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edonglin/Downloads/Truck Data/"/>
    </mc:Choice>
  </mc:AlternateContent>
  <xr:revisionPtr revIDLastSave="0" documentId="13_ncr:1_{7E3A9302-8CA1-184E-A844-4418C9D2A89F}" xr6:coauthVersionLast="47" xr6:coauthVersionMax="47" xr10:uidLastSave="{00000000-0000-0000-0000-000000000000}"/>
  <bookViews>
    <workbookView xWindow="0" yWindow="880" windowWidth="36000" windowHeight="21200" tabRatio="797" firstSheet="1" activeTab="13" xr2:uid="{00000000-000D-0000-FFFF-FFFF00000000}"/>
  </bookViews>
  <sheets>
    <sheet name="Day1" sheetId="35" r:id="rId1"/>
    <sheet name="Day2" sheetId="32" r:id="rId2"/>
    <sheet name="Day3" sheetId="36" r:id="rId3"/>
    <sheet name="Day4" sheetId="37" r:id="rId4"/>
    <sheet name="Day5" sheetId="38" r:id="rId5"/>
    <sheet name="Day6" sheetId="39" r:id="rId6"/>
    <sheet name="Day7" sheetId="40" r:id="rId7"/>
    <sheet name="Day8" sheetId="41" r:id="rId8"/>
    <sheet name="Day9" sheetId="42" r:id="rId9"/>
    <sheet name="Day10" sheetId="43" r:id="rId10"/>
    <sheet name="Day11" sheetId="44" r:id="rId11"/>
    <sheet name="Day12" sheetId="45" r:id="rId12"/>
    <sheet name="Day13" sheetId="46" r:id="rId13"/>
    <sheet name="Day14" sheetId="47" r:id="rId14"/>
    <sheet name="Day15" sheetId="48" r:id="rId15"/>
    <sheet name="Day16" sheetId="49" r:id="rId16"/>
    <sheet name="Day17" sheetId="50" r:id="rId17"/>
    <sheet name="Day18" sheetId="51" r:id="rId18"/>
    <sheet name="Day19" sheetId="52" r:id="rId19"/>
    <sheet name="Day20" sheetId="53" r:id="rId20"/>
    <sheet name="Day21" sheetId="54" r:id="rId21"/>
    <sheet name="Day22" sheetId="55" r:id="rId22"/>
    <sheet name="Day23" sheetId="56" r:id="rId23"/>
    <sheet name="Summary" sheetId="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41" l="1"/>
  <c r="O71" i="37" l="1"/>
  <c r="O54" i="37"/>
  <c r="O27" i="32" l="1"/>
  <c r="O8" i="32" l="1"/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F240" i="56" l="1"/>
  <c r="F239" i="56"/>
  <c r="F238" i="56"/>
  <c r="F237" i="56"/>
  <c r="F236" i="56"/>
  <c r="F235" i="56"/>
  <c r="F234" i="56"/>
  <c r="F233" i="56"/>
  <c r="F232" i="56"/>
  <c r="F231" i="56"/>
  <c r="F230" i="56"/>
  <c r="M229" i="56"/>
  <c r="L229" i="56"/>
  <c r="K229" i="56"/>
  <c r="J229" i="56"/>
  <c r="I229" i="56"/>
  <c r="F229" i="56"/>
  <c r="F228" i="56"/>
  <c r="M222" i="56"/>
  <c r="M223" i="56" s="1"/>
  <c r="L222" i="56"/>
  <c r="L223" i="56" s="1"/>
  <c r="K222" i="56"/>
  <c r="K223" i="56" s="1"/>
  <c r="J222" i="56"/>
  <c r="J223" i="56" s="1"/>
  <c r="I222" i="56"/>
  <c r="I223" i="56" s="1"/>
  <c r="E222" i="56"/>
  <c r="E28" i="1" s="1"/>
  <c r="M221" i="56"/>
  <c r="J28" i="1" s="1"/>
  <c r="L221" i="56"/>
  <c r="I28" i="1" s="1"/>
  <c r="K221" i="56"/>
  <c r="H28" i="1" s="1"/>
  <c r="J221" i="56"/>
  <c r="G28" i="1" s="1"/>
  <c r="I221" i="56"/>
  <c r="E221" i="56"/>
  <c r="C28" i="1" s="1"/>
  <c r="O220" i="56"/>
  <c r="O219" i="56"/>
  <c r="O218" i="56"/>
  <c r="O217" i="56"/>
  <c r="O216" i="56"/>
  <c r="O215" i="56"/>
  <c r="O214" i="56"/>
  <c r="O213" i="56"/>
  <c r="O212" i="56"/>
  <c r="O211" i="56"/>
  <c r="O210" i="56"/>
  <c r="O209" i="56"/>
  <c r="O208" i="56"/>
  <c r="O207" i="56"/>
  <c r="O206" i="56"/>
  <c r="O205" i="56"/>
  <c r="O204" i="56"/>
  <c r="O203" i="56"/>
  <c r="O202" i="56"/>
  <c r="O201" i="56"/>
  <c r="O200" i="56"/>
  <c r="O199" i="56"/>
  <c r="O198" i="56"/>
  <c r="O197" i="56"/>
  <c r="O196" i="56"/>
  <c r="O195" i="56"/>
  <c r="O194" i="56"/>
  <c r="O193" i="56"/>
  <c r="O192" i="56"/>
  <c r="O191" i="56"/>
  <c r="O190" i="56"/>
  <c r="O189" i="56"/>
  <c r="O188" i="56"/>
  <c r="O187" i="56"/>
  <c r="O186" i="56"/>
  <c r="O185" i="56"/>
  <c r="O184" i="56"/>
  <c r="O183" i="56"/>
  <c r="O182" i="56"/>
  <c r="O181" i="56"/>
  <c r="O180" i="56"/>
  <c r="O179" i="56"/>
  <c r="O178" i="56"/>
  <c r="O177" i="56"/>
  <c r="O176" i="56"/>
  <c r="O175" i="56"/>
  <c r="O174" i="56"/>
  <c r="O173" i="56"/>
  <c r="O172" i="56"/>
  <c r="O171" i="56"/>
  <c r="O170" i="56"/>
  <c r="O169" i="56"/>
  <c r="O168" i="56"/>
  <c r="O167" i="56"/>
  <c r="O166" i="56"/>
  <c r="O165" i="56"/>
  <c r="O164" i="56"/>
  <c r="O163" i="56"/>
  <c r="O162" i="56"/>
  <c r="O161" i="56"/>
  <c r="O160" i="56"/>
  <c r="O159" i="56"/>
  <c r="O158" i="56"/>
  <c r="O157" i="56"/>
  <c r="O156" i="56"/>
  <c r="O155" i="56"/>
  <c r="O154" i="56"/>
  <c r="O153" i="56"/>
  <c r="O152" i="56"/>
  <c r="O151" i="56"/>
  <c r="O150" i="56"/>
  <c r="O149" i="56"/>
  <c r="O148" i="56"/>
  <c r="O147" i="56"/>
  <c r="O146" i="56"/>
  <c r="O145" i="56"/>
  <c r="O144" i="56"/>
  <c r="O143" i="56"/>
  <c r="O142" i="56"/>
  <c r="O141" i="56"/>
  <c r="O140" i="56"/>
  <c r="O139" i="56"/>
  <c r="O138" i="56"/>
  <c r="O137" i="56"/>
  <c r="O136" i="56"/>
  <c r="O135" i="56"/>
  <c r="O134" i="56"/>
  <c r="O133" i="56"/>
  <c r="O132" i="56"/>
  <c r="O131" i="56"/>
  <c r="O130" i="56"/>
  <c r="O129" i="56"/>
  <c r="O128" i="56"/>
  <c r="O127" i="56"/>
  <c r="O126" i="56"/>
  <c r="O125" i="56"/>
  <c r="O124" i="56"/>
  <c r="O123" i="56"/>
  <c r="O122" i="56"/>
  <c r="O121" i="56"/>
  <c r="O120" i="56"/>
  <c r="O119" i="56"/>
  <c r="O118" i="56"/>
  <c r="O117" i="56"/>
  <c r="O116" i="56"/>
  <c r="O115" i="56"/>
  <c r="O114" i="56"/>
  <c r="O113" i="56"/>
  <c r="O112" i="56"/>
  <c r="O111" i="56"/>
  <c r="O110" i="56"/>
  <c r="O109" i="56"/>
  <c r="O108" i="56"/>
  <c r="O107" i="56"/>
  <c r="O106" i="56"/>
  <c r="O105" i="56"/>
  <c r="O104" i="56"/>
  <c r="O103" i="56"/>
  <c r="O102" i="56"/>
  <c r="O101" i="56"/>
  <c r="O100" i="56"/>
  <c r="O99" i="56"/>
  <c r="O98" i="56"/>
  <c r="O97" i="56"/>
  <c r="O96" i="56"/>
  <c r="O95" i="56"/>
  <c r="O94" i="56"/>
  <c r="O93" i="56"/>
  <c r="O92" i="56"/>
  <c r="O91" i="56"/>
  <c r="O90" i="56"/>
  <c r="O89" i="56"/>
  <c r="O88" i="56"/>
  <c r="O87" i="56"/>
  <c r="O86" i="56"/>
  <c r="O85" i="56"/>
  <c r="O84" i="56"/>
  <c r="O83" i="56"/>
  <c r="O82" i="56"/>
  <c r="O81" i="56"/>
  <c r="O80" i="56"/>
  <c r="O79" i="56"/>
  <c r="O78" i="56"/>
  <c r="O77" i="56"/>
  <c r="O76" i="56"/>
  <c r="O75" i="56"/>
  <c r="O74" i="56"/>
  <c r="O73" i="56"/>
  <c r="O72" i="56"/>
  <c r="O71" i="56"/>
  <c r="O70" i="56"/>
  <c r="O69" i="56"/>
  <c r="O68" i="56"/>
  <c r="O67" i="56"/>
  <c r="O66" i="56"/>
  <c r="O65" i="56"/>
  <c r="O64" i="56"/>
  <c r="O63" i="56"/>
  <c r="O62" i="56"/>
  <c r="O61" i="56"/>
  <c r="O60" i="56"/>
  <c r="O59" i="56"/>
  <c r="O58" i="56"/>
  <c r="O57" i="56"/>
  <c r="O56" i="56"/>
  <c r="O55" i="56"/>
  <c r="O54" i="56"/>
  <c r="O53" i="56"/>
  <c r="O52" i="56"/>
  <c r="O51" i="56"/>
  <c r="O50" i="56"/>
  <c r="O49" i="56"/>
  <c r="O48" i="56"/>
  <c r="O47" i="56"/>
  <c r="O46" i="56"/>
  <c r="O45" i="56"/>
  <c r="O44" i="56"/>
  <c r="O43" i="56"/>
  <c r="O42" i="56"/>
  <c r="O41" i="56"/>
  <c r="O40" i="56"/>
  <c r="O39" i="56"/>
  <c r="O38" i="56"/>
  <c r="O37" i="56"/>
  <c r="O36" i="56"/>
  <c r="O35" i="56"/>
  <c r="O34" i="56"/>
  <c r="O33" i="56"/>
  <c r="O32" i="56"/>
  <c r="O31" i="56"/>
  <c r="O30" i="56"/>
  <c r="O29" i="56"/>
  <c r="O28" i="56"/>
  <c r="O27" i="56"/>
  <c r="O26" i="56"/>
  <c r="O25" i="56"/>
  <c r="O24" i="56"/>
  <c r="O23" i="56"/>
  <c r="O22" i="56"/>
  <c r="O21" i="56"/>
  <c r="O20" i="56"/>
  <c r="O19" i="56"/>
  <c r="O18" i="56"/>
  <c r="O17" i="56"/>
  <c r="O16" i="56"/>
  <c r="O15" i="56"/>
  <c r="O14" i="56"/>
  <c r="O13" i="56"/>
  <c r="O12" i="56"/>
  <c r="O11" i="56"/>
  <c r="O10" i="56"/>
  <c r="O9" i="56"/>
  <c r="O8" i="56"/>
  <c r="O7" i="56"/>
  <c r="O6" i="56"/>
  <c r="O5" i="56"/>
  <c r="O4" i="56"/>
  <c r="F240" i="55"/>
  <c r="F239" i="55"/>
  <c r="F238" i="55"/>
  <c r="F237" i="55"/>
  <c r="F236" i="55"/>
  <c r="F235" i="55"/>
  <c r="F234" i="55"/>
  <c r="F233" i="55"/>
  <c r="G233" i="55" s="1"/>
  <c r="F232" i="55"/>
  <c r="F231" i="55"/>
  <c r="F230" i="55"/>
  <c r="M229" i="55"/>
  <c r="L229" i="55"/>
  <c r="K229" i="55"/>
  <c r="J229" i="55"/>
  <c r="I229" i="55"/>
  <c r="F229" i="55"/>
  <c r="F228" i="55"/>
  <c r="G228" i="55" s="1"/>
  <c r="G241" i="55" s="1"/>
  <c r="M222" i="55"/>
  <c r="M223" i="55" s="1"/>
  <c r="L222" i="55"/>
  <c r="L223" i="55" s="1"/>
  <c r="K222" i="55"/>
  <c r="K223" i="55" s="1"/>
  <c r="K224" i="55" s="1"/>
  <c r="O27" i="1" s="1"/>
  <c r="J222" i="55"/>
  <c r="J223" i="55" s="1"/>
  <c r="I222" i="55"/>
  <c r="I223" i="55" s="1"/>
  <c r="E222" i="55"/>
  <c r="E27" i="1" s="1"/>
  <c r="M221" i="55"/>
  <c r="J27" i="1" s="1"/>
  <c r="L221" i="55"/>
  <c r="I27" i="1" s="1"/>
  <c r="K221" i="55"/>
  <c r="H27" i="1" s="1"/>
  <c r="J221" i="55"/>
  <c r="G27" i="1" s="1"/>
  <c r="I221" i="55"/>
  <c r="E221" i="55"/>
  <c r="O220" i="55"/>
  <c r="O219" i="55"/>
  <c r="O218" i="55"/>
  <c r="O217" i="55"/>
  <c r="O216" i="55"/>
  <c r="O215" i="55"/>
  <c r="O214" i="55"/>
  <c r="O213" i="55"/>
  <c r="O212" i="55"/>
  <c r="O211" i="55"/>
  <c r="O210" i="55"/>
  <c r="O209" i="55"/>
  <c r="O208" i="55"/>
  <c r="O207" i="55"/>
  <c r="O206" i="55"/>
  <c r="O205" i="55"/>
  <c r="O204" i="55"/>
  <c r="O203" i="55"/>
  <c r="O202" i="55"/>
  <c r="O201" i="55"/>
  <c r="O200" i="55"/>
  <c r="O199" i="55"/>
  <c r="O198" i="55"/>
  <c r="O197" i="55"/>
  <c r="O196" i="55"/>
  <c r="O195" i="55"/>
  <c r="O194" i="55"/>
  <c r="O193" i="55"/>
  <c r="O192" i="55"/>
  <c r="O191" i="55"/>
  <c r="O190" i="55"/>
  <c r="O189" i="55"/>
  <c r="O188" i="55"/>
  <c r="O187" i="55"/>
  <c r="O186" i="55"/>
  <c r="O185" i="55"/>
  <c r="O184" i="55"/>
  <c r="O183" i="55"/>
  <c r="O182" i="55"/>
  <c r="O181" i="55"/>
  <c r="O180" i="55"/>
  <c r="O179" i="55"/>
  <c r="O178" i="55"/>
  <c r="O177" i="55"/>
  <c r="O176" i="55"/>
  <c r="O175" i="55"/>
  <c r="O174" i="55"/>
  <c r="O173" i="55"/>
  <c r="O172" i="55"/>
  <c r="O171" i="55"/>
  <c r="O170" i="55"/>
  <c r="O169" i="55"/>
  <c r="O168" i="55"/>
  <c r="O167" i="55"/>
  <c r="O166" i="55"/>
  <c r="O165" i="55"/>
  <c r="O164" i="55"/>
  <c r="O163" i="55"/>
  <c r="O162" i="55"/>
  <c r="O161" i="55"/>
  <c r="O160" i="55"/>
  <c r="O159" i="55"/>
  <c r="O158" i="55"/>
  <c r="O157" i="55"/>
  <c r="O156" i="55"/>
  <c r="O155" i="55"/>
  <c r="O154" i="55"/>
  <c r="O153" i="55"/>
  <c r="O152" i="55"/>
  <c r="O151" i="55"/>
  <c r="O150" i="55"/>
  <c r="O149" i="55"/>
  <c r="O148" i="55"/>
  <c r="O147" i="55"/>
  <c r="O146" i="55"/>
  <c r="O145" i="55"/>
  <c r="O144" i="55"/>
  <c r="O143" i="55"/>
  <c r="O142" i="55"/>
  <c r="O141" i="55"/>
  <c r="O140" i="55"/>
  <c r="O139" i="55"/>
  <c r="O138" i="55"/>
  <c r="O137" i="55"/>
  <c r="O136" i="55"/>
  <c r="O135" i="55"/>
  <c r="O134" i="55"/>
  <c r="O133" i="55"/>
  <c r="O132" i="55"/>
  <c r="O131" i="55"/>
  <c r="O130" i="55"/>
  <c r="O129" i="55"/>
  <c r="O128" i="55"/>
  <c r="O127" i="55"/>
  <c r="O126" i="55"/>
  <c r="O125" i="55"/>
  <c r="O124" i="55"/>
  <c r="O123" i="55"/>
  <c r="O122" i="55"/>
  <c r="O121" i="55"/>
  <c r="O120" i="55"/>
  <c r="O119" i="55"/>
  <c r="O118" i="55"/>
  <c r="O117" i="55"/>
  <c r="O116" i="55"/>
  <c r="O115" i="55"/>
  <c r="O114" i="55"/>
  <c r="O113" i="55"/>
  <c r="O112" i="55"/>
  <c r="O111" i="55"/>
  <c r="O110" i="55"/>
  <c r="O109" i="55"/>
  <c r="O108" i="55"/>
  <c r="O107" i="55"/>
  <c r="O106" i="55"/>
  <c r="O105" i="55"/>
  <c r="O104" i="55"/>
  <c r="O103" i="55"/>
  <c r="O102" i="55"/>
  <c r="O101" i="55"/>
  <c r="O100" i="55"/>
  <c r="O99" i="55"/>
  <c r="O98" i="55"/>
  <c r="O97" i="55"/>
  <c r="O96" i="55"/>
  <c r="O95" i="55"/>
  <c r="O94" i="55"/>
  <c r="O93" i="55"/>
  <c r="O92" i="55"/>
  <c r="O91" i="55"/>
  <c r="O90" i="55"/>
  <c r="O89" i="55"/>
  <c r="O88" i="55"/>
  <c r="O87" i="55"/>
  <c r="O86" i="55"/>
  <c r="O85" i="55"/>
  <c r="O84" i="55"/>
  <c r="O83" i="55"/>
  <c r="O82" i="55"/>
  <c r="O81" i="55"/>
  <c r="O80" i="55"/>
  <c r="O79" i="55"/>
  <c r="O78" i="55"/>
  <c r="O77" i="55"/>
  <c r="O76" i="55"/>
  <c r="O75" i="55"/>
  <c r="O74" i="55"/>
  <c r="O73" i="55"/>
  <c r="O72" i="55"/>
  <c r="O71" i="55"/>
  <c r="O70" i="55"/>
  <c r="O69" i="55"/>
  <c r="O68" i="55"/>
  <c r="O67" i="55"/>
  <c r="O66" i="55"/>
  <c r="O65" i="55"/>
  <c r="O64" i="55"/>
  <c r="O63" i="55"/>
  <c r="O62" i="55"/>
  <c r="O61" i="55"/>
  <c r="O60" i="55"/>
  <c r="O59" i="55"/>
  <c r="O58" i="55"/>
  <c r="O57" i="55"/>
  <c r="O56" i="55"/>
  <c r="O55" i="55"/>
  <c r="O54" i="55"/>
  <c r="O53" i="55"/>
  <c r="O52" i="55"/>
  <c r="O51" i="55"/>
  <c r="O50" i="55"/>
  <c r="O49" i="55"/>
  <c r="O48" i="55"/>
  <c r="O47" i="55"/>
  <c r="O46" i="55"/>
  <c r="O45" i="55"/>
  <c r="O44" i="55"/>
  <c r="O43" i="55"/>
  <c r="O42" i="55"/>
  <c r="O41" i="55"/>
  <c r="O40" i="55"/>
  <c r="O39" i="55"/>
  <c r="O38" i="55"/>
  <c r="O37" i="55"/>
  <c r="O36" i="55"/>
  <c r="O35" i="55"/>
  <c r="O34" i="55"/>
  <c r="O33" i="55"/>
  <c r="O32" i="55"/>
  <c r="O31" i="55"/>
  <c r="O30" i="55"/>
  <c r="O29" i="55"/>
  <c r="O28" i="55"/>
  <c r="O27" i="55"/>
  <c r="O26" i="55"/>
  <c r="O25" i="55"/>
  <c r="O24" i="55"/>
  <c r="O23" i="55"/>
  <c r="O22" i="55"/>
  <c r="O21" i="55"/>
  <c r="O20" i="55"/>
  <c r="O19" i="55"/>
  <c r="O18" i="55"/>
  <c r="O17" i="55"/>
  <c r="O16" i="55"/>
  <c r="O15" i="55"/>
  <c r="O14" i="55"/>
  <c r="O13" i="55"/>
  <c r="O12" i="55"/>
  <c r="O11" i="55"/>
  <c r="O10" i="55"/>
  <c r="O9" i="55"/>
  <c r="O8" i="55"/>
  <c r="O7" i="55"/>
  <c r="O6" i="55"/>
  <c r="O5" i="55"/>
  <c r="O4" i="55"/>
  <c r="F240" i="54"/>
  <c r="F239" i="54"/>
  <c r="F238" i="54"/>
  <c r="F237" i="54"/>
  <c r="F236" i="54"/>
  <c r="F235" i="54"/>
  <c r="F234" i="54"/>
  <c r="F233" i="54"/>
  <c r="F232" i="54"/>
  <c r="F231" i="54"/>
  <c r="G231" i="54" s="1"/>
  <c r="F230" i="54"/>
  <c r="M229" i="54"/>
  <c r="L229" i="54"/>
  <c r="K229" i="54"/>
  <c r="J229" i="54"/>
  <c r="I229" i="54"/>
  <c r="F229" i="54"/>
  <c r="F228" i="54"/>
  <c r="M222" i="54"/>
  <c r="M223" i="54" s="1"/>
  <c r="L222" i="54"/>
  <c r="L223" i="54" s="1"/>
  <c r="K222" i="54"/>
  <c r="K223" i="54" s="1"/>
  <c r="J222" i="54"/>
  <c r="J223" i="54" s="1"/>
  <c r="I222" i="54"/>
  <c r="I223" i="54" s="1"/>
  <c r="E222" i="54"/>
  <c r="E26" i="1" s="1"/>
  <c r="M221" i="54"/>
  <c r="J26" i="1" s="1"/>
  <c r="L221" i="54"/>
  <c r="I26" i="1" s="1"/>
  <c r="K221" i="54"/>
  <c r="H26" i="1" s="1"/>
  <c r="J221" i="54"/>
  <c r="G26" i="1" s="1"/>
  <c r="I221" i="54"/>
  <c r="E221" i="54"/>
  <c r="O220" i="54"/>
  <c r="O219" i="54"/>
  <c r="O218" i="54"/>
  <c r="O217" i="54"/>
  <c r="O216" i="54"/>
  <c r="O215" i="54"/>
  <c r="O214" i="54"/>
  <c r="O213" i="54"/>
  <c r="O212" i="54"/>
  <c r="O211" i="54"/>
  <c r="O210" i="54"/>
  <c r="O209" i="54"/>
  <c r="O208" i="54"/>
  <c r="O207" i="54"/>
  <c r="O206" i="54"/>
  <c r="O205" i="54"/>
  <c r="O204" i="54"/>
  <c r="O203" i="54"/>
  <c r="O202" i="54"/>
  <c r="O201" i="54"/>
  <c r="O200" i="54"/>
  <c r="O199" i="54"/>
  <c r="O198" i="54"/>
  <c r="O197" i="54"/>
  <c r="O196" i="54"/>
  <c r="O195" i="54"/>
  <c r="O194" i="54"/>
  <c r="O193" i="54"/>
  <c r="O192" i="54"/>
  <c r="O191" i="54"/>
  <c r="O190" i="54"/>
  <c r="O189" i="54"/>
  <c r="O188" i="54"/>
  <c r="O187" i="54"/>
  <c r="O186" i="54"/>
  <c r="O185" i="54"/>
  <c r="O184" i="54"/>
  <c r="O183" i="54"/>
  <c r="O182" i="54"/>
  <c r="O181" i="54"/>
  <c r="O180" i="54"/>
  <c r="O179" i="54"/>
  <c r="O178" i="54"/>
  <c r="O177" i="54"/>
  <c r="O176" i="54"/>
  <c r="O175" i="54"/>
  <c r="O174" i="54"/>
  <c r="O173" i="54"/>
  <c r="O172" i="54"/>
  <c r="O171" i="54"/>
  <c r="O170" i="54"/>
  <c r="O169" i="54"/>
  <c r="O168" i="54"/>
  <c r="O167" i="54"/>
  <c r="O166" i="54"/>
  <c r="O165" i="54"/>
  <c r="O164" i="54"/>
  <c r="O163" i="54"/>
  <c r="O162" i="54"/>
  <c r="O161" i="54"/>
  <c r="O160" i="54"/>
  <c r="O159" i="54"/>
  <c r="O158" i="54"/>
  <c r="O157" i="54"/>
  <c r="O156" i="54"/>
  <c r="O155" i="54"/>
  <c r="O154" i="54"/>
  <c r="O153" i="54"/>
  <c r="O152" i="54"/>
  <c r="O151" i="54"/>
  <c r="O150" i="54"/>
  <c r="O149" i="54"/>
  <c r="O148" i="54"/>
  <c r="O147" i="54"/>
  <c r="O146" i="54"/>
  <c r="O145" i="54"/>
  <c r="O144" i="54"/>
  <c r="O143" i="54"/>
  <c r="O142" i="54"/>
  <c r="O141" i="54"/>
  <c r="O140" i="54"/>
  <c r="O139" i="54"/>
  <c r="O138" i="54"/>
  <c r="O137" i="54"/>
  <c r="O136" i="54"/>
  <c r="O135" i="54"/>
  <c r="O134" i="54"/>
  <c r="O133" i="54"/>
  <c r="O132" i="54"/>
  <c r="O131" i="54"/>
  <c r="O130" i="54"/>
  <c r="O129" i="54"/>
  <c r="O128" i="54"/>
  <c r="O127" i="54"/>
  <c r="O126" i="54"/>
  <c r="O125" i="54"/>
  <c r="O124" i="54"/>
  <c r="O123" i="54"/>
  <c r="O122" i="54"/>
  <c r="O121" i="54"/>
  <c r="O120" i="54"/>
  <c r="O119" i="54"/>
  <c r="O118" i="54"/>
  <c r="O117" i="54"/>
  <c r="O116" i="54"/>
  <c r="O115" i="54"/>
  <c r="O114" i="54"/>
  <c r="O113" i="54"/>
  <c r="O112" i="54"/>
  <c r="O111" i="54"/>
  <c r="O110" i="54"/>
  <c r="O109" i="54"/>
  <c r="O108" i="54"/>
  <c r="O107" i="54"/>
  <c r="O106" i="54"/>
  <c r="O105" i="54"/>
  <c r="O104" i="54"/>
  <c r="O103" i="54"/>
  <c r="O102" i="54"/>
  <c r="O101" i="54"/>
  <c r="O100" i="54"/>
  <c r="O99" i="54"/>
  <c r="O98" i="54"/>
  <c r="O97" i="54"/>
  <c r="O96" i="54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7" i="54"/>
  <c r="O6" i="54"/>
  <c r="O5" i="54"/>
  <c r="O4" i="54"/>
  <c r="F240" i="53"/>
  <c r="F239" i="53"/>
  <c r="F238" i="53"/>
  <c r="F237" i="53"/>
  <c r="F236" i="53"/>
  <c r="F235" i="53"/>
  <c r="F234" i="53"/>
  <c r="F233" i="53"/>
  <c r="F232" i="53"/>
  <c r="F231" i="53"/>
  <c r="F230" i="53"/>
  <c r="M229" i="53"/>
  <c r="L229" i="53"/>
  <c r="K229" i="53"/>
  <c r="J229" i="53"/>
  <c r="I229" i="53"/>
  <c r="F229" i="53"/>
  <c r="F228" i="53"/>
  <c r="M222" i="53"/>
  <c r="M223" i="53" s="1"/>
  <c r="J222" i="53"/>
  <c r="J223" i="53" s="1"/>
  <c r="E222" i="53"/>
  <c r="E25" i="1" s="1"/>
  <c r="M221" i="53"/>
  <c r="J25" i="1" s="1"/>
  <c r="L221" i="53"/>
  <c r="I25" i="1" s="1"/>
  <c r="K221" i="53"/>
  <c r="H25" i="1" s="1"/>
  <c r="J221" i="53"/>
  <c r="G25" i="1" s="1"/>
  <c r="I221" i="53"/>
  <c r="E221" i="53"/>
  <c r="O220" i="53"/>
  <c r="O219" i="53"/>
  <c r="O218" i="53"/>
  <c r="O217" i="53"/>
  <c r="O216" i="53"/>
  <c r="O215" i="53"/>
  <c r="O214" i="53"/>
  <c r="O213" i="53"/>
  <c r="O212" i="53"/>
  <c r="O211" i="53"/>
  <c r="O210" i="53"/>
  <c r="O209" i="53"/>
  <c r="O208" i="53"/>
  <c r="O207" i="53"/>
  <c r="O206" i="53"/>
  <c r="O205" i="53"/>
  <c r="O204" i="53"/>
  <c r="O203" i="53"/>
  <c r="O202" i="53"/>
  <c r="O201" i="53"/>
  <c r="O200" i="53"/>
  <c r="O199" i="53"/>
  <c r="O198" i="53"/>
  <c r="O197" i="53"/>
  <c r="O196" i="53"/>
  <c r="O195" i="53"/>
  <c r="O194" i="53"/>
  <c r="O193" i="53"/>
  <c r="O192" i="53"/>
  <c r="O191" i="53"/>
  <c r="O190" i="53"/>
  <c r="O189" i="53"/>
  <c r="O188" i="53"/>
  <c r="O187" i="53"/>
  <c r="O186" i="53"/>
  <c r="O185" i="53"/>
  <c r="O184" i="53"/>
  <c r="O183" i="53"/>
  <c r="O182" i="53"/>
  <c r="O181" i="53"/>
  <c r="O180" i="53"/>
  <c r="O179" i="53"/>
  <c r="O178" i="53"/>
  <c r="O177" i="53"/>
  <c r="O176" i="53"/>
  <c r="O175" i="53"/>
  <c r="O174" i="53"/>
  <c r="O173" i="53"/>
  <c r="O172" i="53"/>
  <c r="O171" i="53"/>
  <c r="O170" i="53"/>
  <c r="O169" i="53"/>
  <c r="O168" i="53"/>
  <c r="O167" i="53"/>
  <c r="O166" i="53"/>
  <c r="O165" i="53"/>
  <c r="O164" i="53"/>
  <c r="O163" i="53"/>
  <c r="O162" i="53"/>
  <c r="O161" i="53"/>
  <c r="O160" i="53"/>
  <c r="O159" i="53"/>
  <c r="O158" i="53"/>
  <c r="O157" i="53"/>
  <c r="O156" i="53"/>
  <c r="O155" i="53"/>
  <c r="O154" i="53"/>
  <c r="O153" i="53"/>
  <c r="O152" i="53"/>
  <c r="O151" i="53"/>
  <c r="O150" i="53"/>
  <c r="O149" i="53"/>
  <c r="O148" i="53"/>
  <c r="O147" i="53"/>
  <c r="O146" i="53"/>
  <c r="O145" i="53"/>
  <c r="O144" i="53"/>
  <c r="O143" i="53"/>
  <c r="O142" i="53"/>
  <c r="O141" i="53"/>
  <c r="O140" i="53"/>
  <c r="O139" i="53"/>
  <c r="O138" i="53"/>
  <c r="O137" i="53"/>
  <c r="O136" i="53"/>
  <c r="O135" i="53"/>
  <c r="O134" i="53"/>
  <c r="O133" i="53"/>
  <c r="O132" i="53"/>
  <c r="O131" i="53"/>
  <c r="O130" i="53"/>
  <c r="O129" i="53"/>
  <c r="O128" i="53"/>
  <c r="O127" i="53"/>
  <c r="O126" i="53"/>
  <c r="O125" i="53"/>
  <c r="O124" i="53"/>
  <c r="O123" i="53"/>
  <c r="O122" i="53"/>
  <c r="O121" i="53"/>
  <c r="O120" i="53"/>
  <c r="O119" i="53"/>
  <c r="O118" i="53"/>
  <c r="O117" i="53"/>
  <c r="O116" i="53"/>
  <c r="O115" i="53"/>
  <c r="O114" i="53"/>
  <c r="O113" i="53"/>
  <c r="O112" i="53"/>
  <c r="O111" i="53"/>
  <c r="O110" i="53"/>
  <c r="O109" i="53"/>
  <c r="O108" i="53"/>
  <c r="O107" i="53"/>
  <c r="O106" i="53"/>
  <c r="O105" i="53"/>
  <c r="O104" i="53"/>
  <c r="O103" i="53"/>
  <c r="O102" i="53"/>
  <c r="O101" i="53"/>
  <c r="O100" i="53"/>
  <c r="O99" i="53"/>
  <c r="O98" i="53"/>
  <c r="O97" i="53"/>
  <c r="O96" i="53"/>
  <c r="O95" i="53"/>
  <c r="O94" i="53"/>
  <c r="O93" i="53"/>
  <c r="O92" i="53"/>
  <c r="O91" i="53"/>
  <c r="O90" i="53"/>
  <c r="O89" i="53"/>
  <c r="O88" i="53"/>
  <c r="O87" i="53"/>
  <c r="O86" i="53"/>
  <c r="O85" i="53"/>
  <c r="O84" i="53"/>
  <c r="O83" i="53"/>
  <c r="O82" i="53"/>
  <c r="O81" i="53"/>
  <c r="O80" i="53"/>
  <c r="O79" i="53"/>
  <c r="O78" i="53"/>
  <c r="O77" i="53"/>
  <c r="O76" i="53"/>
  <c r="O75" i="53"/>
  <c r="O74" i="53"/>
  <c r="O73" i="53"/>
  <c r="O72" i="53"/>
  <c r="O71" i="53"/>
  <c r="O70" i="53"/>
  <c r="O69" i="53"/>
  <c r="O68" i="53"/>
  <c r="O67" i="53"/>
  <c r="O66" i="53"/>
  <c r="O65" i="53"/>
  <c r="O64" i="53"/>
  <c r="O63" i="53"/>
  <c r="O62" i="53"/>
  <c r="O61" i="53"/>
  <c r="O60" i="53"/>
  <c r="O59" i="53"/>
  <c r="O58" i="53"/>
  <c r="O57" i="53"/>
  <c r="O56" i="53"/>
  <c r="O55" i="53"/>
  <c r="O54" i="53"/>
  <c r="O53" i="53"/>
  <c r="O52" i="53"/>
  <c r="O51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4" i="53"/>
  <c r="O33" i="53"/>
  <c r="O32" i="53"/>
  <c r="O31" i="53"/>
  <c r="O30" i="53"/>
  <c r="O29" i="53"/>
  <c r="O28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F240" i="52"/>
  <c r="F239" i="52"/>
  <c r="F238" i="52"/>
  <c r="F237" i="52"/>
  <c r="F236" i="52"/>
  <c r="F235" i="52"/>
  <c r="F234" i="52"/>
  <c r="F233" i="52"/>
  <c r="F232" i="52"/>
  <c r="F231" i="52"/>
  <c r="F230" i="52"/>
  <c r="M229" i="52"/>
  <c r="L229" i="52"/>
  <c r="K229" i="52"/>
  <c r="J229" i="52"/>
  <c r="I229" i="52"/>
  <c r="F229" i="52"/>
  <c r="F228" i="52"/>
  <c r="M222" i="52"/>
  <c r="M223" i="52" s="1"/>
  <c r="J222" i="52"/>
  <c r="J223" i="52" s="1"/>
  <c r="E222" i="52"/>
  <c r="E24" i="1" s="1"/>
  <c r="M221" i="52"/>
  <c r="J24" i="1" s="1"/>
  <c r="L221" i="52"/>
  <c r="I24" i="1" s="1"/>
  <c r="K221" i="52"/>
  <c r="H24" i="1" s="1"/>
  <c r="J221" i="52"/>
  <c r="G24" i="1" s="1"/>
  <c r="I221" i="52"/>
  <c r="E221" i="52"/>
  <c r="O220" i="52"/>
  <c r="O219" i="52"/>
  <c r="O218" i="52"/>
  <c r="O217" i="52"/>
  <c r="O216" i="52"/>
  <c r="O215" i="52"/>
  <c r="O214" i="52"/>
  <c r="O213" i="52"/>
  <c r="O212" i="52"/>
  <c r="O211" i="52"/>
  <c r="O210" i="52"/>
  <c r="O209" i="52"/>
  <c r="O208" i="52"/>
  <c r="O207" i="52"/>
  <c r="O206" i="52"/>
  <c r="O205" i="52"/>
  <c r="O204" i="52"/>
  <c r="O203" i="52"/>
  <c r="O202" i="52"/>
  <c r="O201" i="52"/>
  <c r="O200" i="52"/>
  <c r="O199" i="52"/>
  <c r="O198" i="52"/>
  <c r="O197" i="52"/>
  <c r="O196" i="52"/>
  <c r="O195" i="52"/>
  <c r="O194" i="52"/>
  <c r="O193" i="52"/>
  <c r="O192" i="52"/>
  <c r="O191" i="52"/>
  <c r="O190" i="52"/>
  <c r="O189" i="52"/>
  <c r="O188" i="52"/>
  <c r="O187" i="52"/>
  <c r="O186" i="52"/>
  <c r="O185" i="52"/>
  <c r="O184" i="52"/>
  <c r="O183" i="52"/>
  <c r="O182" i="52"/>
  <c r="O181" i="52"/>
  <c r="O180" i="52"/>
  <c r="O179" i="52"/>
  <c r="O178" i="52"/>
  <c r="O177" i="52"/>
  <c r="O176" i="52"/>
  <c r="O175" i="52"/>
  <c r="O174" i="52"/>
  <c r="O173" i="52"/>
  <c r="O172" i="52"/>
  <c r="O171" i="52"/>
  <c r="O170" i="52"/>
  <c r="O169" i="52"/>
  <c r="O168" i="52"/>
  <c r="O167" i="52"/>
  <c r="O166" i="52"/>
  <c r="O165" i="52"/>
  <c r="O164" i="52"/>
  <c r="O163" i="52"/>
  <c r="O162" i="52"/>
  <c r="O161" i="52"/>
  <c r="O160" i="52"/>
  <c r="O159" i="52"/>
  <c r="O158" i="52"/>
  <c r="O157" i="52"/>
  <c r="O156" i="52"/>
  <c r="O155" i="52"/>
  <c r="O154" i="52"/>
  <c r="O153" i="52"/>
  <c r="O152" i="52"/>
  <c r="O151" i="52"/>
  <c r="O150" i="52"/>
  <c r="O149" i="52"/>
  <c r="O148" i="52"/>
  <c r="O147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5" i="52"/>
  <c r="O124" i="52"/>
  <c r="O123" i="52"/>
  <c r="O122" i="52"/>
  <c r="O121" i="52"/>
  <c r="O120" i="52"/>
  <c r="O119" i="52"/>
  <c r="O118" i="52"/>
  <c r="O117" i="52"/>
  <c r="O116" i="52"/>
  <c r="O115" i="52"/>
  <c r="O114" i="52"/>
  <c r="O113" i="52"/>
  <c r="O112" i="52"/>
  <c r="O111" i="52"/>
  <c r="O110" i="52"/>
  <c r="O109" i="52"/>
  <c r="O108" i="52"/>
  <c r="O107" i="52"/>
  <c r="O106" i="52"/>
  <c r="O105" i="52"/>
  <c r="O104" i="52"/>
  <c r="O103" i="52"/>
  <c r="O102" i="52"/>
  <c r="O101" i="52"/>
  <c r="O100" i="52"/>
  <c r="O99" i="52"/>
  <c r="O98" i="52"/>
  <c r="O97" i="52"/>
  <c r="O96" i="52"/>
  <c r="O95" i="52"/>
  <c r="O94" i="52"/>
  <c r="O93" i="52"/>
  <c r="O92" i="52"/>
  <c r="O91" i="52"/>
  <c r="O90" i="52"/>
  <c r="O89" i="52"/>
  <c r="O88" i="52"/>
  <c r="O87" i="52"/>
  <c r="O86" i="52"/>
  <c r="O85" i="52"/>
  <c r="O84" i="52"/>
  <c r="O83" i="52"/>
  <c r="O82" i="52"/>
  <c r="O81" i="52"/>
  <c r="O80" i="52"/>
  <c r="O79" i="52"/>
  <c r="O78" i="52"/>
  <c r="O77" i="52"/>
  <c r="O76" i="52"/>
  <c r="O75" i="52"/>
  <c r="O74" i="52"/>
  <c r="O73" i="52"/>
  <c r="O72" i="52"/>
  <c r="O71" i="52"/>
  <c r="O70" i="52"/>
  <c r="O69" i="52"/>
  <c r="O68" i="52"/>
  <c r="O67" i="52"/>
  <c r="O66" i="52"/>
  <c r="O65" i="52"/>
  <c r="O64" i="52"/>
  <c r="O63" i="52"/>
  <c r="O62" i="52"/>
  <c r="O61" i="52"/>
  <c r="O60" i="52"/>
  <c r="O59" i="52"/>
  <c r="O58" i="52"/>
  <c r="O57" i="52"/>
  <c r="O56" i="52"/>
  <c r="O55" i="52"/>
  <c r="O54" i="52"/>
  <c r="O53" i="52"/>
  <c r="O52" i="52"/>
  <c r="O51" i="52"/>
  <c r="O50" i="52"/>
  <c r="O49" i="52"/>
  <c r="O48" i="52"/>
  <c r="O47" i="52"/>
  <c r="O46" i="52"/>
  <c r="O45" i="52"/>
  <c r="O44" i="52"/>
  <c r="O43" i="52"/>
  <c r="O42" i="52"/>
  <c r="O41" i="52"/>
  <c r="O40" i="52"/>
  <c r="O39" i="52"/>
  <c r="O38" i="52"/>
  <c r="O37" i="52"/>
  <c r="O36" i="52"/>
  <c r="O35" i="52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F240" i="51"/>
  <c r="F239" i="51"/>
  <c r="F238" i="51"/>
  <c r="F237" i="51"/>
  <c r="F236" i="51"/>
  <c r="F235" i="51"/>
  <c r="F234" i="51"/>
  <c r="F233" i="51"/>
  <c r="F232" i="51"/>
  <c r="F231" i="51"/>
  <c r="F230" i="51"/>
  <c r="M229" i="51"/>
  <c r="L229" i="51"/>
  <c r="K229" i="51"/>
  <c r="J229" i="51"/>
  <c r="I229" i="51"/>
  <c r="F229" i="51"/>
  <c r="F228" i="51"/>
  <c r="M222" i="51"/>
  <c r="M223" i="51" s="1"/>
  <c r="J222" i="51"/>
  <c r="J223" i="51" s="1"/>
  <c r="E222" i="51"/>
  <c r="E23" i="1" s="1"/>
  <c r="M221" i="51"/>
  <c r="J23" i="1" s="1"/>
  <c r="L221" i="51"/>
  <c r="I23" i="1" s="1"/>
  <c r="K221" i="51"/>
  <c r="H23" i="1" s="1"/>
  <c r="J221" i="51"/>
  <c r="G23" i="1" s="1"/>
  <c r="I221" i="51"/>
  <c r="E221" i="51"/>
  <c r="O220" i="51"/>
  <c r="O219" i="51"/>
  <c r="O218" i="51"/>
  <c r="O217" i="51"/>
  <c r="O216" i="51"/>
  <c r="O215" i="51"/>
  <c r="O214" i="51"/>
  <c r="O213" i="51"/>
  <c r="O212" i="51"/>
  <c r="O211" i="51"/>
  <c r="O210" i="51"/>
  <c r="O209" i="51"/>
  <c r="O208" i="51"/>
  <c r="O207" i="51"/>
  <c r="O206" i="51"/>
  <c r="O205" i="51"/>
  <c r="O204" i="51"/>
  <c r="O203" i="51"/>
  <c r="O202" i="51"/>
  <c r="O201" i="51"/>
  <c r="O200" i="51"/>
  <c r="O199" i="51"/>
  <c r="O198" i="51"/>
  <c r="O197" i="51"/>
  <c r="O196" i="51"/>
  <c r="O195" i="51"/>
  <c r="O194" i="51"/>
  <c r="O193" i="51"/>
  <c r="O192" i="51"/>
  <c r="O191" i="51"/>
  <c r="O190" i="51"/>
  <c r="O189" i="51"/>
  <c r="O188" i="51"/>
  <c r="O187" i="51"/>
  <c r="O186" i="51"/>
  <c r="O185" i="51"/>
  <c r="O184" i="51"/>
  <c r="O183" i="51"/>
  <c r="O182" i="51"/>
  <c r="O181" i="51"/>
  <c r="O180" i="51"/>
  <c r="O179" i="51"/>
  <c r="O178" i="51"/>
  <c r="O177" i="51"/>
  <c r="O176" i="51"/>
  <c r="O175" i="51"/>
  <c r="O174" i="51"/>
  <c r="O173" i="51"/>
  <c r="O172" i="51"/>
  <c r="O171" i="51"/>
  <c r="O170" i="51"/>
  <c r="O169" i="51"/>
  <c r="O168" i="51"/>
  <c r="O167" i="51"/>
  <c r="O166" i="51"/>
  <c r="O165" i="51"/>
  <c r="O164" i="51"/>
  <c r="O163" i="51"/>
  <c r="O162" i="51"/>
  <c r="O161" i="51"/>
  <c r="O160" i="51"/>
  <c r="O159" i="51"/>
  <c r="O158" i="51"/>
  <c r="O157" i="51"/>
  <c r="O156" i="51"/>
  <c r="O155" i="51"/>
  <c r="O154" i="51"/>
  <c r="O153" i="51"/>
  <c r="O152" i="51"/>
  <c r="O151" i="51"/>
  <c r="O150" i="51"/>
  <c r="O149" i="51"/>
  <c r="O148" i="51"/>
  <c r="O147" i="51"/>
  <c r="O146" i="51"/>
  <c r="O145" i="51"/>
  <c r="O144" i="51"/>
  <c r="O143" i="51"/>
  <c r="O142" i="51"/>
  <c r="O141" i="51"/>
  <c r="O140" i="51"/>
  <c r="O139" i="51"/>
  <c r="O138" i="51"/>
  <c r="O137" i="51"/>
  <c r="O136" i="51"/>
  <c r="O135" i="51"/>
  <c r="O134" i="51"/>
  <c r="O133" i="51"/>
  <c r="O132" i="51"/>
  <c r="O131" i="51"/>
  <c r="O130" i="51"/>
  <c r="O129" i="51"/>
  <c r="O128" i="51"/>
  <c r="O127" i="51"/>
  <c r="O126" i="51"/>
  <c r="O125" i="51"/>
  <c r="O124" i="51"/>
  <c r="O123" i="51"/>
  <c r="O122" i="51"/>
  <c r="O121" i="51"/>
  <c r="O120" i="51"/>
  <c r="O119" i="51"/>
  <c r="O118" i="51"/>
  <c r="O117" i="51"/>
  <c r="O116" i="51"/>
  <c r="O115" i="51"/>
  <c r="O114" i="51"/>
  <c r="O113" i="51"/>
  <c r="O112" i="51"/>
  <c r="O111" i="51"/>
  <c r="O110" i="51"/>
  <c r="O109" i="51"/>
  <c r="O108" i="51"/>
  <c r="O107" i="51"/>
  <c r="O106" i="51"/>
  <c r="O105" i="51"/>
  <c r="O104" i="51"/>
  <c r="O103" i="51"/>
  <c r="O102" i="51"/>
  <c r="O101" i="51"/>
  <c r="O100" i="51"/>
  <c r="O99" i="51"/>
  <c r="O98" i="51"/>
  <c r="O97" i="51"/>
  <c r="O96" i="51"/>
  <c r="O95" i="51"/>
  <c r="O94" i="51"/>
  <c r="O93" i="51"/>
  <c r="O92" i="51"/>
  <c r="O91" i="51"/>
  <c r="O90" i="51"/>
  <c r="O89" i="51"/>
  <c r="O88" i="51"/>
  <c r="O87" i="51"/>
  <c r="O86" i="51"/>
  <c r="O85" i="51"/>
  <c r="O84" i="51"/>
  <c r="O83" i="51"/>
  <c r="O82" i="51"/>
  <c r="O81" i="51"/>
  <c r="O80" i="51"/>
  <c r="O79" i="51"/>
  <c r="O78" i="51"/>
  <c r="O77" i="51"/>
  <c r="O76" i="51"/>
  <c r="O75" i="51"/>
  <c r="O74" i="51"/>
  <c r="O73" i="51"/>
  <c r="O72" i="51"/>
  <c r="O71" i="51"/>
  <c r="O70" i="51"/>
  <c r="O69" i="51"/>
  <c r="O68" i="51"/>
  <c r="O67" i="51"/>
  <c r="O66" i="51"/>
  <c r="O65" i="51"/>
  <c r="O64" i="51"/>
  <c r="O63" i="51"/>
  <c r="O62" i="51"/>
  <c r="O61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O48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F240" i="50"/>
  <c r="F239" i="50"/>
  <c r="F238" i="50"/>
  <c r="F237" i="50"/>
  <c r="F236" i="50"/>
  <c r="F235" i="50"/>
  <c r="F234" i="50"/>
  <c r="F233" i="50"/>
  <c r="F232" i="50"/>
  <c r="F231" i="50"/>
  <c r="F230" i="50"/>
  <c r="M229" i="50"/>
  <c r="L229" i="50"/>
  <c r="K229" i="50"/>
  <c r="J229" i="50"/>
  <c r="I229" i="50"/>
  <c r="F229" i="50"/>
  <c r="F228" i="50"/>
  <c r="M222" i="50"/>
  <c r="M223" i="50" s="1"/>
  <c r="J222" i="50"/>
  <c r="J223" i="50" s="1"/>
  <c r="E222" i="50"/>
  <c r="E22" i="1" s="1"/>
  <c r="M221" i="50"/>
  <c r="L221" i="50"/>
  <c r="K221" i="50"/>
  <c r="J221" i="50"/>
  <c r="I221" i="50"/>
  <c r="E221" i="50"/>
  <c r="O220" i="50"/>
  <c r="O219" i="50"/>
  <c r="O218" i="50"/>
  <c r="O217" i="50"/>
  <c r="O216" i="50"/>
  <c r="O215" i="50"/>
  <c r="O214" i="50"/>
  <c r="O213" i="50"/>
  <c r="O212" i="50"/>
  <c r="O211" i="50"/>
  <c r="O210" i="50"/>
  <c r="O209" i="50"/>
  <c r="O208" i="50"/>
  <c r="O207" i="50"/>
  <c r="O206" i="50"/>
  <c r="O205" i="50"/>
  <c r="O204" i="50"/>
  <c r="O203" i="50"/>
  <c r="O202" i="50"/>
  <c r="O201" i="50"/>
  <c r="O200" i="50"/>
  <c r="O199" i="50"/>
  <c r="O198" i="50"/>
  <c r="O197" i="50"/>
  <c r="O196" i="50"/>
  <c r="O195" i="50"/>
  <c r="O194" i="50"/>
  <c r="O193" i="50"/>
  <c r="O192" i="50"/>
  <c r="O191" i="50"/>
  <c r="O190" i="50"/>
  <c r="O189" i="50"/>
  <c r="O188" i="50"/>
  <c r="O187" i="50"/>
  <c r="O186" i="50"/>
  <c r="O185" i="50"/>
  <c r="O184" i="50"/>
  <c r="O183" i="50"/>
  <c r="O182" i="50"/>
  <c r="O181" i="50"/>
  <c r="O180" i="50"/>
  <c r="O179" i="50"/>
  <c r="O178" i="50"/>
  <c r="O177" i="50"/>
  <c r="O176" i="50"/>
  <c r="O175" i="50"/>
  <c r="O174" i="50"/>
  <c r="O173" i="50"/>
  <c r="O172" i="50"/>
  <c r="O171" i="50"/>
  <c r="O170" i="50"/>
  <c r="O169" i="50"/>
  <c r="O168" i="50"/>
  <c r="O167" i="50"/>
  <c r="O166" i="50"/>
  <c r="O165" i="50"/>
  <c r="O164" i="50"/>
  <c r="O163" i="50"/>
  <c r="O162" i="50"/>
  <c r="O161" i="50"/>
  <c r="O160" i="50"/>
  <c r="O159" i="50"/>
  <c r="O158" i="50"/>
  <c r="O157" i="50"/>
  <c r="O156" i="50"/>
  <c r="O155" i="50"/>
  <c r="O154" i="50"/>
  <c r="O153" i="50"/>
  <c r="O152" i="50"/>
  <c r="O151" i="50"/>
  <c r="O150" i="50"/>
  <c r="O149" i="50"/>
  <c r="O148" i="50"/>
  <c r="O147" i="50"/>
  <c r="O146" i="50"/>
  <c r="O145" i="50"/>
  <c r="O144" i="50"/>
  <c r="O143" i="50"/>
  <c r="O142" i="50"/>
  <c r="O141" i="50"/>
  <c r="O140" i="50"/>
  <c r="O139" i="50"/>
  <c r="O138" i="50"/>
  <c r="O137" i="50"/>
  <c r="O136" i="50"/>
  <c r="O135" i="50"/>
  <c r="O134" i="50"/>
  <c r="O133" i="50"/>
  <c r="O132" i="50"/>
  <c r="O131" i="50"/>
  <c r="O130" i="50"/>
  <c r="O129" i="50"/>
  <c r="O128" i="50"/>
  <c r="O127" i="50"/>
  <c r="O126" i="50"/>
  <c r="O125" i="50"/>
  <c r="O124" i="50"/>
  <c r="O123" i="50"/>
  <c r="O122" i="50"/>
  <c r="O121" i="50"/>
  <c r="O120" i="50"/>
  <c r="O119" i="50"/>
  <c r="O118" i="50"/>
  <c r="O117" i="50"/>
  <c r="O116" i="50"/>
  <c r="O115" i="50"/>
  <c r="O114" i="50"/>
  <c r="O113" i="50"/>
  <c r="O112" i="50"/>
  <c r="O111" i="50"/>
  <c r="O110" i="50"/>
  <c r="O109" i="50"/>
  <c r="O108" i="50"/>
  <c r="O107" i="50"/>
  <c r="O106" i="50"/>
  <c r="O105" i="50"/>
  <c r="O104" i="50"/>
  <c r="O103" i="50"/>
  <c r="O102" i="50"/>
  <c r="O101" i="50"/>
  <c r="O100" i="50"/>
  <c r="O99" i="50"/>
  <c r="O98" i="50"/>
  <c r="O97" i="50"/>
  <c r="O96" i="50"/>
  <c r="O95" i="50"/>
  <c r="O94" i="50"/>
  <c r="O93" i="50"/>
  <c r="O92" i="50"/>
  <c r="O91" i="50"/>
  <c r="O90" i="50"/>
  <c r="O89" i="50"/>
  <c r="O88" i="50"/>
  <c r="O87" i="50"/>
  <c r="O86" i="50"/>
  <c r="O85" i="50"/>
  <c r="O84" i="50"/>
  <c r="O83" i="50"/>
  <c r="O82" i="50"/>
  <c r="O81" i="50"/>
  <c r="O80" i="50"/>
  <c r="O79" i="50"/>
  <c r="O78" i="50"/>
  <c r="O77" i="50"/>
  <c r="O76" i="50"/>
  <c r="O75" i="50"/>
  <c r="O74" i="50"/>
  <c r="O73" i="50"/>
  <c r="O72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O53" i="50"/>
  <c r="O52" i="50"/>
  <c r="O51" i="50"/>
  <c r="O50" i="50"/>
  <c r="O49" i="50"/>
  <c r="O48" i="50"/>
  <c r="O47" i="50"/>
  <c r="O46" i="50"/>
  <c r="O45" i="50"/>
  <c r="O44" i="50"/>
  <c r="O43" i="50"/>
  <c r="O42" i="50"/>
  <c r="O41" i="50"/>
  <c r="O40" i="50"/>
  <c r="O39" i="50"/>
  <c r="O38" i="50"/>
  <c r="O37" i="50"/>
  <c r="O36" i="50"/>
  <c r="O35" i="50"/>
  <c r="O34" i="50"/>
  <c r="O33" i="50"/>
  <c r="O32" i="50"/>
  <c r="O31" i="50"/>
  <c r="O30" i="50"/>
  <c r="O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O12" i="50"/>
  <c r="O11" i="50"/>
  <c r="O10" i="50"/>
  <c r="O9" i="50"/>
  <c r="O8" i="50"/>
  <c r="O7" i="50"/>
  <c r="O6" i="50"/>
  <c r="O5" i="50"/>
  <c r="O4" i="50"/>
  <c r="F240" i="49"/>
  <c r="F239" i="49"/>
  <c r="F238" i="49"/>
  <c r="F237" i="49"/>
  <c r="F236" i="49"/>
  <c r="F235" i="49"/>
  <c r="F234" i="49"/>
  <c r="F233" i="49"/>
  <c r="F232" i="49"/>
  <c r="F231" i="49"/>
  <c r="F230" i="49"/>
  <c r="M229" i="49"/>
  <c r="L229" i="49"/>
  <c r="K229" i="49"/>
  <c r="J229" i="49"/>
  <c r="I229" i="49"/>
  <c r="F229" i="49"/>
  <c r="G228" i="49"/>
  <c r="G241" i="49" s="1"/>
  <c r="F228" i="49"/>
  <c r="M222" i="49"/>
  <c r="M223" i="49" s="1"/>
  <c r="L222" i="49"/>
  <c r="L223" i="49" s="1"/>
  <c r="K222" i="49"/>
  <c r="K223" i="49" s="1"/>
  <c r="J222" i="49"/>
  <c r="J223" i="49" s="1"/>
  <c r="I222" i="49"/>
  <c r="I223" i="49" s="1"/>
  <c r="E222" i="49"/>
  <c r="E21" i="1" s="1"/>
  <c r="M221" i="49"/>
  <c r="J22" i="1" s="1"/>
  <c r="L221" i="49"/>
  <c r="I22" i="1" s="1"/>
  <c r="K221" i="49"/>
  <c r="H22" i="1" s="1"/>
  <c r="J221" i="49"/>
  <c r="G22" i="1" s="1"/>
  <c r="I221" i="49"/>
  <c r="E221" i="49"/>
  <c r="C21" i="1" s="1"/>
  <c r="O220" i="49"/>
  <c r="O219" i="49"/>
  <c r="O218" i="49"/>
  <c r="O217" i="49"/>
  <c r="O216" i="49"/>
  <c r="O215" i="49"/>
  <c r="O214" i="49"/>
  <c r="O213" i="49"/>
  <c r="O212" i="49"/>
  <c r="O211" i="49"/>
  <c r="O210" i="49"/>
  <c r="O209" i="49"/>
  <c r="O208" i="49"/>
  <c r="O207" i="49"/>
  <c r="O206" i="49"/>
  <c r="O205" i="49"/>
  <c r="O204" i="49"/>
  <c r="O203" i="49"/>
  <c r="O202" i="49"/>
  <c r="O201" i="49"/>
  <c r="O200" i="49"/>
  <c r="O199" i="49"/>
  <c r="O198" i="49"/>
  <c r="O197" i="49"/>
  <c r="O196" i="49"/>
  <c r="O195" i="49"/>
  <c r="O194" i="49"/>
  <c r="O193" i="49"/>
  <c r="O192" i="49"/>
  <c r="O191" i="49"/>
  <c r="O190" i="49"/>
  <c r="O189" i="49"/>
  <c r="O188" i="49"/>
  <c r="O187" i="49"/>
  <c r="O186" i="49"/>
  <c r="O185" i="49"/>
  <c r="O184" i="49"/>
  <c r="O183" i="49"/>
  <c r="O182" i="49"/>
  <c r="O181" i="49"/>
  <c r="O180" i="49"/>
  <c r="O179" i="49"/>
  <c r="O178" i="49"/>
  <c r="O177" i="49"/>
  <c r="O176" i="49"/>
  <c r="O175" i="49"/>
  <c r="O174" i="49"/>
  <c r="O173" i="49"/>
  <c r="O172" i="49"/>
  <c r="O171" i="49"/>
  <c r="O170" i="49"/>
  <c r="O169" i="49"/>
  <c r="O168" i="49"/>
  <c r="O167" i="49"/>
  <c r="O166" i="49"/>
  <c r="O165" i="49"/>
  <c r="O164" i="49"/>
  <c r="O163" i="49"/>
  <c r="O162" i="49"/>
  <c r="O161" i="49"/>
  <c r="O160" i="49"/>
  <c r="O159" i="49"/>
  <c r="O158" i="49"/>
  <c r="O157" i="49"/>
  <c r="O156" i="49"/>
  <c r="O155" i="49"/>
  <c r="O154" i="49"/>
  <c r="O153" i="49"/>
  <c r="O152" i="49"/>
  <c r="O151" i="49"/>
  <c r="O150" i="49"/>
  <c r="O149" i="49"/>
  <c r="O148" i="49"/>
  <c r="O147" i="49"/>
  <c r="O146" i="49"/>
  <c r="O145" i="49"/>
  <c r="O144" i="49"/>
  <c r="O143" i="49"/>
  <c r="O142" i="49"/>
  <c r="O141" i="49"/>
  <c r="O140" i="49"/>
  <c r="O139" i="49"/>
  <c r="O138" i="49"/>
  <c r="O137" i="49"/>
  <c r="O136" i="49"/>
  <c r="O135" i="49"/>
  <c r="O134" i="49"/>
  <c r="O133" i="49"/>
  <c r="O132" i="49"/>
  <c r="O131" i="49"/>
  <c r="O130" i="49"/>
  <c r="O129" i="49"/>
  <c r="O128" i="49"/>
  <c r="O127" i="49"/>
  <c r="O126" i="49"/>
  <c r="O125" i="49"/>
  <c r="O124" i="49"/>
  <c r="O123" i="49"/>
  <c r="O122" i="49"/>
  <c r="O121" i="49"/>
  <c r="O120" i="49"/>
  <c r="O119" i="49"/>
  <c r="O118" i="49"/>
  <c r="O117" i="49"/>
  <c r="O116" i="49"/>
  <c r="O115" i="49"/>
  <c r="O114" i="49"/>
  <c r="O113" i="49"/>
  <c r="O112" i="49"/>
  <c r="O111" i="49"/>
  <c r="O110" i="49"/>
  <c r="O109" i="49"/>
  <c r="O108" i="49"/>
  <c r="O107" i="49"/>
  <c r="O106" i="49"/>
  <c r="O105" i="49"/>
  <c r="O104" i="49"/>
  <c r="O103" i="49"/>
  <c r="O102" i="49"/>
  <c r="O101" i="49"/>
  <c r="O100" i="49"/>
  <c r="O99" i="49"/>
  <c r="O98" i="49"/>
  <c r="O97" i="49"/>
  <c r="O96" i="49"/>
  <c r="O95" i="49"/>
  <c r="O94" i="49"/>
  <c r="O93" i="49"/>
  <c r="O92" i="49"/>
  <c r="O91" i="49"/>
  <c r="O90" i="49"/>
  <c r="O89" i="49"/>
  <c r="O88" i="49"/>
  <c r="O87" i="49"/>
  <c r="O86" i="49"/>
  <c r="O85" i="49"/>
  <c r="O84" i="49"/>
  <c r="O83" i="49"/>
  <c r="O82" i="49"/>
  <c r="O81" i="49"/>
  <c r="O80" i="49"/>
  <c r="O79" i="49"/>
  <c r="O78" i="49"/>
  <c r="O77" i="49"/>
  <c r="O76" i="49"/>
  <c r="O75" i="49"/>
  <c r="O74" i="49"/>
  <c r="O73" i="49"/>
  <c r="O72" i="49"/>
  <c r="O71" i="49"/>
  <c r="O70" i="49"/>
  <c r="O69" i="49"/>
  <c r="O68" i="49"/>
  <c r="O67" i="49"/>
  <c r="O66" i="49"/>
  <c r="O65" i="49"/>
  <c r="O64" i="49"/>
  <c r="O63" i="49"/>
  <c r="O62" i="49"/>
  <c r="O61" i="49"/>
  <c r="O60" i="49"/>
  <c r="O59" i="49"/>
  <c r="O58" i="49"/>
  <c r="O57" i="49"/>
  <c r="O56" i="49"/>
  <c r="O55" i="49"/>
  <c r="O54" i="49"/>
  <c r="O53" i="49"/>
  <c r="O52" i="49"/>
  <c r="O51" i="49"/>
  <c r="O50" i="49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F240" i="48"/>
  <c r="F239" i="48"/>
  <c r="F238" i="48"/>
  <c r="F237" i="48"/>
  <c r="F236" i="48"/>
  <c r="F235" i="48"/>
  <c r="F234" i="48"/>
  <c r="F233" i="48"/>
  <c r="F232" i="48"/>
  <c r="F231" i="48"/>
  <c r="F230" i="48"/>
  <c r="M229" i="48"/>
  <c r="L229" i="48"/>
  <c r="K229" i="48"/>
  <c r="J229" i="48"/>
  <c r="I229" i="48"/>
  <c r="F229" i="48"/>
  <c r="F228" i="48"/>
  <c r="M222" i="48"/>
  <c r="M223" i="48" s="1"/>
  <c r="L222" i="48"/>
  <c r="L223" i="48" s="1"/>
  <c r="K222" i="48"/>
  <c r="K223" i="48" s="1"/>
  <c r="J222" i="48"/>
  <c r="J223" i="48" s="1"/>
  <c r="I222" i="48"/>
  <c r="I223" i="48" s="1"/>
  <c r="E222" i="48"/>
  <c r="E20" i="1" s="1"/>
  <c r="M221" i="48"/>
  <c r="J21" i="1" s="1"/>
  <c r="L221" i="48"/>
  <c r="I21" i="1" s="1"/>
  <c r="K221" i="48"/>
  <c r="H21" i="1" s="1"/>
  <c r="J221" i="48"/>
  <c r="I221" i="48"/>
  <c r="F21" i="1" s="1"/>
  <c r="E221" i="48"/>
  <c r="O220" i="48"/>
  <c r="O219" i="48"/>
  <c r="O218" i="48"/>
  <c r="O217" i="48"/>
  <c r="O216" i="48"/>
  <c r="O215" i="48"/>
  <c r="O214" i="48"/>
  <c r="O213" i="48"/>
  <c r="O212" i="48"/>
  <c r="O211" i="48"/>
  <c r="O210" i="48"/>
  <c r="O209" i="48"/>
  <c r="O208" i="48"/>
  <c r="O207" i="48"/>
  <c r="O206" i="48"/>
  <c r="O205" i="48"/>
  <c r="O204" i="48"/>
  <c r="O203" i="48"/>
  <c r="O202" i="48"/>
  <c r="O201" i="48"/>
  <c r="O200" i="48"/>
  <c r="O199" i="48"/>
  <c r="O198" i="48"/>
  <c r="O197" i="48"/>
  <c r="O196" i="48"/>
  <c r="O195" i="48"/>
  <c r="O194" i="48"/>
  <c r="O193" i="48"/>
  <c r="O192" i="48"/>
  <c r="O191" i="48"/>
  <c r="O190" i="48"/>
  <c r="O189" i="48"/>
  <c r="O188" i="48"/>
  <c r="O187" i="48"/>
  <c r="O186" i="48"/>
  <c r="O185" i="48"/>
  <c r="O184" i="48"/>
  <c r="O183" i="48"/>
  <c r="O182" i="48"/>
  <c r="O181" i="48"/>
  <c r="O180" i="48"/>
  <c r="O179" i="48"/>
  <c r="O178" i="48"/>
  <c r="O177" i="48"/>
  <c r="O176" i="48"/>
  <c r="O175" i="48"/>
  <c r="O174" i="48"/>
  <c r="O173" i="48"/>
  <c r="O172" i="48"/>
  <c r="O171" i="48"/>
  <c r="O170" i="48"/>
  <c r="O169" i="48"/>
  <c r="O168" i="48"/>
  <c r="O167" i="48"/>
  <c r="O166" i="48"/>
  <c r="O165" i="48"/>
  <c r="O164" i="48"/>
  <c r="O163" i="48"/>
  <c r="O162" i="48"/>
  <c r="O161" i="48"/>
  <c r="O160" i="48"/>
  <c r="O159" i="48"/>
  <c r="O158" i="48"/>
  <c r="O157" i="48"/>
  <c r="O156" i="48"/>
  <c r="O155" i="48"/>
  <c r="O154" i="48"/>
  <c r="O153" i="48"/>
  <c r="O152" i="48"/>
  <c r="O151" i="48"/>
  <c r="O150" i="48"/>
  <c r="O149" i="48"/>
  <c r="O148" i="48"/>
  <c r="O147" i="48"/>
  <c r="O146" i="48"/>
  <c r="O145" i="48"/>
  <c r="O144" i="48"/>
  <c r="O143" i="48"/>
  <c r="O142" i="48"/>
  <c r="O141" i="48"/>
  <c r="O140" i="48"/>
  <c r="O139" i="48"/>
  <c r="O138" i="48"/>
  <c r="O137" i="48"/>
  <c r="O136" i="48"/>
  <c r="O135" i="48"/>
  <c r="O134" i="48"/>
  <c r="O133" i="48"/>
  <c r="O132" i="48"/>
  <c r="O131" i="48"/>
  <c r="O130" i="48"/>
  <c r="O129" i="48"/>
  <c r="O128" i="48"/>
  <c r="O127" i="48"/>
  <c r="O126" i="48"/>
  <c r="O125" i="48"/>
  <c r="O124" i="48"/>
  <c r="O123" i="48"/>
  <c r="O122" i="48"/>
  <c r="O121" i="48"/>
  <c r="O120" i="48"/>
  <c r="O119" i="48"/>
  <c r="O118" i="48"/>
  <c r="O117" i="48"/>
  <c r="O116" i="48"/>
  <c r="O115" i="48"/>
  <c r="O114" i="48"/>
  <c r="O113" i="48"/>
  <c r="O112" i="48"/>
  <c r="O111" i="48"/>
  <c r="O110" i="48"/>
  <c r="O109" i="48"/>
  <c r="O108" i="48"/>
  <c r="O107" i="48"/>
  <c r="O106" i="48"/>
  <c r="O105" i="48"/>
  <c r="O104" i="48"/>
  <c r="O103" i="48"/>
  <c r="O102" i="48"/>
  <c r="O101" i="48"/>
  <c r="O100" i="48"/>
  <c r="O99" i="48"/>
  <c r="O98" i="48"/>
  <c r="O97" i="48"/>
  <c r="O96" i="48"/>
  <c r="O95" i="48"/>
  <c r="O94" i="48"/>
  <c r="O93" i="48"/>
  <c r="O92" i="48"/>
  <c r="O91" i="48"/>
  <c r="O90" i="48"/>
  <c r="O89" i="48"/>
  <c r="O88" i="48"/>
  <c r="O87" i="48"/>
  <c r="O86" i="48"/>
  <c r="O85" i="48"/>
  <c r="O84" i="48"/>
  <c r="O83" i="48"/>
  <c r="O82" i="48"/>
  <c r="O81" i="48"/>
  <c r="O80" i="48"/>
  <c r="O79" i="48"/>
  <c r="O78" i="48"/>
  <c r="O77" i="48"/>
  <c r="O76" i="48"/>
  <c r="O75" i="48"/>
  <c r="O74" i="48"/>
  <c r="O73" i="48"/>
  <c r="O72" i="48"/>
  <c r="O71" i="48"/>
  <c r="O70" i="48"/>
  <c r="O69" i="48"/>
  <c r="O68" i="48"/>
  <c r="O67" i="48"/>
  <c r="O66" i="48"/>
  <c r="O65" i="48"/>
  <c r="O64" i="48"/>
  <c r="O63" i="48"/>
  <c r="O62" i="48"/>
  <c r="O61" i="48"/>
  <c r="O60" i="48"/>
  <c r="O59" i="48"/>
  <c r="O58" i="48"/>
  <c r="O57" i="48"/>
  <c r="O56" i="48"/>
  <c r="O55" i="48"/>
  <c r="O54" i="48"/>
  <c r="O53" i="48"/>
  <c r="O52" i="48"/>
  <c r="O51" i="48"/>
  <c r="O50" i="48"/>
  <c r="O49" i="48"/>
  <c r="O48" i="48"/>
  <c r="O47" i="48"/>
  <c r="O46" i="48"/>
  <c r="O45" i="48"/>
  <c r="O44" i="48"/>
  <c r="O43" i="48"/>
  <c r="O42" i="48"/>
  <c r="O41" i="48"/>
  <c r="O40" i="48"/>
  <c r="O39" i="48"/>
  <c r="O38" i="48"/>
  <c r="O37" i="48"/>
  <c r="O36" i="48"/>
  <c r="O35" i="48"/>
  <c r="O34" i="48"/>
  <c r="O33" i="48"/>
  <c r="O32" i="48"/>
  <c r="O31" i="48"/>
  <c r="O30" i="48"/>
  <c r="O29" i="48"/>
  <c r="O28" i="48"/>
  <c r="O27" i="48"/>
  <c r="O26" i="48"/>
  <c r="O25" i="48"/>
  <c r="O24" i="48"/>
  <c r="O23" i="48"/>
  <c r="O22" i="48"/>
  <c r="O21" i="48"/>
  <c r="O20" i="48"/>
  <c r="O19" i="48"/>
  <c r="O18" i="48"/>
  <c r="O17" i="48"/>
  <c r="O16" i="48"/>
  <c r="O15" i="48"/>
  <c r="O14" i="48"/>
  <c r="O13" i="48"/>
  <c r="O12" i="48"/>
  <c r="O11" i="48"/>
  <c r="O10" i="48"/>
  <c r="O9" i="48"/>
  <c r="O8" i="48"/>
  <c r="O7" i="48"/>
  <c r="O6" i="48"/>
  <c r="O5" i="48"/>
  <c r="O4" i="48"/>
  <c r="F240" i="47"/>
  <c r="F239" i="47"/>
  <c r="F238" i="47"/>
  <c r="F237" i="47"/>
  <c r="F236" i="47"/>
  <c r="F235" i="47"/>
  <c r="F234" i="47"/>
  <c r="F233" i="47"/>
  <c r="F232" i="47"/>
  <c r="F231" i="47"/>
  <c r="F230" i="47"/>
  <c r="M229" i="47"/>
  <c r="L229" i="47"/>
  <c r="K229" i="47"/>
  <c r="J229" i="47"/>
  <c r="I229" i="47"/>
  <c r="F229" i="47"/>
  <c r="F228" i="47"/>
  <c r="M222" i="47"/>
  <c r="M223" i="47" s="1"/>
  <c r="L222" i="47"/>
  <c r="L223" i="47" s="1"/>
  <c r="K222" i="47"/>
  <c r="K223" i="47" s="1"/>
  <c r="J222" i="47"/>
  <c r="J223" i="47" s="1"/>
  <c r="I222" i="47"/>
  <c r="I223" i="47" s="1"/>
  <c r="E222" i="47"/>
  <c r="E19" i="1" s="1"/>
  <c r="M221" i="47"/>
  <c r="L221" i="47"/>
  <c r="K221" i="47"/>
  <c r="J221" i="47"/>
  <c r="I221" i="47"/>
  <c r="E221" i="47"/>
  <c r="C19" i="1" s="1"/>
  <c r="O220" i="47"/>
  <c r="O219" i="47"/>
  <c r="O218" i="47"/>
  <c r="O217" i="47"/>
  <c r="O216" i="47"/>
  <c r="O215" i="47"/>
  <c r="O214" i="47"/>
  <c r="O213" i="47"/>
  <c r="O212" i="47"/>
  <c r="O211" i="47"/>
  <c r="O210" i="47"/>
  <c r="O209" i="47"/>
  <c r="O208" i="47"/>
  <c r="O207" i="47"/>
  <c r="O206" i="47"/>
  <c r="O205" i="47"/>
  <c r="O204" i="47"/>
  <c r="O203" i="47"/>
  <c r="O202" i="47"/>
  <c r="O201" i="47"/>
  <c r="O200" i="47"/>
  <c r="O199" i="47"/>
  <c r="O198" i="47"/>
  <c r="O197" i="47"/>
  <c r="O196" i="47"/>
  <c r="O195" i="47"/>
  <c r="O194" i="47"/>
  <c r="O193" i="47"/>
  <c r="O192" i="47"/>
  <c r="O191" i="47"/>
  <c r="O190" i="47"/>
  <c r="O189" i="47"/>
  <c r="O188" i="47"/>
  <c r="O187" i="47"/>
  <c r="O186" i="47"/>
  <c r="O185" i="47"/>
  <c r="O184" i="47"/>
  <c r="O183" i="47"/>
  <c r="O182" i="47"/>
  <c r="O181" i="47"/>
  <c r="O180" i="47"/>
  <c r="O179" i="47"/>
  <c r="O178" i="47"/>
  <c r="O177" i="47"/>
  <c r="O176" i="47"/>
  <c r="O175" i="47"/>
  <c r="O174" i="47"/>
  <c r="O173" i="47"/>
  <c r="O172" i="47"/>
  <c r="O171" i="47"/>
  <c r="O170" i="47"/>
  <c r="O169" i="47"/>
  <c r="O168" i="47"/>
  <c r="O167" i="47"/>
  <c r="O166" i="47"/>
  <c r="O165" i="47"/>
  <c r="O164" i="47"/>
  <c r="O163" i="47"/>
  <c r="O162" i="47"/>
  <c r="O161" i="47"/>
  <c r="O160" i="47"/>
  <c r="O159" i="47"/>
  <c r="O158" i="47"/>
  <c r="O157" i="47"/>
  <c r="O156" i="47"/>
  <c r="O155" i="47"/>
  <c r="O154" i="47"/>
  <c r="O153" i="47"/>
  <c r="O152" i="47"/>
  <c r="O151" i="47"/>
  <c r="O150" i="47"/>
  <c r="O149" i="47"/>
  <c r="O148" i="47"/>
  <c r="O147" i="47"/>
  <c r="O146" i="47"/>
  <c r="O145" i="47"/>
  <c r="O144" i="47"/>
  <c r="O143" i="47"/>
  <c r="O142" i="47"/>
  <c r="O141" i="47"/>
  <c r="O140" i="47"/>
  <c r="O139" i="47"/>
  <c r="O138" i="47"/>
  <c r="O137" i="47"/>
  <c r="O136" i="47"/>
  <c r="O135" i="47"/>
  <c r="O134" i="47"/>
  <c r="O133" i="47"/>
  <c r="O132" i="47"/>
  <c r="O131" i="47"/>
  <c r="O130" i="47"/>
  <c r="O129" i="47"/>
  <c r="O128" i="47"/>
  <c r="O127" i="47"/>
  <c r="O126" i="47"/>
  <c r="O125" i="47"/>
  <c r="O124" i="47"/>
  <c r="O123" i="47"/>
  <c r="O122" i="47"/>
  <c r="O121" i="47"/>
  <c r="O120" i="47"/>
  <c r="O119" i="47"/>
  <c r="O118" i="47"/>
  <c r="O117" i="47"/>
  <c r="O116" i="47"/>
  <c r="O115" i="47"/>
  <c r="O114" i="47"/>
  <c r="O113" i="47"/>
  <c r="O112" i="47"/>
  <c r="O111" i="47"/>
  <c r="O110" i="47"/>
  <c r="O109" i="47"/>
  <c r="O108" i="47"/>
  <c r="O107" i="47"/>
  <c r="O106" i="47"/>
  <c r="O105" i="47"/>
  <c r="O104" i="47"/>
  <c r="O103" i="47"/>
  <c r="O102" i="47"/>
  <c r="O101" i="47"/>
  <c r="O100" i="47"/>
  <c r="O99" i="47"/>
  <c r="O98" i="47"/>
  <c r="O97" i="47"/>
  <c r="O96" i="47"/>
  <c r="O95" i="47"/>
  <c r="O94" i="47"/>
  <c r="O93" i="47"/>
  <c r="O92" i="47"/>
  <c r="O91" i="47"/>
  <c r="O90" i="47"/>
  <c r="O89" i="47"/>
  <c r="O88" i="47"/>
  <c r="O87" i="47"/>
  <c r="O86" i="47"/>
  <c r="O85" i="47"/>
  <c r="O84" i="47"/>
  <c r="O83" i="47"/>
  <c r="O82" i="47"/>
  <c r="O81" i="47"/>
  <c r="O80" i="47"/>
  <c r="O79" i="47"/>
  <c r="O78" i="47"/>
  <c r="O77" i="47"/>
  <c r="O76" i="47"/>
  <c r="O75" i="47"/>
  <c r="O74" i="47"/>
  <c r="O73" i="47"/>
  <c r="O72" i="47"/>
  <c r="O71" i="47"/>
  <c r="O70" i="47"/>
  <c r="O69" i="47"/>
  <c r="O68" i="47"/>
  <c r="O67" i="47"/>
  <c r="O66" i="47"/>
  <c r="O65" i="47"/>
  <c r="O64" i="47"/>
  <c r="O63" i="47"/>
  <c r="O62" i="47"/>
  <c r="O61" i="47"/>
  <c r="O60" i="47"/>
  <c r="O59" i="47"/>
  <c r="O58" i="47"/>
  <c r="O57" i="47"/>
  <c r="O56" i="47"/>
  <c r="O55" i="47"/>
  <c r="O54" i="47"/>
  <c r="O53" i="47"/>
  <c r="O52" i="47"/>
  <c r="O51" i="47"/>
  <c r="O50" i="47"/>
  <c r="O49" i="47"/>
  <c r="O48" i="47"/>
  <c r="O47" i="47"/>
  <c r="O46" i="47"/>
  <c r="O45" i="47"/>
  <c r="O44" i="47"/>
  <c r="O43" i="47"/>
  <c r="O42" i="47"/>
  <c r="O41" i="47"/>
  <c r="O40" i="47"/>
  <c r="O39" i="47"/>
  <c r="O38" i="47"/>
  <c r="O37" i="47"/>
  <c r="O36" i="47"/>
  <c r="O35" i="47"/>
  <c r="O34" i="47"/>
  <c r="O33" i="47"/>
  <c r="O32" i="47"/>
  <c r="O31" i="47"/>
  <c r="O30" i="47"/>
  <c r="O29" i="47"/>
  <c r="O28" i="47"/>
  <c r="O27" i="47"/>
  <c r="O26" i="47"/>
  <c r="O25" i="47"/>
  <c r="O24" i="47"/>
  <c r="O23" i="47"/>
  <c r="O22" i="47"/>
  <c r="O21" i="47"/>
  <c r="O20" i="47"/>
  <c r="O19" i="47"/>
  <c r="O18" i="47"/>
  <c r="O17" i="47"/>
  <c r="O16" i="47"/>
  <c r="O15" i="47"/>
  <c r="O14" i="47"/>
  <c r="O13" i="47"/>
  <c r="O12" i="47"/>
  <c r="O11" i="47"/>
  <c r="O10" i="47"/>
  <c r="O9" i="47"/>
  <c r="O8" i="47"/>
  <c r="O7" i="47"/>
  <c r="O6" i="47"/>
  <c r="O5" i="47"/>
  <c r="O4" i="47"/>
  <c r="F240" i="46"/>
  <c r="F239" i="46"/>
  <c r="F238" i="46"/>
  <c r="F237" i="46"/>
  <c r="F236" i="46"/>
  <c r="F235" i="46"/>
  <c r="F234" i="46"/>
  <c r="F233" i="46"/>
  <c r="F232" i="46"/>
  <c r="F231" i="46"/>
  <c r="F230" i="46"/>
  <c r="M229" i="46"/>
  <c r="L229" i="46"/>
  <c r="K229" i="46"/>
  <c r="J229" i="46"/>
  <c r="I229" i="46"/>
  <c r="F229" i="46"/>
  <c r="F228" i="46"/>
  <c r="M222" i="46"/>
  <c r="M223" i="46" s="1"/>
  <c r="K222" i="46"/>
  <c r="K223" i="46" s="1"/>
  <c r="E222" i="46"/>
  <c r="E18" i="1" s="1"/>
  <c r="M221" i="46"/>
  <c r="J18" i="1" s="1"/>
  <c r="L221" i="46"/>
  <c r="I18" i="1" s="1"/>
  <c r="K221" i="46"/>
  <c r="H18" i="1" s="1"/>
  <c r="J221" i="46"/>
  <c r="G18" i="1" s="1"/>
  <c r="I221" i="46"/>
  <c r="E221" i="46"/>
  <c r="O220" i="46"/>
  <c r="O219" i="46"/>
  <c r="O218" i="46"/>
  <c r="O217" i="46"/>
  <c r="O216" i="46"/>
  <c r="O215" i="46"/>
  <c r="O214" i="46"/>
  <c r="O213" i="46"/>
  <c r="O212" i="46"/>
  <c r="O211" i="46"/>
  <c r="O210" i="46"/>
  <c r="O209" i="46"/>
  <c r="O208" i="46"/>
  <c r="O207" i="46"/>
  <c r="O206" i="46"/>
  <c r="O205" i="46"/>
  <c r="O204" i="46"/>
  <c r="O203" i="46"/>
  <c r="O202" i="46"/>
  <c r="O201" i="46"/>
  <c r="O200" i="46"/>
  <c r="O199" i="46"/>
  <c r="O198" i="46"/>
  <c r="O197" i="46"/>
  <c r="O196" i="46"/>
  <c r="O195" i="46"/>
  <c r="O194" i="46"/>
  <c r="O193" i="46"/>
  <c r="O192" i="46"/>
  <c r="O191" i="46"/>
  <c r="O190" i="46"/>
  <c r="O189" i="46"/>
  <c r="O188" i="46"/>
  <c r="O187" i="46"/>
  <c r="O186" i="46"/>
  <c r="O185" i="46"/>
  <c r="O184" i="46"/>
  <c r="O183" i="46"/>
  <c r="O182" i="46"/>
  <c r="O181" i="46"/>
  <c r="O180" i="46"/>
  <c r="O179" i="46"/>
  <c r="O178" i="46"/>
  <c r="O177" i="46"/>
  <c r="O176" i="46"/>
  <c r="O175" i="46"/>
  <c r="O174" i="46"/>
  <c r="O173" i="46"/>
  <c r="O172" i="46"/>
  <c r="O171" i="46"/>
  <c r="O170" i="46"/>
  <c r="O169" i="46"/>
  <c r="O168" i="46"/>
  <c r="O167" i="46"/>
  <c r="O166" i="46"/>
  <c r="O165" i="46"/>
  <c r="O164" i="46"/>
  <c r="O163" i="46"/>
  <c r="O162" i="46"/>
  <c r="O161" i="46"/>
  <c r="O160" i="46"/>
  <c r="O159" i="46"/>
  <c r="O158" i="46"/>
  <c r="O157" i="46"/>
  <c r="O156" i="46"/>
  <c r="O155" i="46"/>
  <c r="O154" i="46"/>
  <c r="O153" i="46"/>
  <c r="O152" i="46"/>
  <c r="O151" i="46"/>
  <c r="O150" i="46"/>
  <c r="O149" i="46"/>
  <c r="O148" i="46"/>
  <c r="O147" i="46"/>
  <c r="O146" i="46"/>
  <c r="O145" i="46"/>
  <c r="O144" i="46"/>
  <c r="O143" i="46"/>
  <c r="O142" i="46"/>
  <c r="O141" i="46"/>
  <c r="O140" i="46"/>
  <c r="O139" i="46"/>
  <c r="O138" i="46"/>
  <c r="O137" i="46"/>
  <c r="O136" i="46"/>
  <c r="O135" i="46"/>
  <c r="O134" i="46"/>
  <c r="O133" i="46"/>
  <c r="O132" i="46"/>
  <c r="O131" i="46"/>
  <c r="O130" i="46"/>
  <c r="O129" i="46"/>
  <c r="O128" i="46"/>
  <c r="O127" i="46"/>
  <c r="O126" i="46"/>
  <c r="O125" i="46"/>
  <c r="O124" i="46"/>
  <c r="O123" i="46"/>
  <c r="O122" i="46"/>
  <c r="O121" i="46"/>
  <c r="O120" i="46"/>
  <c r="O119" i="46"/>
  <c r="O118" i="46"/>
  <c r="O117" i="46"/>
  <c r="O116" i="46"/>
  <c r="O115" i="46"/>
  <c r="O114" i="46"/>
  <c r="O113" i="46"/>
  <c r="O112" i="46"/>
  <c r="O111" i="46"/>
  <c r="O110" i="46"/>
  <c r="O109" i="46"/>
  <c r="O108" i="46"/>
  <c r="O107" i="46"/>
  <c r="O106" i="46"/>
  <c r="O105" i="46"/>
  <c r="O104" i="46"/>
  <c r="O103" i="46"/>
  <c r="O102" i="46"/>
  <c r="O101" i="46"/>
  <c r="O100" i="46"/>
  <c r="O99" i="46"/>
  <c r="O98" i="46"/>
  <c r="O97" i="46"/>
  <c r="O96" i="46"/>
  <c r="O95" i="46"/>
  <c r="O94" i="46"/>
  <c r="O93" i="46"/>
  <c r="O92" i="46"/>
  <c r="O91" i="46"/>
  <c r="O90" i="46"/>
  <c r="O89" i="46"/>
  <c r="O88" i="46"/>
  <c r="O87" i="46"/>
  <c r="O86" i="46"/>
  <c r="O85" i="46"/>
  <c r="O84" i="46"/>
  <c r="O83" i="46"/>
  <c r="O82" i="46"/>
  <c r="O81" i="46"/>
  <c r="O80" i="46"/>
  <c r="O79" i="46"/>
  <c r="O78" i="46"/>
  <c r="O77" i="46"/>
  <c r="O76" i="46"/>
  <c r="O75" i="46"/>
  <c r="O74" i="46"/>
  <c r="O73" i="46"/>
  <c r="O72" i="46"/>
  <c r="O71" i="46"/>
  <c r="O70" i="46"/>
  <c r="O69" i="46"/>
  <c r="O68" i="46"/>
  <c r="O67" i="46"/>
  <c r="O66" i="46"/>
  <c r="O65" i="46"/>
  <c r="O64" i="46"/>
  <c r="O63" i="46"/>
  <c r="O62" i="46"/>
  <c r="O61" i="46"/>
  <c r="O60" i="46"/>
  <c r="O59" i="46"/>
  <c r="O58" i="46"/>
  <c r="O57" i="46"/>
  <c r="O56" i="46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O5" i="46"/>
  <c r="O4" i="46"/>
  <c r="F240" i="45"/>
  <c r="F239" i="45"/>
  <c r="F238" i="45"/>
  <c r="F237" i="45"/>
  <c r="F236" i="45"/>
  <c r="F235" i="45"/>
  <c r="F234" i="45"/>
  <c r="F233" i="45"/>
  <c r="F232" i="45"/>
  <c r="F231" i="45"/>
  <c r="F230" i="45"/>
  <c r="M229" i="45"/>
  <c r="L229" i="45"/>
  <c r="K229" i="45"/>
  <c r="J229" i="45"/>
  <c r="I229" i="45"/>
  <c r="F229" i="45"/>
  <c r="F228" i="45"/>
  <c r="M222" i="45"/>
  <c r="M223" i="45" s="1"/>
  <c r="Q17" i="1" s="1"/>
  <c r="K222" i="45"/>
  <c r="K223" i="45" s="1"/>
  <c r="J222" i="45"/>
  <c r="J223" i="45" s="1"/>
  <c r="E222" i="45"/>
  <c r="E17" i="1" s="1"/>
  <c r="M221" i="45"/>
  <c r="J17" i="1" s="1"/>
  <c r="L221" i="45"/>
  <c r="I17" i="1" s="1"/>
  <c r="K221" i="45"/>
  <c r="H17" i="1" s="1"/>
  <c r="J221" i="45"/>
  <c r="G17" i="1" s="1"/>
  <c r="I221" i="45"/>
  <c r="E221" i="45"/>
  <c r="O220" i="45"/>
  <c r="O219" i="45"/>
  <c r="O218" i="45"/>
  <c r="O217" i="45"/>
  <c r="O216" i="45"/>
  <c r="O215" i="45"/>
  <c r="O214" i="45"/>
  <c r="O213" i="45"/>
  <c r="O212" i="45"/>
  <c r="O211" i="45"/>
  <c r="O210" i="45"/>
  <c r="O209" i="45"/>
  <c r="O208" i="45"/>
  <c r="O207" i="45"/>
  <c r="O206" i="45"/>
  <c r="O205" i="45"/>
  <c r="O204" i="45"/>
  <c r="O203" i="45"/>
  <c r="O202" i="45"/>
  <c r="O201" i="45"/>
  <c r="O200" i="45"/>
  <c r="O199" i="45"/>
  <c r="O198" i="45"/>
  <c r="O197" i="45"/>
  <c r="O196" i="45"/>
  <c r="O195" i="45"/>
  <c r="O194" i="45"/>
  <c r="O193" i="45"/>
  <c r="O192" i="45"/>
  <c r="O191" i="45"/>
  <c r="O190" i="45"/>
  <c r="O189" i="45"/>
  <c r="O188" i="45"/>
  <c r="O187" i="45"/>
  <c r="O186" i="45"/>
  <c r="O185" i="45"/>
  <c r="O184" i="45"/>
  <c r="O183" i="45"/>
  <c r="O182" i="45"/>
  <c r="O181" i="45"/>
  <c r="O180" i="45"/>
  <c r="O179" i="45"/>
  <c r="O178" i="45"/>
  <c r="O177" i="45"/>
  <c r="O176" i="45"/>
  <c r="O175" i="45"/>
  <c r="O174" i="45"/>
  <c r="O173" i="45"/>
  <c r="O172" i="45"/>
  <c r="O171" i="45"/>
  <c r="O170" i="45"/>
  <c r="O169" i="45"/>
  <c r="O168" i="45"/>
  <c r="O167" i="45"/>
  <c r="O166" i="45"/>
  <c r="O165" i="45"/>
  <c r="O164" i="45"/>
  <c r="O163" i="45"/>
  <c r="O162" i="45"/>
  <c r="O161" i="45"/>
  <c r="O160" i="45"/>
  <c r="O159" i="45"/>
  <c r="O158" i="45"/>
  <c r="O157" i="45"/>
  <c r="O156" i="45"/>
  <c r="O155" i="45"/>
  <c r="O154" i="45"/>
  <c r="O153" i="45"/>
  <c r="O152" i="45"/>
  <c r="O151" i="45"/>
  <c r="O150" i="45"/>
  <c r="O149" i="45"/>
  <c r="O148" i="45"/>
  <c r="O147" i="45"/>
  <c r="O146" i="45"/>
  <c r="O145" i="45"/>
  <c r="O144" i="45"/>
  <c r="O143" i="45"/>
  <c r="O142" i="45"/>
  <c r="O141" i="45"/>
  <c r="O140" i="45"/>
  <c r="O139" i="45"/>
  <c r="O138" i="45"/>
  <c r="O137" i="45"/>
  <c r="O136" i="45"/>
  <c r="O135" i="45"/>
  <c r="O134" i="45"/>
  <c r="O133" i="45"/>
  <c r="O132" i="45"/>
  <c r="O131" i="45"/>
  <c r="O130" i="45"/>
  <c r="O129" i="45"/>
  <c r="O128" i="45"/>
  <c r="O127" i="45"/>
  <c r="O126" i="45"/>
  <c r="O125" i="45"/>
  <c r="O124" i="45"/>
  <c r="O123" i="45"/>
  <c r="O122" i="45"/>
  <c r="O121" i="45"/>
  <c r="O120" i="45"/>
  <c r="O119" i="45"/>
  <c r="O118" i="45"/>
  <c r="O117" i="45"/>
  <c r="O116" i="45"/>
  <c r="O115" i="45"/>
  <c r="O114" i="45"/>
  <c r="O113" i="45"/>
  <c r="O112" i="45"/>
  <c r="O111" i="45"/>
  <c r="O110" i="45"/>
  <c r="O109" i="45"/>
  <c r="O108" i="45"/>
  <c r="O107" i="45"/>
  <c r="O106" i="45"/>
  <c r="O105" i="45"/>
  <c r="O104" i="45"/>
  <c r="O103" i="45"/>
  <c r="O102" i="45"/>
  <c r="O101" i="45"/>
  <c r="O100" i="45"/>
  <c r="O99" i="45"/>
  <c r="O98" i="45"/>
  <c r="O97" i="45"/>
  <c r="O96" i="45"/>
  <c r="O95" i="45"/>
  <c r="O94" i="45"/>
  <c r="O93" i="45"/>
  <c r="O92" i="45"/>
  <c r="O91" i="45"/>
  <c r="O90" i="45"/>
  <c r="O89" i="45"/>
  <c r="O88" i="45"/>
  <c r="O87" i="45"/>
  <c r="O86" i="45"/>
  <c r="O85" i="45"/>
  <c r="O84" i="45"/>
  <c r="O83" i="45"/>
  <c r="O82" i="45"/>
  <c r="O81" i="45"/>
  <c r="O80" i="45"/>
  <c r="O79" i="45"/>
  <c r="O78" i="45"/>
  <c r="O77" i="45"/>
  <c r="O76" i="45"/>
  <c r="O75" i="45"/>
  <c r="O74" i="45"/>
  <c r="O73" i="45"/>
  <c r="O72" i="45"/>
  <c r="O71" i="45"/>
  <c r="O70" i="45"/>
  <c r="O69" i="45"/>
  <c r="O68" i="45"/>
  <c r="O67" i="45"/>
  <c r="O66" i="45"/>
  <c r="O65" i="45"/>
  <c r="O64" i="45"/>
  <c r="O63" i="45"/>
  <c r="O62" i="45"/>
  <c r="O61" i="45"/>
  <c r="O60" i="45"/>
  <c r="O59" i="45"/>
  <c r="O58" i="45"/>
  <c r="O57" i="45"/>
  <c r="O56" i="45"/>
  <c r="O55" i="45"/>
  <c r="O54" i="45"/>
  <c r="O53" i="45"/>
  <c r="O52" i="45"/>
  <c r="O51" i="45"/>
  <c r="O50" i="45"/>
  <c r="O49" i="45"/>
  <c r="O48" i="45"/>
  <c r="O47" i="45"/>
  <c r="O46" i="45"/>
  <c r="O45" i="45"/>
  <c r="O44" i="45"/>
  <c r="O43" i="45"/>
  <c r="O42" i="45"/>
  <c r="O41" i="45"/>
  <c r="O40" i="45"/>
  <c r="O39" i="45"/>
  <c r="O38" i="45"/>
  <c r="O37" i="45"/>
  <c r="O36" i="45"/>
  <c r="O35" i="45"/>
  <c r="O34" i="45"/>
  <c r="O33" i="45"/>
  <c r="O32" i="45"/>
  <c r="O31" i="45"/>
  <c r="O30" i="45"/>
  <c r="O29" i="45"/>
  <c r="O28" i="45"/>
  <c r="O27" i="45"/>
  <c r="O26" i="45"/>
  <c r="O25" i="45"/>
  <c r="O24" i="45"/>
  <c r="O23" i="45"/>
  <c r="O22" i="45"/>
  <c r="O21" i="45"/>
  <c r="O20" i="45"/>
  <c r="O19" i="45"/>
  <c r="O18" i="45"/>
  <c r="O17" i="45"/>
  <c r="O16" i="45"/>
  <c r="O15" i="45"/>
  <c r="O14" i="45"/>
  <c r="O13" i="45"/>
  <c r="O12" i="45"/>
  <c r="O11" i="45"/>
  <c r="O10" i="45"/>
  <c r="O9" i="45"/>
  <c r="O8" i="45"/>
  <c r="O7" i="45"/>
  <c r="O6" i="45"/>
  <c r="O5" i="45"/>
  <c r="O4" i="45"/>
  <c r="F240" i="44"/>
  <c r="F239" i="44"/>
  <c r="F238" i="44"/>
  <c r="F237" i="44"/>
  <c r="F236" i="44"/>
  <c r="F235" i="44"/>
  <c r="F234" i="44"/>
  <c r="F233" i="44"/>
  <c r="F232" i="44"/>
  <c r="F231" i="44"/>
  <c r="F230" i="44"/>
  <c r="M229" i="44"/>
  <c r="L229" i="44"/>
  <c r="K229" i="44"/>
  <c r="J229" i="44"/>
  <c r="I229" i="44"/>
  <c r="F229" i="44"/>
  <c r="F228" i="44"/>
  <c r="M222" i="44"/>
  <c r="M223" i="44" s="1"/>
  <c r="K222" i="44"/>
  <c r="K223" i="44" s="1"/>
  <c r="E222" i="44"/>
  <c r="E16" i="1" s="1"/>
  <c r="M221" i="44"/>
  <c r="J16" i="1" s="1"/>
  <c r="L221" i="44"/>
  <c r="I16" i="1" s="1"/>
  <c r="K221" i="44"/>
  <c r="H16" i="1" s="1"/>
  <c r="J221" i="44"/>
  <c r="G16" i="1" s="1"/>
  <c r="I221" i="44"/>
  <c r="E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159" i="44"/>
  <c r="O158" i="44"/>
  <c r="O157" i="44"/>
  <c r="O156" i="44"/>
  <c r="O155" i="44"/>
  <c r="O154" i="44"/>
  <c r="O153" i="44"/>
  <c r="O152" i="44"/>
  <c r="O151" i="44"/>
  <c r="O150" i="44"/>
  <c r="O149" i="44"/>
  <c r="O148" i="44"/>
  <c r="O147" i="44"/>
  <c r="O146" i="44"/>
  <c r="O145" i="44"/>
  <c r="O144" i="44"/>
  <c r="O143" i="44"/>
  <c r="O142" i="44"/>
  <c r="O141" i="44"/>
  <c r="O140" i="44"/>
  <c r="O139" i="44"/>
  <c r="O138" i="44"/>
  <c r="O137" i="44"/>
  <c r="O136" i="44"/>
  <c r="O135" i="44"/>
  <c r="O134" i="44"/>
  <c r="O133" i="44"/>
  <c r="O132" i="44"/>
  <c r="O131" i="44"/>
  <c r="O130" i="44"/>
  <c r="O129" i="44"/>
  <c r="O128" i="44"/>
  <c r="O127" i="44"/>
  <c r="O126" i="44"/>
  <c r="O125" i="44"/>
  <c r="O124" i="44"/>
  <c r="O123" i="44"/>
  <c r="O122" i="44"/>
  <c r="O121" i="44"/>
  <c r="O120" i="44"/>
  <c r="O119" i="44"/>
  <c r="O118" i="44"/>
  <c r="O117" i="44"/>
  <c r="O116" i="44"/>
  <c r="O115" i="44"/>
  <c r="O114" i="44"/>
  <c r="O113" i="44"/>
  <c r="O112" i="44"/>
  <c r="O111" i="44"/>
  <c r="O110" i="44"/>
  <c r="O109" i="44"/>
  <c r="O108" i="44"/>
  <c r="O107" i="44"/>
  <c r="O106" i="44"/>
  <c r="O105" i="44"/>
  <c r="O104" i="44"/>
  <c r="O103" i="44"/>
  <c r="O102" i="44"/>
  <c r="O101" i="44"/>
  <c r="O100" i="44"/>
  <c r="O99" i="44"/>
  <c r="O98" i="44"/>
  <c r="O97" i="44"/>
  <c r="O96" i="44"/>
  <c r="O95" i="44"/>
  <c r="O94" i="44"/>
  <c r="O93" i="44"/>
  <c r="O92" i="44"/>
  <c r="O91" i="44"/>
  <c r="O90" i="44"/>
  <c r="O89" i="44"/>
  <c r="O88" i="44"/>
  <c r="O87" i="44"/>
  <c r="O86" i="44"/>
  <c r="O85" i="44"/>
  <c r="O84" i="44"/>
  <c r="O83" i="44"/>
  <c r="O82" i="44"/>
  <c r="O81" i="44"/>
  <c r="O80" i="44"/>
  <c r="O79" i="44"/>
  <c r="O78" i="44"/>
  <c r="O77" i="44"/>
  <c r="O76" i="44"/>
  <c r="O75" i="44"/>
  <c r="O74" i="44"/>
  <c r="O73" i="44"/>
  <c r="O72" i="44"/>
  <c r="O71" i="44"/>
  <c r="O70" i="44"/>
  <c r="O69" i="44"/>
  <c r="O68" i="44"/>
  <c r="O67" i="44"/>
  <c r="O66" i="44"/>
  <c r="O65" i="44"/>
  <c r="O64" i="44"/>
  <c r="O63" i="44"/>
  <c r="O62" i="44"/>
  <c r="O61" i="44"/>
  <c r="O60" i="44"/>
  <c r="O59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31" i="44"/>
  <c r="O30" i="44"/>
  <c r="O29" i="44"/>
  <c r="O28" i="44"/>
  <c r="O27" i="44"/>
  <c r="O26" i="44"/>
  <c r="O25" i="44"/>
  <c r="O24" i="44"/>
  <c r="O23" i="44"/>
  <c r="O22" i="44"/>
  <c r="O21" i="44"/>
  <c r="O20" i="44"/>
  <c r="O19" i="44"/>
  <c r="O18" i="44"/>
  <c r="O17" i="44"/>
  <c r="O16" i="44"/>
  <c r="O15" i="44"/>
  <c r="O14" i="44"/>
  <c r="O13" i="44"/>
  <c r="O12" i="44"/>
  <c r="O11" i="44"/>
  <c r="O10" i="44"/>
  <c r="O9" i="44"/>
  <c r="O8" i="44"/>
  <c r="O7" i="44"/>
  <c r="O6" i="44"/>
  <c r="O5" i="44"/>
  <c r="O4" i="44"/>
  <c r="F240" i="43"/>
  <c r="F239" i="43"/>
  <c r="F238" i="43"/>
  <c r="F237" i="43"/>
  <c r="F236" i="43"/>
  <c r="F235" i="43"/>
  <c r="F234" i="43"/>
  <c r="F233" i="43"/>
  <c r="F232" i="43"/>
  <c r="F231" i="43"/>
  <c r="F230" i="43"/>
  <c r="M229" i="43"/>
  <c r="L229" i="43"/>
  <c r="K229" i="43"/>
  <c r="J229" i="43"/>
  <c r="I229" i="43"/>
  <c r="F229" i="43"/>
  <c r="F228" i="43"/>
  <c r="K222" i="43"/>
  <c r="K223" i="43" s="1"/>
  <c r="E222" i="43"/>
  <c r="E15" i="1" s="1"/>
  <c r="M221" i="43"/>
  <c r="J15" i="1" s="1"/>
  <c r="L221" i="43"/>
  <c r="I15" i="1" s="1"/>
  <c r="K221" i="43"/>
  <c r="H15" i="1" s="1"/>
  <c r="J221" i="43"/>
  <c r="G15" i="1" s="1"/>
  <c r="I221" i="43"/>
  <c r="E221" i="43"/>
  <c r="O220" i="43"/>
  <c r="O219" i="43"/>
  <c r="O218" i="43"/>
  <c r="O217" i="43"/>
  <c r="O216" i="43"/>
  <c r="O215" i="43"/>
  <c r="O214" i="43"/>
  <c r="O213" i="43"/>
  <c r="O212" i="43"/>
  <c r="O211" i="43"/>
  <c r="O210" i="43"/>
  <c r="O209" i="43"/>
  <c r="O208" i="43"/>
  <c r="O207" i="43"/>
  <c r="O206" i="43"/>
  <c r="O205" i="43"/>
  <c r="O204" i="43"/>
  <c r="O203" i="43"/>
  <c r="O202" i="43"/>
  <c r="O201" i="43"/>
  <c r="O200" i="43"/>
  <c r="O199" i="43"/>
  <c r="O198" i="43"/>
  <c r="O197" i="43"/>
  <c r="O196" i="43"/>
  <c r="O195" i="43"/>
  <c r="O194" i="43"/>
  <c r="O193" i="43"/>
  <c r="O192" i="43"/>
  <c r="O191" i="43"/>
  <c r="O190" i="43"/>
  <c r="O189" i="43"/>
  <c r="O188" i="43"/>
  <c r="O187" i="43"/>
  <c r="O186" i="43"/>
  <c r="O185" i="43"/>
  <c r="O184" i="43"/>
  <c r="O183" i="43"/>
  <c r="O182" i="43"/>
  <c r="O181" i="43"/>
  <c r="O180" i="43"/>
  <c r="O179" i="43"/>
  <c r="O178" i="43"/>
  <c r="O177" i="43"/>
  <c r="O176" i="43"/>
  <c r="O175" i="43"/>
  <c r="O174" i="43"/>
  <c r="O173" i="43"/>
  <c r="O172" i="43"/>
  <c r="O171" i="43"/>
  <c r="O170" i="43"/>
  <c r="O169" i="43"/>
  <c r="O168" i="43"/>
  <c r="O167" i="43"/>
  <c r="O166" i="43"/>
  <c r="O165" i="43"/>
  <c r="O164" i="43"/>
  <c r="O163" i="43"/>
  <c r="O162" i="43"/>
  <c r="O161" i="43"/>
  <c r="O160" i="43"/>
  <c r="O159" i="43"/>
  <c r="O158" i="43"/>
  <c r="O157" i="43"/>
  <c r="O156" i="43"/>
  <c r="O155" i="43"/>
  <c r="O154" i="43"/>
  <c r="O153" i="43"/>
  <c r="O152" i="43"/>
  <c r="O151" i="43"/>
  <c r="O150" i="43"/>
  <c r="O149" i="43"/>
  <c r="O148" i="43"/>
  <c r="O147" i="43"/>
  <c r="O146" i="43"/>
  <c r="O145" i="43"/>
  <c r="O144" i="43"/>
  <c r="O143" i="43"/>
  <c r="O142" i="43"/>
  <c r="O141" i="43"/>
  <c r="O140" i="43"/>
  <c r="O139" i="43"/>
  <c r="O138" i="43"/>
  <c r="O137" i="43"/>
  <c r="O136" i="43"/>
  <c r="O135" i="43"/>
  <c r="O134" i="43"/>
  <c r="O133" i="43"/>
  <c r="O132" i="43"/>
  <c r="O131" i="43"/>
  <c r="O130" i="43"/>
  <c r="O129" i="43"/>
  <c r="O128" i="43"/>
  <c r="O127" i="43"/>
  <c r="O126" i="43"/>
  <c r="O125" i="43"/>
  <c r="O124" i="43"/>
  <c r="O123" i="43"/>
  <c r="O122" i="43"/>
  <c r="O121" i="43"/>
  <c r="O120" i="43"/>
  <c r="O119" i="43"/>
  <c r="O118" i="43"/>
  <c r="O117" i="43"/>
  <c r="O116" i="43"/>
  <c r="O115" i="43"/>
  <c r="O114" i="43"/>
  <c r="O113" i="43"/>
  <c r="O112" i="43"/>
  <c r="O111" i="43"/>
  <c r="O110" i="43"/>
  <c r="O109" i="43"/>
  <c r="O108" i="43"/>
  <c r="O107" i="43"/>
  <c r="O106" i="43"/>
  <c r="O105" i="43"/>
  <c r="O104" i="43"/>
  <c r="O103" i="43"/>
  <c r="O102" i="43"/>
  <c r="O101" i="43"/>
  <c r="O100" i="43"/>
  <c r="O99" i="43"/>
  <c r="O98" i="43"/>
  <c r="O97" i="43"/>
  <c r="O96" i="43"/>
  <c r="O95" i="43"/>
  <c r="O94" i="43"/>
  <c r="O93" i="43"/>
  <c r="O92" i="43"/>
  <c r="O91" i="43"/>
  <c r="O90" i="43"/>
  <c r="O89" i="43"/>
  <c r="O88" i="43"/>
  <c r="O87" i="43"/>
  <c r="O86" i="43"/>
  <c r="O85" i="43"/>
  <c r="O84" i="43"/>
  <c r="O83" i="43"/>
  <c r="O82" i="43"/>
  <c r="O81" i="43"/>
  <c r="O80" i="43"/>
  <c r="O79" i="43"/>
  <c r="O78" i="43"/>
  <c r="O77" i="43"/>
  <c r="O76" i="43"/>
  <c r="O75" i="43"/>
  <c r="O74" i="43"/>
  <c r="O73" i="43"/>
  <c r="O72" i="43"/>
  <c r="O71" i="43"/>
  <c r="O70" i="43"/>
  <c r="O69" i="43"/>
  <c r="O68" i="43"/>
  <c r="O67" i="43"/>
  <c r="O66" i="43"/>
  <c r="O65" i="43"/>
  <c r="O64" i="43"/>
  <c r="O63" i="43"/>
  <c r="O62" i="43"/>
  <c r="O61" i="43"/>
  <c r="O60" i="43"/>
  <c r="O59" i="43"/>
  <c r="O58" i="43"/>
  <c r="O57" i="43"/>
  <c r="O56" i="43"/>
  <c r="O55" i="43"/>
  <c r="O54" i="43"/>
  <c r="O53" i="43"/>
  <c r="O52" i="43"/>
  <c r="O51" i="43"/>
  <c r="O50" i="43"/>
  <c r="O49" i="43"/>
  <c r="O48" i="43"/>
  <c r="O47" i="43"/>
  <c r="O46" i="43"/>
  <c r="O45" i="43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O4" i="43"/>
  <c r="F240" i="42"/>
  <c r="F239" i="42"/>
  <c r="F238" i="42"/>
  <c r="F237" i="42"/>
  <c r="F236" i="42"/>
  <c r="F235" i="42"/>
  <c r="F234" i="42"/>
  <c r="F233" i="42"/>
  <c r="F232" i="42"/>
  <c r="F231" i="42"/>
  <c r="F230" i="42"/>
  <c r="M229" i="42"/>
  <c r="L229" i="42"/>
  <c r="K229" i="42"/>
  <c r="J229" i="42"/>
  <c r="I229" i="42"/>
  <c r="F229" i="42"/>
  <c r="F228" i="42"/>
  <c r="E222" i="42"/>
  <c r="E14" i="1" s="1"/>
  <c r="M221" i="42"/>
  <c r="J14" i="1" s="1"/>
  <c r="L221" i="42"/>
  <c r="I14" i="1" s="1"/>
  <c r="K221" i="42"/>
  <c r="H14" i="1" s="1"/>
  <c r="J221" i="42"/>
  <c r="G14" i="1" s="1"/>
  <c r="I221" i="42"/>
  <c r="E221" i="42"/>
  <c r="O220" i="42"/>
  <c r="O219" i="42"/>
  <c r="O218" i="42"/>
  <c r="O217" i="42"/>
  <c r="O216" i="42"/>
  <c r="O215" i="42"/>
  <c r="O214" i="42"/>
  <c r="O213" i="42"/>
  <c r="O212" i="42"/>
  <c r="O211" i="42"/>
  <c r="O210" i="42"/>
  <c r="O209" i="42"/>
  <c r="O208" i="42"/>
  <c r="O207" i="42"/>
  <c r="O206" i="42"/>
  <c r="O205" i="42"/>
  <c r="O204" i="42"/>
  <c r="O203" i="42"/>
  <c r="O202" i="42"/>
  <c r="O201" i="42"/>
  <c r="O200" i="42"/>
  <c r="O199" i="42"/>
  <c r="O198" i="42"/>
  <c r="O197" i="42"/>
  <c r="O196" i="42"/>
  <c r="O195" i="42"/>
  <c r="O194" i="42"/>
  <c r="O193" i="42"/>
  <c r="O192" i="42"/>
  <c r="O191" i="42"/>
  <c r="O190" i="42"/>
  <c r="O189" i="42"/>
  <c r="O188" i="42"/>
  <c r="O187" i="42"/>
  <c r="O186" i="42"/>
  <c r="O185" i="42"/>
  <c r="O184" i="42"/>
  <c r="O183" i="42"/>
  <c r="O182" i="42"/>
  <c r="O181" i="42"/>
  <c r="O180" i="42"/>
  <c r="O179" i="42"/>
  <c r="O178" i="42"/>
  <c r="O177" i="42"/>
  <c r="O176" i="42"/>
  <c r="O175" i="42"/>
  <c r="O174" i="42"/>
  <c r="O173" i="42"/>
  <c r="O172" i="42"/>
  <c r="O171" i="42"/>
  <c r="O170" i="42"/>
  <c r="O169" i="42"/>
  <c r="O168" i="42"/>
  <c r="O167" i="42"/>
  <c r="O166" i="42"/>
  <c r="O165" i="42"/>
  <c r="O164" i="42"/>
  <c r="O163" i="42"/>
  <c r="O162" i="42"/>
  <c r="O161" i="42"/>
  <c r="O160" i="42"/>
  <c r="O159" i="42"/>
  <c r="O158" i="42"/>
  <c r="O157" i="42"/>
  <c r="O156" i="42"/>
  <c r="O155" i="42"/>
  <c r="O154" i="42"/>
  <c r="O153" i="42"/>
  <c r="O152" i="42"/>
  <c r="O151" i="42"/>
  <c r="O150" i="42"/>
  <c r="O149" i="42"/>
  <c r="O148" i="42"/>
  <c r="O147" i="42"/>
  <c r="O146" i="42"/>
  <c r="O145" i="42"/>
  <c r="O144" i="42"/>
  <c r="O143" i="42"/>
  <c r="O142" i="42"/>
  <c r="O141" i="42"/>
  <c r="O140" i="42"/>
  <c r="O139" i="42"/>
  <c r="O138" i="42"/>
  <c r="O137" i="42"/>
  <c r="O136" i="42"/>
  <c r="O135" i="42"/>
  <c r="O134" i="42"/>
  <c r="O133" i="42"/>
  <c r="O132" i="42"/>
  <c r="O131" i="42"/>
  <c r="O130" i="42"/>
  <c r="O129" i="42"/>
  <c r="O128" i="42"/>
  <c r="O127" i="42"/>
  <c r="O126" i="42"/>
  <c r="O125" i="42"/>
  <c r="O124" i="42"/>
  <c r="O123" i="42"/>
  <c r="O122" i="42"/>
  <c r="O121" i="42"/>
  <c r="O120" i="42"/>
  <c r="O119" i="42"/>
  <c r="O118" i="42"/>
  <c r="O117" i="42"/>
  <c r="O116" i="42"/>
  <c r="O115" i="42"/>
  <c r="O114" i="42"/>
  <c r="O113" i="42"/>
  <c r="O112" i="42"/>
  <c r="O111" i="42"/>
  <c r="O110" i="42"/>
  <c r="O109" i="42"/>
  <c r="O108" i="42"/>
  <c r="O107" i="42"/>
  <c r="O106" i="42"/>
  <c r="O105" i="42"/>
  <c r="O104" i="42"/>
  <c r="O103" i="42"/>
  <c r="O102" i="42"/>
  <c r="O101" i="42"/>
  <c r="O100" i="42"/>
  <c r="O99" i="42"/>
  <c r="O98" i="42"/>
  <c r="O97" i="42"/>
  <c r="O96" i="42"/>
  <c r="O95" i="42"/>
  <c r="O94" i="42"/>
  <c r="O93" i="42"/>
  <c r="O92" i="42"/>
  <c r="O91" i="42"/>
  <c r="O90" i="42"/>
  <c r="O89" i="42"/>
  <c r="O88" i="42"/>
  <c r="O87" i="42"/>
  <c r="O86" i="42"/>
  <c r="O85" i="42"/>
  <c r="O84" i="42"/>
  <c r="O83" i="42"/>
  <c r="O82" i="42"/>
  <c r="O81" i="42"/>
  <c r="O80" i="42"/>
  <c r="O79" i="42"/>
  <c r="O78" i="42"/>
  <c r="O77" i="42"/>
  <c r="O76" i="42"/>
  <c r="O75" i="42"/>
  <c r="O74" i="42"/>
  <c r="O73" i="42"/>
  <c r="O72" i="42"/>
  <c r="O71" i="42"/>
  <c r="O70" i="42"/>
  <c r="O69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52" i="42"/>
  <c r="O51" i="42"/>
  <c r="O50" i="42"/>
  <c r="O49" i="42"/>
  <c r="O48" i="42"/>
  <c r="O47" i="42"/>
  <c r="O46" i="42"/>
  <c r="O45" i="42"/>
  <c r="O44" i="42"/>
  <c r="O43" i="42"/>
  <c r="O42" i="42"/>
  <c r="O41" i="42"/>
  <c r="O40" i="42"/>
  <c r="O39" i="42"/>
  <c r="O38" i="42"/>
  <c r="O37" i="42"/>
  <c r="O36" i="42"/>
  <c r="O35" i="42"/>
  <c r="O34" i="42"/>
  <c r="O33" i="42"/>
  <c r="O32" i="42"/>
  <c r="O31" i="42"/>
  <c r="O30" i="42"/>
  <c r="O29" i="42"/>
  <c r="O28" i="42"/>
  <c r="O27" i="42"/>
  <c r="J222" i="42" s="1"/>
  <c r="J223" i="42" s="1"/>
  <c r="O26" i="42"/>
  <c r="O25" i="42"/>
  <c r="O24" i="42"/>
  <c r="O23" i="42"/>
  <c r="O22" i="42"/>
  <c r="O21" i="42"/>
  <c r="O20" i="42"/>
  <c r="O19" i="42"/>
  <c r="O18" i="42"/>
  <c r="O17" i="42"/>
  <c r="O16" i="42"/>
  <c r="O15" i="42"/>
  <c r="O14" i="42"/>
  <c r="O13" i="42"/>
  <c r="O12" i="42"/>
  <c r="O11" i="42"/>
  <c r="O10" i="42"/>
  <c r="O9" i="42"/>
  <c r="O8" i="42"/>
  <c r="O7" i="42"/>
  <c r="O6" i="42"/>
  <c r="O5" i="42"/>
  <c r="O4" i="42"/>
  <c r="F240" i="41"/>
  <c r="F239" i="41"/>
  <c r="F238" i="41"/>
  <c r="F237" i="41"/>
  <c r="F236" i="41"/>
  <c r="F235" i="41"/>
  <c r="F234" i="41"/>
  <c r="F233" i="41"/>
  <c r="F232" i="41"/>
  <c r="F231" i="41"/>
  <c r="F230" i="41"/>
  <c r="M229" i="41"/>
  <c r="L229" i="41"/>
  <c r="K229" i="41"/>
  <c r="J229" i="41"/>
  <c r="I229" i="41"/>
  <c r="F229" i="41"/>
  <c r="F228" i="41"/>
  <c r="J222" i="41"/>
  <c r="J223" i="41" s="1"/>
  <c r="I222" i="41"/>
  <c r="I223" i="41" s="1"/>
  <c r="E222" i="41"/>
  <c r="E13" i="1" s="1"/>
  <c r="M221" i="41"/>
  <c r="J13" i="1" s="1"/>
  <c r="L221" i="41"/>
  <c r="I13" i="1" s="1"/>
  <c r="K221" i="41"/>
  <c r="H13" i="1" s="1"/>
  <c r="J221" i="41"/>
  <c r="G13" i="1" s="1"/>
  <c r="I221" i="41"/>
  <c r="E221" i="41"/>
  <c r="O220" i="41"/>
  <c r="O219" i="41"/>
  <c r="O218" i="41"/>
  <c r="O217" i="41"/>
  <c r="O216" i="41"/>
  <c r="O215" i="41"/>
  <c r="O214" i="41"/>
  <c r="O213" i="41"/>
  <c r="O212" i="41"/>
  <c r="O211" i="41"/>
  <c r="O210" i="41"/>
  <c r="O209" i="41"/>
  <c r="O208" i="41"/>
  <c r="O207" i="41"/>
  <c r="O206" i="41"/>
  <c r="O205" i="41"/>
  <c r="O204" i="41"/>
  <c r="O203" i="41"/>
  <c r="O202" i="41"/>
  <c r="O201" i="41"/>
  <c r="O200" i="41"/>
  <c r="O199" i="41"/>
  <c r="O198" i="41"/>
  <c r="O197" i="41"/>
  <c r="O196" i="41"/>
  <c r="O195" i="41"/>
  <c r="O194" i="41"/>
  <c r="O193" i="41"/>
  <c r="O192" i="41"/>
  <c r="O191" i="41"/>
  <c r="O190" i="41"/>
  <c r="O189" i="41"/>
  <c r="O188" i="41"/>
  <c r="O187" i="41"/>
  <c r="O186" i="41"/>
  <c r="O185" i="41"/>
  <c r="O184" i="41"/>
  <c r="O183" i="41"/>
  <c r="O182" i="41"/>
  <c r="O181" i="41"/>
  <c r="O180" i="41"/>
  <c r="O179" i="41"/>
  <c r="O178" i="41"/>
  <c r="O177" i="41"/>
  <c r="O176" i="41"/>
  <c r="O175" i="41"/>
  <c r="O174" i="41"/>
  <c r="O173" i="41"/>
  <c r="O172" i="41"/>
  <c r="O171" i="41"/>
  <c r="O170" i="41"/>
  <c r="O169" i="41"/>
  <c r="O168" i="41"/>
  <c r="O167" i="41"/>
  <c r="O166" i="41"/>
  <c r="O165" i="41"/>
  <c r="O164" i="41"/>
  <c r="O163" i="41"/>
  <c r="O162" i="41"/>
  <c r="O161" i="41"/>
  <c r="O160" i="41"/>
  <c r="O159" i="41"/>
  <c r="O158" i="41"/>
  <c r="O157" i="41"/>
  <c r="O156" i="41"/>
  <c r="O155" i="41"/>
  <c r="O154" i="41"/>
  <c r="O153" i="41"/>
  <c r="O152" i="41"/>
  <c r="O151" i="41"/>
  <c r="O150" i="41"/>
  <c r="O149" i="41"/>
  <c r="O148" i="41"/>
  <c r="O147" i="41"/>
  <c r="O146" i="41"/>
  <c r="O145" i="41"/>
  <c r="O144" i="41"/>
  <c r="O143" i="41"/>
  <c r="O142" i="41"/>
  <c r="O141" i="41"/>
  <c r="O140" i="41"/>
  <c r="O139" i="41"/>
  <c r="O138" i="41"/>
  <c r="O137" i="41"/>
  <c r="O136" i="41"/>
  <c r="O135" i="41"/>
  <c r="O134" i="41"/>
  <c r="O133" i="41"/>
  <c r="O132" i="41"/>
  <c r="O131" i="41"/>
  <c r="O130" i="41"/>
  <c r="O129" i="41"/>
  <c r="O128" i="41"/>
  <c r="O127" i="41"/>
  <c r="O126" i="41"/>
  <c r="O125" i="41"/>
  <c r="O124" i="41"/>
  <c r="O123" i="41"/>
  <c r="O122" i="41"/>
  <c r="O121" i="41"/>
  <c r="O120" i="41"/>
  <c r="O119" i="41"/>
  <c r="O118" i="41"/>
  <c r="O117" i="41"/>
  <c r="O116" i="41"/>
  <c r="O115" i="41"/>
  <c r="O114" i="41"/>
  <c r="O113" i="41"/>
  <c r="O112" i="41"/>
  <c r="O111" i="41"/>
  <c r="O110" i="41"/>
  <c r="O109" i="41"/>
  <c r="O108" i="41"/>
  <c r="O107" i="41"/>
  <c r="O106" i="41"/>
  <c r="O105" i="41"/>
  <c r="O104" i="41"/>
  <c r="O103" i="41"/>
  <c r="O102" i="41"/>
  <c r="O101" i="41"/>
  <c r="O100" i="41"/>
  <c r="O99" i="41"/>
  <c r="O98" i="41"/>
  <c r="O97" i="41"/>
  <c r="O96" i="41"/>
  <c r="O95" i="41"/>
  <c r="O94" i="41"/>
  <c r="O93" i="41"/>
  <c r="O92" i="41"/>
  <c r="O91" i="41"/>
  <c r="O90" i="41"/>
  <c r="O89" i="41"/>
  <c r="O88" i="41"/>
  <c r="O87" i="41"/>
  <c r="O86" i="41"/>
  <c r="O85" i="41"/>
  <c r="O84" i="41"/>
  <c r="O83" i="41"/>
  <c r="O82" i="41"/>
  <c r="O81" i="41"/>
  <c r="O80" i="41"/>
  <c r="O79" i="41"/>
  <c r="O78" i="41"/>
  <c r="O77" i="41"/>
  <c r="O76" i="41"/>
  <c r="O75" i="41"/>
  <c r="O74" i="41"/>
  <c r="O73" i="41"/>
  <c r="O71" i="41"/>
  <c r="O70" i="41"/>
  <c r="O69" i="41"/>
  <c r="O68" i="41"/>
  <c r="O67" i="41"/>
  <c r="O66" i="41"/>
  <c r="O65" i="41"/>
  <c r="O64" i="41"/>
  <c r="O63" i="41"/>
  <c r="O62" i="41"/>
  <c r="O61" i="41"/>
  <c r="O60" i="41"/>
  <c r="O59" i="41"/>
  <c r="O58" i="41"/>
  <c r="O57" i="41"/>
  <c r="O56" i="41"/>
  <c r="O55" i="41"/>
  <c r="O54" i="41"/>
  <c r="O53" i="41"/>
  <c r="O52" i="41"/>
  <c r="O51" i="41"/>
  <c r="O50" i="41"/>
  <c r="O49" i="41"/>
  <c r="O48" i="41"/>
  <c r="O47" i="41"/>
  <c r="O46" i="41"/>
  <c r="O45" i="41"/>
  <c r="O44" i="41"/>
  <c r="O43" i="41"/>
  <c r="O42" i="41"/>
  <c r="O41" i="41"/>
  <c r="O40" i="41"/>
  <c r="O39" i="41"/>
  <c r="O38" i="41"/>
  <c r="O37" i="41"/>
  <c r="O36" i="41"/>
  <c r="O35" i="41"/>
  <c r="O34" i="41"/>
  <c r="O33" i="41"/>
  <c r="O32" i="41"/>
  <c r="O31" i="41"/>
  <c r="O30" i="41"/>
  <c r="O29" i="41"/>
  <c r="O28" i="41"/>
  <c r="O27" i="41"/>
  <c r="O26" i="41"/>
  <c r="O25" i="41"/>
  <c r="O24" i="41"/>
  <c r="O23" i="41"/>
  <c r="O22" i="41"/>
  <c r="O21" i="41"/>
  <c r="O20" i="41"/>
  <c r="O19" i="41"/>
  <c r="O18" i="41"/>
  <c r="O17" i="41"/>
  <c r="O16" i="41"/>
  <c r="O15" i="41"/>
  <c r="O14" i="41"/>
  <c r="O13" i="41"/>
  <c r="O12" i="41"/>
  <c r="O11" i="41"/>
  <c r="O10" i="41"/>
  <c r="O9" i="41"/>
  <c r="O8" i="41"/>
  <c r="O7" i="41"/>
  <c r="O6" i="41"/>
  <c r="O5" i="41"/>
  <c r="O4" i="41"/>
  <c r="F240" i="40"/>
  <c r="F239" i="40"/>
  <c r="F238" i="40"/>
  <c r="F237" i="40"/>
  <c r="F236" i="40"/>
  <c r="F235" i="40"/>
  <c r="F234" i="40"/>
  <c r="F233" i="40"/>
  <c r="F232" i="40"/>
  <c r="F231" i="40"/>
  <c r="F230" i="40"/>
  <c r="M229" i="40"/>
  <c r="L229" i="40"/>
  <c r="K229" i="40"/>
  <c r="J229" i="40"/>
  <c r="I229" i="40"/>
  <c r="F229" i="40"/>
  <c r="F228" i="40"/>
  <c r="J222" i="40"/>
  <c r="J223" i="40" s="1"/>
  <c r="I222" i="40"/>
  <c r="I223" i="40" s="1"/>
  <c r="M12" i="1" s="1"/>
  <c r="E222" i="40"/>
  <c r="E12" i="1" s="1"/>
  <c r="M221" i="40"/>
  <c r="J12" i="1" s="1"/>
  <c r="L221" i="40"/>
  <c r="I12" i="1" s="1"/>
  <c r="K221" i="40"/>
  <c r="H12" i="1" s="1"/>
  <c r="J221" i="40"/>
  <c r="G12" i="1" s="1"/>
  <c r="I221" i="40"/>
  <c r="E221" i="40"/>
  <c r="C12" i="1" s="1"/>
  <c r="O220" i="40"/>
  <c r="O219" i="40"/>
  <c r="O218" i="40"/>
  <c r="O217" i="40"/>
  <c r="O216" i="40"/>
  <c r="O215" i="40"/>
  <c r="O214" i="40"/>
  <c r="O213" i="40"/>
  <c r="O212" i="40"/>
  <c r="O211" i="40"/>
  <c r="O210" i="40"/>
  <c r="O209" i="40"/>
  <c r="O208" i="40"/>
  <c r="O207" i="40"/>
  <c r="O206" i="40"/>
  <c r="O205" i="40"/>
  <c r="O204" i="40"/>
  <c r="O203" i="40"/>
  <c r="O202" i="40"/>
  <c r="O201" i="40"/>
  <c r="O200" i="40"/>
  <c r="O199" i="40"/>
  <c r="O198" i="40"/>
  <c r="O197" i="40"/>
  <c r="O196" i="40"/>
  <c r="O195" i="40"/>
  <c r="O194" i="40"/>
  <c r="O193" i="40"/>
  <c r="O192" i="40"/>
  <c r="O191" i="40"/>
  <c r="O190" i="40"/>
  <c r="O189" i="40"/>
  <c r="O188" i="40"/>
  <c r="O187" i="40"/>
  <c r="O186" i="40"/>
  <c r="O185" i="40"/>
  <c r="O184" i="40"/>
  <c r="O183" i="40"/>
  <c r="O182" i="40"/>
  <c r="O181" i="40"/>
  <c r="O180" i="40"/>
  <c r="O179" i="40"/>
  <c r="O178" i="40"/>
  <c r="O177" i="40"/>
  <c r="O176" i="40"/>
  <c r="O175" i="40"/>
  <c r="O174" i="40"/>
  <c r="O173" i="40"/>
  <c r="O172" i="40"/>
  <c r="O171" i="40"/>
  <c r="O170" i="40"/>
  <c r="O169" i="40"/>
  <c r="O168" i="40"/>
  <c r="O167" i="40"/>
  <c r="O166" i="40"/>
  <c r="O165" i="40"/>
  <c r="O164" i="40"/>
  <c r="O163" i="40"/>
  <c r="O162" i="40"/>
  <c r="O161" i="40"/>
  <c r="O160" i="40"/>
  <c r="O159" i="40"/>
  <c r="O158" i="40"/>
  <c r="O157" i="40"/>
  <c r="O156" i="40"/>
  <c r="O155" i="40"/>
  <c r="O154" i="40"/>
  <c r="O153" i="40"/>
  <c r="O152" i="40"/>
  <c r="O151" i="40"/>
  <c r="O150" i="40"/>
  <c r="O149" i="40"/>
  <c r="O148" i="40"/>
  <c r="O147" i="40"/>
  <c r="O146" i="40"/>
  <c r="O145" i="40"/>
  <c r="O144" i="40"/>
  <c r="O143" i="40"/>
  <c r="O142" i="40"/>
  <c r="O141" i="40"/>
  <c r="O140" i="40"/>
  <c r="O139" i="40"/>
  <c r="O138" i="40"/>
  <c r="O137" i="40"/>
  <c r="O136" i="40"/>
  <c r="O135" i="40"/>
  <c r="O134" i="40"/>
  <c r="O133" i="40"/>
  <c r="O132" i="40"/>
  <c r="O131" i="40"/>
  <c r="O130" i="40"/>
  <c r="O129" i="40"/>
  <c r="O128" i="40"/>
  <c r="O127" i="40"/>
  <c r="O126" i="40"/>
  <c r="O125" i="40"/>
  <c r="O124" i="40"/>
  <c r="O123" i="40"/>
  <c r="O122" i="40"/>
  <c r="O121" i="40"/>
  <c r="O120" i="40"/>
  <c r="O119" i="40"/>
  <c r="O118" i="40"/>
  <c r="O117" i="40"/>
  <c r="O116" i="40"/>
  <c r="O115" i="40"/>
  <c r="O114" i="40"/>
  <c r="O113" i="40"/>
  <c r="O112" i="40"/>
  <c r="O111" i="40"/>
  <c r="O110" i="40"/>
  <c r="O109" i="40"/>
  <c r="O108" i="40"/>
  <c r="O107" i="40"/>
  <c r="O106" i="40"/>
  <c r="O105" i="40"/>
  <c r="O104" i="40"/>
  <c r="O103" i="40"/>
  <c r="O102" i="40"/>
  <c r="O101" i="40"/>
  <c r="O100" i="40"/>
  <c r="O99" i="40"/>
  <c r="O98" i="40"/>
  <c r="O97" i="40"/>
  <c r="O96" i="40"/>
  <c r="O95" i="40"/>
  <c r="O94" i="40"/>
  <c r="O93" i="40"/>
  <c r="O92" i="40"/>
  <c r="O91" i="40"/>
  <c r="O90" i="40"/>
  <c r="O89" i="40"/>
  <c r="O88" i="40"/>
  <c r="O87" i="40"/>
  <c r="O86" i="40"/>
  <c r="O85" i="40"/>
  <c r="O84" i="40"/>
  <c r="O83" i="40"/>
  <c r="O82" i="40"/>
  <c r="O81" i="40"/>
  <c r="O80" i="40"/>
  <c r="O79" i="40"/>
  <c r="O78" i="40"/>
  <c r="O77" i="40"/>
  <c r="O76" i="40"/>
  <c r="O75" i="40"/>
  <c r="O74" i="40"/>
  <c r="O73" i="40"/>
  <c r="O72" i="40"/>
  <c r="O71" i="40"/>
  <c r="O70" i="40"/>
  <c r="O69" i="40"/>
  <c r="O68" i="40"/>
  <c r="O67" i="40"/>
  <c r="O66" i="40"/>
  <c r="O65" i="40"/>
  <c r="O64" i="40"/>
  <c r="O63" i="40"/>
  <c r="O62" i="40"/>
  <c r="O61" i="40"/>
  <c r="O60" i="40"/>
  <c r="O59" i="40"/>
  <c r="O58" i="40"/>
  <c r="O57" i="40"/>
  <c r="O56" i="40"/>
  <c r="O55" i="40"/>
  <c r="O54" i="40"/>
  <c r="O53" i="40"/>
  <c r="O52" i="40"/>
  <c r="O51" i="40"/>
  <c r="O50" i="40"/>
  <c r="O49" i="40"/>
  <c r="O48" i="40"/>
  <c r="O47" i="40"/>
  <c r="O46" i="40"/>
  <c r="O45" i="40"/>
  <c r="O44" i="40"/>
  <c r="O43" i="40"/>
  <c r="O42" i="40"/>
  <c r="O41" i="40"/>
  <c r="O40" i="40"/>
  <c r="O39" i="40"/>
  <c r="O38" i="40"/>
  <c r="O37" i="40"/>
  <c r="O36" i="40"/>
  <c r="O35" i="40"/>
  <c r="O34" i="40"/>
  <c r="O33" i="40"/>
  <c r="O32" i="40"/>
  <c r="O31" i="40"/>
  <c r="O30" i="40"/>
  <c r="O29" i="40"/>
  <c r="O28" i="40"/>
  <c r="O27" i="40"/>
  <c r="O26" i="40"/>
  <c r="O25" i="40"/>
  <c r="O24" i="40"/>
  <c r="O23" i="40"/>
  <c r="O22" i="40"/>
  <c r="O21" i="40"/>
  <c r="O20" i="40"/>
  <c r="O19" i="40"/>
  <c r="O18" i="40"/>
  <c r="O17" i="40"/>
  <c r="O16" i="40"/>
  <c r="O15" i="40"/>
  <c r="O14" i="40"/>
  <c r="O13" i="40"/>
  <c r="O12" i="40"/>
  <c r="O11" i="40"/>
  <c r="O10" i="40"/>
  <c r="O9" i="40"/>
  <c r="O8" i="40"/>
  <c r="O7" i="40"/>
  <c r="O6" i="40"/>
  <c r="O5" i="40"/>
  <c r="O4" i="40"/>
  <c r="F240" i="39"/>
  <c r="F239" i="39"/>
  <c r="F238" i="39"/>
  <c r="F237" i="39"/>
  <c r="F236" i="39"/>
  <c r="F235" i="39"/>
  <c r="F234" i="39"/>
  <c r="F233" i="39"/>
  <c r="F232" i="39"/>
  <c r="F231" i="39"/>
  <c r="F230" i="39"/>
  <c r="M229" i="39"/>
  <c r="L229" i="39"/>
  <c r="K229" i="39"/>
  <c r="J229" i="39"/>
  <c r="I229" i="39"/>
  <c r="F229" i="39"/>
  <c r="F228" i="39"/>
  <c r="J222" i="39"/>
  <c r="J223" i="39" s="1"/>
  <c r="N11" i="1" s="1"/>
  <c r="E222" i="39"/>
  <c r="E11" i="1" s="1"/>
  <c r="M221" i="39"/>
  <c r="J11" i="1" s="1"/>
  <c r="L221" i="39"/>
  <c r="I11" i="1" s="1"/>
  <c r="K221" i="39"/>
  <c r="H11" i="1" s="1"/>
  <c r="J221" i="39"/>
  <c r="G11" i="1" s="1"/>
  <c r="I221" i="39"/>
  <c r="E221" i="39"/>
  <c r="C11" i="1" s="1"/>
  <c r="O220" i="39"/>
  <c r="O219" i="39"/>
  <c r="O218" i="39"/>
  <c r="O217" i="39"/>
  <c r="O216" i="39"/>
  <c r="O215" i="39"/>
  <c r="O214" i="39"/>
  <c r="O213" i="39"/>
  <c r="O212" i="39"/>
  <c r="O211" i="39"/>
  <c r="O210" i="39"/>
  <c r="O209" i="39"/>
  <c r="O208" i="39"/>
  <c r="O207" i="39"/>
  <c r="O206" i="39"/>
  <c r="O205" i="39"/>
  <c r="O204" i="39"/>
  <c r="O203" i="39"/>
  <c r="O202" i="39"/>
  <c r="O201" i="39"/>
  <c r="O200" i="39"/>
  <c r="O199" i="39"/>
  <c r="O198" i="39"/>
  <c r="O197" i="39"/>
  <c r="O196" i="39"/>
  <c r="O195" i="39"/>
  <c r="O194" i="39"/>
  <c r="O193" i="39"/>
  <c r="O192" i="39"/>
  <c r="O191" i="39"/>
  <c r="O190" i="39"/>
  <c r="O189" i="39"/>
  <c r="O188" i="39"/>
  <c r="O187" i="39"/>
  <c r="O186" i="39"/>
  <c r="O185" i="39"/>
  <c r="O184" i="39"/>
  <c r="O183" i="39"/>
  <c r="O182" i="39"/>
  <c r="O181" i="39"/>
  <c r="O180" i="39"/>
  <c r="O179" i="39"/>
  <c r="O178" i="39"/>
  <c r="O177" i="39"/>
  <c r="O176" i="39"/>
  <c r="O175" i="39"/>
  <c r="O174" i="39"/>
  <c r="O173" i="39"/>
  <c r="O172" i="39"/>
  <c r="O171" i="39"/>
  <c r="O170" i="39"/>
  <c r="O169" i="39"/>
  <c r="O168" i="39"/>
  <c r="O167" i="39"/>
  <c r="O166" i="39"/>
  <c r="O165" i="39"/>
  <c r="O164" i="39"/>
  <c r="O163" i="39"/>
  <c r="O162" i="39"/>
  <c r="O161" i="39"/>
  <c r="O160" i="39"/>
  <c r="O159" i="39"/>
  <c r="O158" i="39"/>
  <c r="O157" i="39"/>
  <c r="O156" i="39"/>
  <c r="O155" i="39"/>
  <c r="O154" i="39"/>
  <c r="O153" i="39"/>
  <c r="O152" i="39"/>
  <c r="O151" i="39"/>
  <c r="O150" i="39"/>
  <c r="O149" i="39"/>
  <c r="O148" i="39"/>
  <c r="O147" i="39"/>
  <c r="O146" i="39"/>
  <c r="O145" i="39"/>
  <c r="O144" i="39"/>
  <c r="O143" i="39"/>
  <c r="O142" i="39"/>
  <c r="O141" i="39"/>
  <c r="O140" i="39"/>
  <c r="O139" i="39"/>
  <c r="O138" i="39"/>
  <c r="O137" i="39"/>
  <c r="O136" i="39"/>
  <c r="O135" i="39"/>
  <c r="O134" i="39"/>
  <c r="O133" i="39"/>
  <c r="O132" i="39"/>
  <c r="O131" i="39"/>
  <c r="O130" i="39"/>
  <c r="O129" i="39"/>
  <c r="O128" i="39"/>
  <c r="O127" i="39"/>
  <c r="O126" i="39"/>
  <c r="O125" i="39"/>
  <c r="O124" i="39"/>
  <c r="O123" i="39"/>
  <c r="O122" i="39"/>
  <c r="O121" i="39"/>
  <c r="O120" i="39"/>
  <c r="O119" i="39"/>
  <c r="O118" i="39"/>
  <c r="O117" i="39"/>
  <c r="O116" i="39"/>
  <c r="O115" i="39"/>
  <c r="O114" i="39"/>
  <c r="O113" i="39"/>
  <c r="O112" i="39"/>
  <c r="O111" i="39"/>
  <c r="O110" i="39"/>
  <c r="O109" i="39"/>
  <c r="O108" i="39"/>
  <c r="O107" i="39"/>
  <c r="O106" i="39"/>
  <c r="O105" i="39"/>
  <c r="O104" i="39"/>
  <c r="O103" i="39"/>
  <c r="O102" i="39"/>
  <c r="O101" i="39"/>
  <c r="O100" i="39"/>
  <c r="O99" i="39"/>
  <c r="O98" i="39"/>
  <c r="O97" i="39"/>
  <c r="O96" i="39"/>
  <c r="O95" i="39"/>
  <c r="O94" i="39"/>
  <c r="O93" i="39"/>
  <c r="O92" i="39"/>
  <c r="O91" i="39"/>
  <c r="O90" i="39"/>
  <c r="O89" i="39"/>
  <c r="O88" i="39"/>
  <c r="O87" i="39"/>
  <c r="O86" i="39"/>
  <c r="O85" i="39"/>
  <c r="O84" i="39"/>
  <c r="O83" i="39"/>
  <c r="O82" i="39"/>
  <c r="O81" i="39"/>
  <c r="O80" i="39"/>
  <c r="O79" i="39"/>
  <c r="O78" i="39"/>
  <c r="O77" i="39"/>
  <c r="O76" i="39"/>
  <c r="O75" i="39"/>
  <c r="O74" i="39"/>
  <c r="O73" i="39"/>
  <c r="O72" i="39"/>
  <c r="O71" i="39"/>
  <c r="O70" i="39"/>
  <c r="O69" i="39"/>
  <c r="O68" i="39"/>
  <c r="O67" i="39"/>
  <c r="O66" i="39"/>
  <c r="O65" i="39"/>
  <c r="O64" i="39"/>
  <c r="O63" i="39"/>
  <c r="O62" i="39"/>
  <c r="O61" i="39"/>
  <c r="O60" i="39"/>
  <c r="O59" i="39"/>
  <c r="O58" i="39"/>
  <c r="O57" i="39"/>
  <c r="O56" i="39"/>
  <c r="O55" i="39"/>
  <c r="O54" i="39"/>
  <c r="O53" i="39"/>
  <c r="O52" i="39"/>
  <c r="O51" i="39"/>
  <c r="O50" i="39"/>
  <c r="O49" i="39"/>
  <c r="O48" i="39"/>
  <c r="O47" i="39"/>
  <c r="O46" i="39"/>
  <c r="O45" i="39"/>
  <c r="O44" i="39"/>
  <c r="O43" i="39"/>
  <c r="O42" i="39"/>
  <c r="O41" i="39"/>
  <c r="O40" i="39"/>
  <c r="O39" i="39"/>
  <c r="O38" i="39"/>
  <c r="O37" i="39"/>
  <c r="O36" i="39"/>
  <c r="O35" i="39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O5" i="39"/>
  <c r="O4" i="39"/>
  <c r="B10" i="1"/>
  <c r="B9" i="1"/>
  <c r="B8" i="1"/>
  <c r="F238" i="38"/>
  <c r="F237" i="38"/>
  <c r="F236" i="38"/>
  <c r="F235" i="38"/>
  <c r="F234" i="38"/>
  <c r="F233" i="38"/>
  <c r="F232" i="38"/>
  <c r="F231" i="38"/>
  <c r="F230" i="38"/>
  <c r="F229" i="38"/>
  <c r="F228" i="38"/>
  <c r="M227" i="38"/>
  <c r="L227" i="38"/>
  <c r="K227" i="38"/>
  <c r="J227" i="38"/>
  <c r="I227" i="38"/>
  <c r="F227" i="38"/>
  <c r="F226" i="38"/>
  <c r="M220" i="38"/>
  <c r="M221" i="38" s="1"/>
  <c r="K220" i="38"/>
  <c r="K221" i="38" s="1"/>
  <c r="J220" i="38"/>
  <c r="J221" i="38" s="1"/>
  <c r="E220" i="38"/>
  <c r="E10" i="1" s="1"/>
  <c r="M219" i="38"/>
  <c r="J10" i="1" s="1"/>
  <c r="L219" i="38"/>
  <c r="I10" i="1" s="1"/>
  <c r="K219" i="38"/>
  <c r="H10" i="1" s="1"/>
  <c r="J219" i="38"/>
  <c r="G10" i="1" s="1"/>
  <c r="I219" i="38"/>
  <c r="E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O122" i="38"/>
  <c r="O121" i="38"/>
  <c r="O120" i="38"/>
  <c r="O119" i="38"/>
  <c r="O118" i="38"/>
  <c r="O117" i="38"/>
  <c r="O116" i="38"/>
  <c r="O115" i="38"/>
  <c r="O114" i="38"/>
  <c r="O113" i="38"/>
  <c r="O112" i="38"/>
  <c r="O111" i="38"/>
  <c r="O110" i="38"/>
  <c r="O109" i="38"/>
  <c r="O108" i="38"/>
  <c r="O107" i="38"/>
  <c r="O106" i="38"/>
  <c r="O105" i="38"/>
  <c r="O104" i="38"/>
  <c r="O103" i="38"/>
  <c r="O102" i="38"/>
  <c r="O101" i="38"/>
  <c r="O100" i="38"/>
  <c r="O99" i="38"/>
  <c r="O98" i="38"/>
  <c r="O97" i="38"/>
  <c r="O96" i="38"/>
  <c r="O95" i="38"/>
  <c r="O94" i="38"/>
  <c r="O93" i="38"/>
  <c r="O92" i="38"/>
  <c r="O91" i="38"/>
  <c r="O90" i="38"/>
  <c r="O89" i="38"/>
  <c r="O88" i="38"/>
  <c r="O87" i="38"/>
  <c r="O86" i="38"/>
  <c r="O85" i="38"/>
  <c r="O84" i="38"/>
  <c r="O83" i="38"/>
  <c r="O82" i="38"/>
  <c r="O81" i="38"/>
  <c r="O80" i="38"/>
  <c r="O79" i="38"/>
  <c r="O78" i="38"/>
  <c r="O77" i="38"/>
  <c r="O76" i="38"/>
  <c r="O75" i="38"/>
  <c r="O74" i="38"/>
  <c r="O73" i="38"/>
  <c r="O72" i="38"/>
  <c r="O71" i="38"/>
  <c r="O70" i="38"/>
  <c r="O69" i="38"/>
  <c r="O68" i="38"/>
  <c r="O67" i="38"/>
  <c r="O66" i="38"/>
  <c r="O65" i="38"/>
  <c r="O64" i="38"/>
  <c r="O63" i="38"/>
  <c r="O62" i="38"/>
  <c r="O61" i="38"/>
  <c r="O60" i="38"/>
  <c r="O59" i="38"/>
  <c r="O58" i="38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7" i="38"/>
  <c r="O16" i="38"/>
  <c r="O15" i="38"/>
  <c r="O14" i="38"/>
  <c r="O13" i="38"/>
  <c r="O12" i="38"/>
  <c r="O11" i="38"/>
  <c r="O10" i="38"/>
  <c r="O9" i="38"/>
  <c r="O8" i="38"/>
  <c r="O7" i="38"/>
  <c r="O6" i="38"/>
  <c r="O5" i="38"/>
  <c r="O4" i="38"/>
  <c r="F241" i="37"/>
  <c r="F240" i="37"/>
  <c r="F239" i="37"/>
  <c r="F238" i="37"/>
  <c r="F237" i="37"/>
  <c r="F236" i="37"/>
  <c r="F235" i="37"/>
  <c r="F234" i="37"/>
  <c r="F233" i="37"/>
  <c r="F232" i="37"/>
  <c r="F231" i="37"/>
  <c r="M230" i="37"/>
  <c r="L230" i="37"/>
  <c r="K230" i="37"/>
  <c r="J230" i="37"/>
  <c r="I230" i="37"/>
  <c r="F230" i="37"/>
  <c r="F229" i="37"/>
  <c r="K223" i="37"/>
  <c r="K224" i="37" s="1"/>
  <c r="J223" i="37"/>
  <c r="J224" i="37" s="1"/>
  <c r="E223" i="37"/>
  <c r="E9" i="1" s="1"/>
  <c r="M222" i="37"/>
  <c r="J9" i="1" s="1"/>
  <c r="L222" i="37"/>
  <c r="I9" i="1" s="1"/>
  <c r="K222" i="37"/>
  <c r="H9" i="1" s="1"/>
  <c r="J222" i="37"/>
  <c r="I222" i="37"/>
  <c r="F9" i="1" s="1"/>
  <c r="E222" i="37"/>
  <c r="C9" i="1" s="1"/>
  <c r="O221" i="37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7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0" i="37"/>
  <c r="O69" i="37"/>
  <c r="O68" i="37"/>
  <c r="O67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F240" i="36"/>
  <c r="F239" i="36"/>
  <c r="F238" i="36"/>
  <c r="F237" i="36"/>
  <c r="F236" i="36"/>
  <c r="F235" i="36"/>
  <c r="F234" i="36"/>
  <c r="F233" i="36"/>
  <c r="F232" i="36"/>
  <c r="F231" i="36"/>
  <c r="F230" i="36"/>
  <c r="M229" i="36"/>
  <c r="L229" i="36"/>
  <c r="K229" i="36"/>
  <c r="J229" i="36"/>
  <c r="I229" i="36"/>
  <c r="F229" i="36"/>
  <c r="F228" i="36"/>
  <c r="M222" i="36"/>
  <c r="M223" i="36" s="1"/>
  <c r="J222" i="36"/>
  <c r="J223" i="36" s="1"/>
  <c r="E222" i="36"/>
  <c r="E8" i="1" s="1"/>
  <c r="M221" i="36"/>
  <c r="J8" i="1" s="1"/>
  <c r="L221" i="36"/>
  <c r="I8" i="1" s="1"/>
  <c r="K221" i="36"/>
  <c r="H8" i="1" s="1"/>
  <c r="J221" i="36"/>
  <c r="G8" i="1" s="1"/>
  <c r="I221" i="36"/>
  <c r="E221" i="36"/>
  <c r="C8" i="1" s="1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O94" i="36"/>
  <c r="O93" i="36"/>
  <c r="O92" i="36"/>
  <c r="O91" i="36"/>
  <c r="O90" i="36"/>
  <c r="O89" i="36"/>
  <c r="O88" i="36"/>
  <c r="O87" i="36"/>
  <c r="O86" i="36"/>
  <c r="O85" i="36"/>
  <c r="O84" i="36"/>
  <c r="O83" i="36"/>
  <c r="O82" i="36"/>
  <c r="O81" i="36"/>
  <c r="O80" i="36"/>
  <c r="O79" i="36"/>
  <c r="O78" i="36"/>
  <c r="O77" i="36"/>
  <c r="O76" i="36"/>
  <c r="O75" i="36"/>
  <c r="O74" i="36"/>
  <c r="O73" i="36"/>
  <c r="O72" i="36"/>
  <c r="O71" i="36"/>
  <c r="O70" i="36"/>
  <c r="O69" i="36"/>
  <c r="O68" i="36"/>
  <c r="O67" i="36"/>
  <c r="O66" i="36"/>
  <c r="O65" i="36"/>
  <c r="O64" i="36"/>
  <c r="O63" i="36"/>
  <c r="O62" i="36"/>
  <c r="O61" i="36"/>
  <c r="O60" i="36"/>
  <c r="O59" i="36"/>
  <c r="O58" i="36"/>
  <c r="O57" i="36"/>
  <c r="O56" i="36"/>
  <c r="O55" i="36"/>
  <c r="O54" i="36"/>
  <c r="O53" i="36"/>
  <c r="O52" i="36"/>
  <c r="O51" i="36"/>
  <c r="O50" i="36"/>
  <c r="O49" i="36"/>
  <c r="O48" i="36"/>
  <c r="O47" i="36"/>
  <c r="O46" i="36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O4" i="32"/>
  <c r="O5" i="32"/>
  <c r="O6" i="32"/>
  <c r="O7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B6" i="1"/>
  <c r="F240" i="35"/>
  <c r="F239" i="35"/>
  <c r="F238" i="35"/>
  <c r="F237" i="35"/>
  <c r="F236" i="35"/>
  <c r="F235" i="35"/>
  <c r="F234" i="35"/>
  <c r="F233" i="35"/>
  <c r="F232" i="35"/>
  <c r="F231" i="35"/>
  <c r="F230" i="35"/>
  <c r="M229" i="35"/>
  <c r="L229" i="35"/>
  <c r="K229" i="35"/>
  <c r="J229" i="35"/>
  <c r="I229" i="35"/>
  <c r="F229" i="35"/>
  <c r="F228" i="35"/>
  <c r="J222" i="35"/>
  <c r="J223" i="35" s="1"/>
  <c r="E222" i="35"/>
  <c r="E6" i="1" s="1"/>
  <c r="M221" i="35"/>
  <c r="J6" i="1" s="1"/>
  <c r="L221" i="35"/>
  <c r="I6" i="1" s="1"/>
  <c r="K221" i="35"/>
  <c r="H6" i="1" s="1"/>
  <c r="J221" i="35"/>
  <c r="G6" i="1" s="1"/>
  <c r="I221" i="35"/>
  <c r="F6" i="1" s="1"/>
  <c r="E221" i="35"/>
  <c r="C6" i="1" s="1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08" i="35"/>
  <c r="O207" i="35"/>
  <c r="O206" i="35"/>
  <c r="O205" i="35"/>
  <c r="O204" i="35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O191" i="35"/>
  <c r="O190" i="35"/>
  <c r="O189" i="35"/>
  <c r="O188" i="35"/>
  <c r="O187" i="35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74" i="35"/>
  <c r="O173" i="35"/>
  <c r="O172" i="35"/>
  <c r="O171" i="35"/>
  <c r="O170" i="35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O157" i="35"/>
  <c r="O156" i="35"/>
  <c r="O155" i="35"/>
  <c r="O154" i="35"/>
  <c r="O153" i="35"/>
  <c r="I222" i="35"/>
  <c r="I223" i="35" s="1"/>
  <c r="L222" i="35"/>
  <c r="L223" i="35" s="1"/>
  <c r="M222" i="35"/>
  <c r="M223" i="35" s="1"/>
  <c r="M224" i="35" s="1"/>
  <c r="Q6" i="1" s="1"/>
  <c r="K222" i="35"/>
  <c r="K223" i="35" s="1"/>
  <c r="O217" i="32"/>
  <c r="I224" i="56" l="1"/>
  <c r="M28" i="1" s="1"/>
  <c r="M222" i="43"/>
  <c r="M223" i="43" s="1"/>
  <c r="I224" i="49"/>
  <c r="M21" i="1" s="1"/>
  <c r="J224" i="48"/>
  <c r="N20" i="1" s="1"/>
  <c r="M222" i="42"/>
  <c r="M223" i="42" s="1"/>
  <c r="L224" i="54"/>
  <c r="P26" i="1" s="1"/>
  <c r="G229" i="56"/>
  <c r="L222" i="53"/>
  <c r="L223" i="53" s="1"/>
  <c r="L224" i="53" s="1"/>
  <c r="P25" i="1" s="1"/>
  <c r="K222" i="53"/>
  <c r="K223" i="53" s="1"/>
  <c r="K224" i="53" s="1"/>
  <c r="O25" i="1" s="1"/>
  <c r="I222" i="53"/>
  <c r="I223" i="53" s="1"/>
  <c r="I224" i="53" s="1"/>
  <c r="M25" i="1" s="1"/>
  <c r="G240" i="53"/>
  <c r="G229" i="53"/>
  <c r="G228" i="53"/>
  <c r="I222" i="52"/>
  <c r="I223" i="52" s="1"/>
  <c r="I224" i="52" s="1"/>
  <c r="M24" i="1" s="1"/>
  <c r="G234" i="52"/>
  <c r="L222" i="52"/>
  <c r="L223" i="52" s="1"/>
  <c r="L224" i="52" s="1"/>
  <c r="P24" i="1" s="1"/>
  <c r="K222" i="52"/>
  <c r="K223" i="52" s="1"/>
  <c r="K224" i="52" s="1"/>
  <c r="O24" i="1" s="1"/>
  <c r="G230" i="52"/>
  <c r="G238" i="52"/>
  <c r="K222" i="51"/>
  <c r="K223" i="51" s="1"/>
  <c r="K224" i="51" s="1"/>
  <c r="O23" i="1" s="1"/>
  <c r="I222" i="51"/>
  <c r="I223" i="51" s="1"/>
  <c r="I224" i="51" s="1"/>
  <c r="M23" i="1" s="1"/>
  <c r="L222" i="51"/>
  <c r="L223" i="51" s="1"/>
  <c r="L224" i="51" s="1"/>
  <c r="P23" i="1" s="1"/>
  <c r="G229" i="51"/>
  <c r="I222" i="50"/>
  <c r="I223" i="50" s="1"/>
  <c r="I224" i="50" s="1"/>
  <c r="M22" i="1" s="1"/>
  <c r="L222" i="50"/>
  <c r="L223" i="50" s="1"/>
  <c r="L224" i="50" s="1"/>
  <c r="P22" i="1" s="1"/>
  <c r="K222" i="50"/>
  <c r="K223" i="50" s="1"/>
  <c r="K224" i="50" s="1"/>
  <c r="O22" i="1" s="1"/>
  <c r="J222" i="46"/>
  <c r="J223" i="46" s="1"/>
  <c r="J224" i="46" s="1"/>
  <c r="N18" i="1" s="1"/>
  <c r="L222" i="46"/>
  <c r="L223" i="46" s="1"/>
  <c r="L224" i="46" s="1"/>
  <c r="P18" i="1" s="1"/>
  <c r="I222" i="46"/>
  <c r="I223" i="46" s="1"/>
  <c r="I224" i="46" s="1"/>
  <c r="M18" i="1" s="1"/>
  <c r="I222" i="45"/>
  <c r="I223" i="45" s="1"/>
  <c r="I224" i="45" s="1"/>
  <c r="M17" i="1" s="1"/>
  <c r="L222" i="45"/>
  <c r="L223" i="45" s="1"/>
  <c r="L224" i="45" s="1"/>
  <c r="P17" i="1" s="1"/>
  <c r="J222" i="44"/>
  <c r="J223" i="44" s="1"/>
  <c r="J224" i="44" s="1"/>
  <c r="N16" i="1" s="1"/>
  <c r="L222" i="44"/>
  <c r="L223" i="44" s="1"/>
  <c r="L224" i="44" s="1"/>
  <c r="P16" i="1" s="1"/>
  <c r="I222" i="44"/>
  <c r="I223" i="44" s="1"/>
  <c r="I224" i="44" s="1"/>
  <c r="M16" i="1" s="1"/>
  <c r="G228" i="44"/>
  <c r="J222" i="43"/>
  <c r="J223" i="43" s="1"/>
  <c r="J224" i="43" s="1"/>
  <c r="N15" i="1" s="1"/>
  <c r="L222" i="43"/>
  <c r="L223" i="43" s="1"/>
  <c r="L224" i="43" s="1"/>
  <c r="P15" i="1" s="1"/>
  <c r="I222" i="43"/>
  <c r="I223" i="43" s="1"/>
  <c r="I224" i="43" s="1"/>
  <c r="M15" i="1" s="1"/>
  <c r="G228" i="43"/>
  <c r="G229" i="43"/>
  <c r="I222" i="42"/>
  <c r="I223" i="42" s="1"/>
  <c r="I224" i="42" s="1"/>
  <c r="M14" i="1" s="1"/>
  <c r="L222" i="42"/>
  <c r="L223" i="42" s="1"/>
  <c r="L224" i="42" s="1"/>
  <c r="P14" i="1" s="1"/>
  <c r="K222" i="42"/>
  <c r="K223" i="42" s="1"/>
  <c r="K224" i="42" s="1"/>
  <c r="O14" i="1" s="1"/>
  <c r="K222" i="41"/>
  <c r="K223" i="41" s="1"/>
  <c r="K224" i="41" s="1"/>
  <c r="O13" i="1" s="1"/>
  <c r="M222" i="41"/>
  <c r="M223" i="41" s="1"/>
  <c r="M224" i="41" s="1"/>
  <c r="Q13" i="1" s="1"/>
  <c r="L222" i="41"/>
  <c r="L223" i="41" s="1"/>
  <c r="L224" i="41" s="1"/>
  <c r="P13" i="1" s="1"/>
  <c r="G228" i="41"/>
  <c r="K222" i="40"/>
  <c r="K223" i="40" s="1"/>
  <c r="K224" i="40" s="1"/>
  <c r="O12" i="1" s="1"/>
  <c r="M222" i="40"/>
  <c r="M223" i="40" s="1"/>
  <c r="M224" i="40" s="1"/>
  <c r="Q12" i="1" s="1"/>
  <c r="L222" i="40"/>
  <c r="L223" i="40" s="1"/>
  <c r="L224" i="40" s="1"/>
  <c r="P12" i="1" s="1"/>
  <c r="G229" i="40"/>
  <c r="M222" i="39"/>
  <c r="M223" i="39" s="1"/>
  <c r="M224" i="39" s="1"/>
  <c r="Q11" i="1" s="1"/>
  <c r="L222" i="39"/>
  <c r="L223" i="39" s="1"/>
  <c r="L224" i="39" s="1"/>
  <c r="P11" i="1" s="1"/>
  <c r="K222" i="39"/>
  <c r="K223" i="39" s="1"/>
  <c r="K224" i="39" s="1"/>
  <c r="O11" i="1" s="1"/>
  <c r="I222" i="39"/>
  <c r="I223" i="39" s="1"/>
  <c r="I224" i="39" s="1"/>
  <c r="M11" i="1" s="1"/>
  <c r="L220" i="38"/>
  <c r="L221" i="38" s="1"/>
  <c r="L222" i="38" s="1"/>
  <c r="P10" i="1" s="1"/>
  <c r="I220" i="38"/>
  <c r="I221" i="38" s="1"/>
  <c r="I222" i="38" s="1"/>
  <c r="M10" i="1" s="1"/>
  <c r="M223" i="37"/>
  <c r="M224" i="37" s="1"/>
  <c r="M225" i="37" s="1"/>
  <c r="Q9" i="1" s="1"/>
  <c r="L223" i="37"/>
  <c r="L224" i="37" s="1"/>
  <c r="L225" i="37" s="1"/>
  <c r="P9" i="1" s="1"/>
  <c r="I223" i="37"/>
  <c r="I224" i="37" s="1"/>
  <c r="I225" i="37" s="1"/>
  <c r="M9" i="1" s="1"/>
  <c r="G232" i="37"/>
  <c r="G238" i="37"/>
  <c r="G230" i="37"/>
  <c r="G229" i="37"/>
  <c r="G240" i="37"/>
  <c r="L222" i="36"/>
  <c r="L223" i="36" s="1"/>
  <c r="L224" i="36" s="1"/>
  <c r="P8" i="1" s="1"/>
  <c r="K222" i="36"/>
  <c r="K223" i="36" s="1"/>
  <c r="K224" i="36" s="1"/>
  <c r="O8" i="1" s="1"/>
  <c r="I222" i="36"/>
  <c r="I223" i="36" s="1"/>
  <c r="I224" i="36" s="1"/>
  <c r="M8" i="1" s="1"/>
  <c r="G228" i="36"/>
  <c r="O222" i="36"/>
  <c r="O223" i="36" s="1"/>
  <c r="G229" i="36"/>
  <c r="G230" i="36"/>
  <c r="N12" i="1"/>
  <c r="G231" i="40"/>
  <c r="G230" i="41"/>
  <c r="G235" i="42"/>
  <c r="G232" i="43"/>
  <c r="G229" i="44"/>
  <c r="G230" i="44"/>
  <c r="Q18" i="1"/>
  <c r="G234" i="46"/>
  <c r="G233" i="47"/>
  <c r="G232" i="48"/>
  <c r="J224" i="49"/>
  <c r="N21" i="1" s="1"/>
  <c r="G229" i="49"/>
  <c r="G230" i="49"/>
  <c r="G232" i="51"/>
  <c r="N24" i="1"/>
  <c r="G236" i="56"/>
  <c r="G231" i="36"/>
  <c r="G237" i="36"/>
  <c r="G234" i="37"/>
  <c r="N10" i="1"/>
  <c r="G235" i="38"/>
  <c r="N13" i="1"/>
  <c r="G228" i="46"/>
  <c r="N25" i="1"/>
  <c r="G236" i="53"/>
  <c r="G228" i="54"/>
  <c r="G241" i="54" s="1"/>
  <c r="G235" i="54"/>
  <c r="K224" i="35"/>
  <c r="O6" i="1" s="1"/>
  <c r="G235" i="37"/>
  <c r="O10" i="1"/>
  <c r="G239" i="40"/>
  <c r="G238" i="41"/>
  <c r="N14" i="1"/>
  <c r="G231" i="42"/>
  <c r="G238" i="44"/>
  <c r="N17" i="1"/>
  <c r="G230" i="46"/>
  <c r="M224" i="48"/>
  <c r="Q20" i="1" s="1"/>
  <c r="L224" i="49"/>
  <c r="P21" i="1" s="1"/>
  <c r="G238" i="49"/>
  <c r="N22" i="1"/>
  <c r="G228" i="51"/>
  <c r="G240" i="51"/>
  <c r="I224" i="54"/>
  <c r="M26" i="1" s="1"/>
  <c r="G229" i="54"/>
  <c r="G232" i="56"/>
  <c r="G233" i="36"/>
  <c r="G236" i="37"/>
  <c r="G231" i="38"/>
  <c r="G228" i="39"/>
  <c r="O222" i="40"/>
  <c r="O223" i="40" s="1"/>
  <c r="Q16" i="1"/>
  <c r="I224" i="47"/>
  <c r="M19" i="1" s="1"/>
  <c r="M224" i="49"/>
  <c r="Q21" i="1" s="1"/>
  <c r="N23" i="1"/>
  <c r="Q24" i="1"/>
  <c r="G232" i="53"/>
  <c r="O222" i="56"/>
  <c r="O223" i="56" s="1"/>
  <c r="M224" i="56"/>
  <c r="Q28" i="1" s="1"/>
  <c r="G234" i="36"/>
  <c r="G228" i="40"/>
  <c r="G235" i="40"/>
  <c r="G234" i="41"/>
  <c r="G239" i="42"/>
  <c r="O15" i="1"/>
  <c r="G236" i="43"/>
  <c r="G234" i="44"/>
  <c r="J224" i="47"/>
  <c r="N19" i="1" s="1"/>
  <c r="G237" i="47"/>
  <c r="I224" i="48"/>
  <c r="M20" i="1" s="1"/>
  <c r="G236" i="48"/>
  <c r="G234" i="49"/>
  <c r="G236" i="51"/>
  <c r="G228" i="52"/>
  <c r="J224" i="55"/>
  <c r="N27" i="1" s="1"/>
  <c r="G228" i="56"/>
  <c r="G241" i="56" s="1"/>
  <c r="G240" i="56"/>
  <c r="O222" i="37"/>
  <c r="G9" i="1"/>
  <c r="G237" i="39"/>
  <c r="C17" i="1"/>
  <c r="G228" i="45"/>
  <c r="I224" i="35"/>
  <c r="M6" i="1" s="1"/>
  <c r="N6" i="1"/>
  <c r="N8" i="1"/>
  <c r="G232" i="36"/>
  <c r="O221" i="41"/>
  <c r="F13" i="1"/>
  <c r="G229" i="42"/>
  <c r="G229" i="47"/>
  <c r="Q23" i="1"/>
  <c r="G239" i="53"/>
  <c r="C25" i="1"/>
  <c r="M224" i="55"/>
  <c r="Q27" i="1" s="1"/>
  <c r="G228" i="50"/>
  <c r="C22" i="1"/>
  <c r="O222" i="48"/>
  <c r="O223" i="48" s="1"/>
  <c r="O224" i="48" s="1"/>
  <c r="G231" i="50"/>
  <c r="O221" i="51"/>
  <c r="F23" i="1"/>
  <c r="O221" i="55"/>
  <c r="F27" i="1"/>
  <c r="G229" i="35"/>
  <c r="G229" i="39"/>
  <c r="C14" i="1"/>
  <c r="G228" i="42"/>
  <c r="M224" i="43"/>
  <c r="Q15" i="1" s="1"/>
  <c r="G229" i="45"/>
  <c r="G232" i="45"/>
  <c r="G236" i="45"/>
  <c r="G240" i="45"/>
  <c r="O221" i="36"/>
  <c r="F8" i="1"/>
  <c r="L224" i="35"/>
  <c r="P6" i="1" s="1"/>
  <c r="Q8" i="1"/>
  <c r="N9" i="1"/>
  <c r="O219" i="38"/>
  <c r="F10" i="1"/>
  <c r="G233" i="39"/>
  <c r="O221" i="43"/>
  <c r="F15" i="1"/>
  <c r="I19" i="1"/>
  <c r="I20" i="1"/>
  <c r="G228" i="47"/>
  <c r="G241" i="47" s="1"/>
  <c r="G236" i="36"/>
  <c r="G240" i="36"/>
  <c r="O9" i="1"/>
  <c r="G237" i="37"/>
  <c r="G227" i="38"/>
  <c r="C10" i="1"/>
  <c r="G230" i="38"/>
  <c r="G234" i="38"/>
  <c r="G238" i="38"/>
  <c r="O222" i="39"/>
  <c r="O223" i="39" s="1"/>
  <c r="G232" i="39"/>
  <c r="G236" i="39"/>
  <c r="G240" i="39"/>
  <c r="G230" i="40"/>
  <c r="G234" i="40"/>
  <c r="G238" i="40"/>
  <c r="G229" i="41"/>
  <c r="C13" i="1"/>
  <c r="G233" i="41"/>
  <c r="G237" i="41"/>
  <c r="O222" i="42"/>
  <c r="O223" i="42" s="1"/>
  <c r="M224" i="42"/>
  <c r="Q14" i="1" s="1"/>
  <c r="G230" i="42"/>
  <c r="G234" i="42"/>
  <c r="G238" i="42"/>
  <c r="G240" i="43"/>
  <c r="C15" i="1"/>
  <c r="G231" i="43"/>
  <c r="G235" i="43"/>
  <c r="O221" i="44"/>
  <c r="F16" i="1"/>
  <c r="O16" i="1"/>
  <c r="G233" i="44"/>
  <c r="O222" i="45"/>
  <c r="O223" i="45" s="1"/>
  <c r="G231" i="45"/>
  <c r="G235" i="45"/>
  <c r="G239" i="45"/>
  <c r="O221" i="46"/>
  <c r="F18" i="1"/>
  <c r="O18" i="1"/>
  <c r="G233" i="46"/>
  <c r="O222" i="47"/>
  <c r="O223" i="47" s="1"/>
  <c r="H19" i="1"/>
  <c r="H20" i="1"/>
  <c r="M224" i="47"/>
  <c r="Q19" i="1" s="1"/>
  <c r="G232" i="47"/>
  <c r="G236" i="47"/>
  <c r="G240" i="47"/>
  <c r="O221" i="48"/>
  <c r="G21" i="1"/>
  <c r="L224" i="48"/>
  <c r="P20" i="1" s="1"/>
  <c r="G231" i="48"/>
  <c r="O221" i="49"/>
  <c r="F22" i="1"/>
  <c r="K224" i="49"/>
  <c r="O21" i="1" s="1"/>
  <c r="G233" i="49"/>
  <c r="G237" i="49"/>
  <c r="O222" i="50"/>
  <c r="O223" i="50" s="1"/>
  <c r="Q22" i="1"/>
  <c r="G230" i="50"/>
  <c r="G234" i="50"/>
  <c r="G239" i="51"/>
  <c r="C23" i="1"/>
  <c r="G231" i="51"/>
  <c r="G235" i="51"/>
  <c r="O221" i="52"/>
  <c r="F24" i="1"/>
  <c r="G233" i="52"/>
  <c r="O222" i="53"/>
  <c r="O223" i="53" s="1"/>
  <c r="Q25" i="1"/>
  <c r="G231" i="53"/>
  <c r="G235" i="53"/>
  <c r="O221" i="54"/>
  <c r="F26" i="1"/>
  <c r="K224" i="54"/>
  <c r="O26" i="1" s="1"/>
  <c r="G230" i="54"/>
  <c r="G234" i="54"/>
  <c r="G238" i="54"/>
  <c r="G240" i="55"/>
  <c r="C27" i="1"/>
  <c r="G232" i="55"/>
  <c r="G236" i="55"/>
  <c r="L224" i="56"/>
  <c r="P28" i="1" s="1"/>
  <c r="G231" i="56"/>
  <c r="G235" i="56"/>
  <c r="G239" i="56"/>
  <c r="G238" i="36"/>
  <c r="O223" i="37"/>
  <c r="O224" i="37" s="1"/>
  <c r="G233" i="37"/>
  <c r="G241" i="37"/>
  <c r="G228" i="38"/>
  <c r="G232" i="38"/>
  <c r="G236" i="38"/>
  <c r="O221" i="39"/>
  <c r="F11" i="1"/>
  <c r="G230" i="39"/>
  <c r="G234" i="39"/>
  <c r="G238" i="39"/>
  <c r="G232" i="40"/>
  <c r="G236" i="40"/>
  <c r="G240" i="40"/>
  <c r="G231" i="41"/>
  <c r="G235" i="41"/>
  <c r="G239" i="41"/>
  <c r="O221" i="42"/>
  <c r="F14" i="1"/>
  <c r="G232" i="42"/>
  <c r="G236" i="42"/>
  <c r="G240" i="42"/>
  <c r="G233" i="43"/>
  <c r="O222" i="44"/>
  <c r="O223" i="44" s="1"/>
  <c r="G231" i="44"/>
  <c r="G235" i="44"/>
  <c r="O221" i="45"/>
  <c r="F17" i="1"/>
  <c r="O17" i="1"/>
  <c r="G233" i="45"/>
  <c r="G237" i="45"/>
  <c r="O222" i="46"/>
  <c r="O223" i="46" s="1"/>
  <c r="G231" i="46"/>
  <c r="O221" i="47"/>
  <c r="F20" i="1"/>
  <c r="F19" i="1"/>
  <c r="J19" i="1"/>
  <c r="J20" i="1"/>
  <c r="K224" i="47"/>
  <c r="O19" i="1" s="1"/>
  <c r="G230" i="47"/>
  <c r="G234" i="47"/>
  <c r="G238" i="47"/>
  <c r="G229" i="48"/>
  <c r="C20" i="1"/>
  <c r="O222" i="49"/>
  <c r="O223" i="49" s="1"/>
  <c r="G231" i="49"/>
  <c r="G235" i="49"/>
  <c r="G239" i="49"/>
  <c r="O221" i="50"/>
  <c r="G232" i="50"/>
  <c r="G233" i="51"/>
  <c r="G237" i="51"/>
  <c r="O222" i="52"/>
  <c r="O223" i="52" s="1"/>
  <c r="G231" i="52"/>
  <c r="O221" i="53"/>
  <c r="F25" i="1"/>
  <c r="G233" i="53"/>
  <c r="G237" i="53"/>
  <c r="O222" i="54"/>
  <c r="O223" i="54" s="1"/>
  <c r="O224" i="54" s="1"/>
  <c r="L26" i="1" s="1"/>
  <c r="M224" i="54"/>
  <c r="Q26" i="1" s="1"/>
  <c r="G232" i="54"/>
  <c r="G236" i="54"/>
  <c r="G240" i="54"/>
  <c r="L224" i="55"/>
  <c r="P27" i="1" s="1"/>
  <c r="G230" i="55"/>
  <c r="G234" i="55"/>
  <c r="J224" i="56"/>
  <c r="N28" i="1" s="1"/>
  <c r="G233" i="56"/>
  <c r="G237" i="56"/>
  <c r="G235" i="36"/>
  <c r="G239" i="36"/>
  <c r="G231" i="37"/>
  <c r="G239" i="37"/>
  <c r="O220" i="38"/>
  <c r="O221" i="38" s="1"/>
  <c r="Q10" i="1"/>
  <c r="G226" i="38"/>
  <c r="G229" i="38"/>
  <c r="G233" i="38"/>
  <c r="G237" i="38"/>
  <c r="G231" i="39"/>
  <c r="G235" i="39"/>
  <c r="G239" i="39"/>
  <c r="O221" i="40"/>
  <c r="F12" i="1"/>
  <c r="G233" i="40"/>
  <c r="G237" i="40"/>
  <c r="O222" i="41"/>
  <c r="O223" i="41" s="1"/>
  <c r="M13" i="1"/>
  <c r="G232" i="41"/>
  <c r="G236" i="41"/>
  <c r="G240" i="41"/>
  <c r="G233" i="42"/>
  <c r="G237" i="42"/>
  <c r="O222" i="43"/>
  <c r="O223" i="43" s="1"/>
  <c r="G230" i="43"/>
  <c r="G234" i="43"/>
  <c r="G238" i="43"/>
  <c r="G239" i="44"/>
  <c r="C16" i="1"/>
  <c r="G232" i="44"/>
  <c r="G236" i="44"/>
  <c r="G230" i="45"/>
  <c r="G234" i="45"/>
  <c r="G238" i="45"/>
  <c r="G240" i="46"/>
  <c r="C18" i="1"/>
  <c r="G232" i="46"/>
  <c r="G236" i="46"/>
  <c r="G19" i="1"/>
  <c r="G20" i="1"/>
  <c r="L224" i="47"/>
  <c r="P19" i="1" s="1"/>
  <c r="G231" i="47"/>
  <c r="G235" i="47"/>
  <c r="G239" i="47"/>
  <c r="K224" i="48"/>
  <c r="O20" i="1" s="1"/>
  <c r="G230" i="48"/>
  <c r="G234" i="48"/>
  <c r="G232" i="49"/>
  <c r="G236" i="49"/>
  <c r="G240" i="49"/>
  <c r="G233" i="50"/>
  <c r="O222" i="51"/>
  <c r="O223" i="51" s="1"/>
  <c r="G230" i="51"/>
  <c r="G234" i="51"/>
  <c r="G238" i="51"/>
  <c r="G229" i="52"/>
  <c r="C24" i="1"/>
  <c r="G232" i="52"/>
  <c r="G236" i="52"/>
  <c r="G230" i="53"/>
  <c r="G234" i="53"/>
  <c r="G238" i="53"/>
  <c r="G239" i="54"/>
  <c r="C26" i="1"/>
  <c r="J224" i="54"/>
  <c r="N26" i="1" s="1"/>
  <c r="G233" i="54"/>
  <c r="G237" i="54"/>
  <c r="O222" i="55"/>
  <c r="O223" i="55" s="1"/>
  <c r="I224" i="55"/>
  <c r="M27" i="1" s="1"/>
  <c r="G231" i="55"/>
  <c r="O221" i="56"/>
  <c r="O224" i="56" s="1"/>
  <c r="L28" i="1" s="1"/>
  <c r="F28" i="1"/>
  <c r="K224" i="56"/>
  <c r="O28" i="1" s="1"/>
  <c r="G230" i="56"/>
  <c r="G234" i="56"/>
  <c r="G238" i="56"/>
  <c r="G233" i="35"/>
  <c r="G237" i="35"/>
  <c r="O221" i="35"/>
  <c r="G228" i="35"/>
  <c r="G230" i="35"/>
  <c r="G234" i="35"/>
  <c r="G238" i="35"/>
  <c r="G231" i="35"/>
  <c r="G235" i="35"/>
  <c r="G239" i="35"/>
  <c r="G232" i="35"/>
  <c r="G236" i="35"/>
  <c r="G240" i="35"/>
  <c r="G233" i="48"/>
  <c r="G235" i="48"/>
  <c r="G237" i="48"/>
  <c r="G239" i="48"/>
  <c r="G236" i="50"/>
  <c r="G238" i="50"/>
  <c r="G240" i="50"/>
  <c r="G235" i="52"/>
  <c r="G237" i="52"/>
  <c r="G239" i="52"/>
  <c r="G229" i="55"/>
  <c r="G228" i="48"/>
  <c r="G241" i="48" s="1"/>
  <c r="G229" i="50"/>
  <c r="G235" i="55"/>
  <c r="G237" i="55"/>
  <c r="G239" i="55"/>
  <c r="G238" i="48"/>
  <c r="G240" i="48"/>
  <c r="G235" i="50"/>
  <c r="G237" i="50"/>
  <c r="G239" i="50"/>
  <c r="G240" i="52"/>
  <c r="G238" i="55"/>
  <c r="G237" i="43"/>
  <c r="G239" i="43"/>
  <c r="G229" i="46"/>
  <c r="G240" i="44"/>
  <c r="G235" i="46"/>
  <c r="G237" i="46"/>
  <c r="G239" i="46"/>
  <c r="G237" i="44"/>
  <c r="G238" i="46"/>
  <c r="O222" i="35"/>
  <c r="O223" i="35" s="1"/>
  <c r="O224" i="49" l="1"/>
  <c r="O224" i="53"/>
  <c r="L25" i="1" s="1"/>
  <c r="G241" i="53"/>
  <c r="O224" i="52"/>
  <c r="L24" i="1" s="1"/>
  <c r="G241" i="52"/>
  <c r="O224" i="51"/>
  <c r="L23" i="1" s="1"/>
  <c r="G241" i="51"/>
  <c r="G241" i="50"/>
  <c r="O224" i="46"/>
  <c r="L18" i="1" s="1"/>
  <c r="G241" i="46"/>
  <c r="G241" i="45"/>
  <c r="G241" i="44"/>
  <c r="O224" i="43"/>
  <c r="L15" i="1" s="1"/>
  <c r="G241" i="43"/>
  <c r="G241" i="42"/>
  <c r="O224" i="41"/>
  <c r="L13" i="1" s="1"/>
  <c r="G241" i="41"/>
  <c r="O224" i="40"/>
  <c r="L12" i="1" s="1"/>
  <c r="G241" i="40"/>
  <c r="G241" i="39"/>
  <c r="O222" i="38"/>
  <c r="L10" i="1" s="1"/>
  <c r="G239" i="38"/>
  <c r="G242" i="37"/>
  <c r="O224" i="36"/>
  <c r="L8" i="1" s="1"/>
  <c r="G241" i="36"/>
  <c r="G241" i="35"/>
  <c r="O224" i="50"/>
  <c r="L22" i="1" s="1"/>
  <c r="O224" i="45"/>
  <c r="L17" i="1" s="1"/>
  <c r="O225" i="37"/>
  <c r="L9" i="1" s="1"/>
  <c r="O224" i="44"/>
  <c r="L16" i="1" s="1"/>
  <c r="O224" i="55"/>
  <c r="L27" i="1" s="1"/>
  <c r="O224" i="42"/>
  <c r="L14" i="1" s="1"/>
  <c r="O224" i="47"/>
  <c r="O224" i="39"/>
  <c r="L11" i="1" s="1"/>
  <c r="O224" i="35"/>
  <c r="L6" i="1" s="1"/>
  <c r="B7" i="1"/>
  <c r="S5" i="1" l="1"/>
  <c r="U5" i="1"/>
  <c r="T5" i="1"/>
  <c r="B30" i="1"/>
  <c r="O221" i="32"/>
  <c r="O154" i="32" l="1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F241" i="32" l="1"/>
  <c r="F240" i="32"/>
  <c r="F239" i="32"/>
  <c r="F238" i="32"/>
  <c r="F237" i="32"/>
  <c r="F236" i="32"/>
  <c r="F235" i="32"/>
  <c r="F234" i="32"/>
  <c r="F233" i="32"/>
  <c r="F232" i="32"/>
  <c r="F231" i="32"/>
  <c r="M230" i="32"/>
  <c r="L230" i="32"/>
  <c r="K230" i="32"/>
  <c r="J230" i="32"/>
  <c r="I230" i="32"/>
  <c r="F230" i="32"/>
  <c r="F229" i="32"/>
  <c r="J223" i="32"/>
  <c r="J224" i="32" s="1"/>
  <c r="N7" i="1" s="1"/>
  <c r="N30" i="1" s="1"/>
  <c r="E223" i="32"/>
  <c r="E7" i="1" s="1"/>
  <c r="E30" i="1" s="1"/>
  <c r="M222" i="32"/>
  <c r="J7" i="1" s="1"/>
  <c r="J30" i="1" s="1"/>
  <c r="L222" i="32"/>
  <c r="I7" i="1" s="1"/>
  <c r="I30" i="1" s="1"/>
  <c r="K222" i="32"/>
  <c r="H7" i="1" s="1"/>
  <c r="H30" i="1" s="1"/>
  <c r="J222" i="32"/>
  <c r="G7" i="1" s="1"/>
  <c r="G30" i="1" s="1"/>
  <c r="I222" i="32"/>
  <c r="F7" i="1" s="1"/>
  <c r="F30" i="1" s="1"/>
  <c r="E222" i="32"/>
  <c r="C7" i="1" s="1"/>
  <c r="C30" i="1" s="1"/>
  <c r="O220" i="32"/>
  <c r="O219" i="32"/>
  <c r="O218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I223" i="32"/>
  <c r="I224" i="32" s="1"/>
  <c r="M223" i="32"/>
  <c r="M224" i="32" s="1"/>
  <c r="K223" i="32"/>
  <c r="K224" i="32" s="1"/>
  <c r="I225" i="32" l="1"/>
  <c r="M7" i="1" s="1"/>
  <c r="M30" i="1" s="1"/>
  <c r="O223" i="32"/>
  <c r="O224" i="32" s="1"/>
  <c r="O222" i="32"/>
  <c r="K225" i="32"/>
  <c r="O7" i="1" s="1"/>
  <c r="O30" i="1" s="1"/>
  <c r="M225" i="32"/>
  <c r="Q7" i="1" s="1"/>
  <c r="Q30" i="1" s="1"/>
  <c r="G229" i="32"/>
  <c r="G230" i="32"/>
  <c r="G232" i="32"/>
  <c r="G234" i="32"/>
  <c r="G236" i="32"/>
  <c r="G238" i="32"/>
  <c r="G240" i="32"/>
  <c r="G231" i="32"/>
  <c r="G233" i="32"/>
  <c r="G235" i="32"/>
  <c r="G237" i="32"/>
  <c r="G239" i="32"/>
  <c r="G241" i="32"/>
  <c r="L223" i="32"/>
  <c r="L224" i="32" s="1"/>
  <c r="L225" i="32" l="1"/>
  <c r="P7" i="1" s="1"/>
  <c r="P30" i="1" s="1"/>
  <c r="O225" i="32"/>
  <c r="L7" i="1" s="1"/>
  <c r="L30" i="1" s="1"/>
  <c r="G242" i="32"/>
  <c r="K8" i="1" l="1"/>
  <c r="K28" i="1"/>
  <c r="K11" i="1"/>
  <c r="K9" i="1"/>
  <c r="K6" i="1"/>
  <c r="K7" i="1"/>
  <c r="H29" i="1" l="1"/>
  <c r="G29" i="1"/>
  <c r="K26" i="1"/>
  <c r="K27" i="1"/>
  <c r="B29" i="1"/>
  <c r="C29" i="1"/>
  <c r="E29" i="1"/>
  <c r="I29" i="1"/>
  <c r="K25" i="1"/>
  <c r="K22" i="1"/>
  <c r="K21" i="1"/>
  <c r="K20" i="1"/>
  <c r="K18" i="1"/>
  <c r="K16" i="1"/>
  <c r="K15" i="1"/>
  <c r="K13" i="1"/>
  <c r="K12" i="1"/>
  <c r="J29" i="1"/>
  <c r="F29" i="1" l="1"/>
  <c r="O29" i="1"/>
  <c r="N29" i="1"/>
  <c r="Q29" i="1"/>
  <c r="M29" i="1"/>
  <c r="P29" i="1"/>
  <c r="K14" i="1"/>
  <c r="K23" i="1"/>
  <c r="K10" i="1"/>
  <c r="K19" i="1"/>
  <c r="K17" i="1"/>
  <c r="K24" i="1"/>
  <c r="K30" i="1" l="1"/>
  <c r="L29" i="1"/>
  <c r="K29" i="1"/>
  <c r="K31" i="1" l="1"/>
  <c r="G31" i="1"/>
  <c r="H31" i="1"/>
  <c r="J31" i="1"/>
  <c r="F31" i="1"/>
  <c r="I31" i="1"/>
</calcChain>
</file>

<file path=xl/sharedStrings.xml><?xml version="1.0" encoding="utf-8"?>
<sst xmlns="http://schemas.openxmlformats.org/spreadsheetml/2006/main" count="8238" uniqueCount="455">
  <si>
    <t>TRADE SERVICE VEHICLE TRANSPORTATION STATISTICS</t>
  </si>
  <si>
    <t>Date</t>
  </si>
  <si>
    <t># of vehicles in service</t>
  </si>
  <si>
    <t>Total # of pass-engers</t>
  </si>
  <si>
    <t>Total # of material orders</t>
  </si>
  <si>
    <t># of calls per truck</t>
  </si>
  <si>
    <t>Total # of calls</t>
  </si>
  <si>
    <t>Average time of completion all trucks</t>
  </si>
  <si>
    <t>Average time of completion per truck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</si>
  <si>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</si>
  <si>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</si>
  <si>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</si>
  <si>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</si>
  <si>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</si>
  <si>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</si>
  <si>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</si>
  <si>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</si>
  <si>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</si>
  <si>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</si>
  <si>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</si>
  <si>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</si>
  <si>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</si>
  <si>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</si>
  <si>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</si>
  <si>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</si>
  <si>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</si>
  <si>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</si>
  <si>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</si>
  <si>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</si>
  <si>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Total</t>
  </si>
  <si>
    <t>Percentage</t>
  </si>
  <si>
    <t>Average</t>
  </si>
  <si>
    <t>Facility &amp; Services: Vehicle Log Sheet</t>
  </si>
  <si>
    <t>Date:</t>
  </si>
  <si>
    <t xml:space="preserve">Dispatcher: </t>
  </si>
  <si>
    <t>Time called in</t>
  </si>
  <si>
    <t>Orders</t>
  </si>
  <si>
    <t># of passengers</t>
  </si>
  <si>
    <t>Trade</t>
  </si>
  <si>
    <t>From</t>
  </si>
  <si>
    <t>To</t>
  </si>
  <si>
    <t>Time Completed</t>
  </si>
  <si>
    <t>Time for call</t>
  </si>
  <si>
    <t>Notes</t>
  </si>
  <si>
    <t>EL</t>
  </si>
  <si>
    <t>PL</t>
  </si>
  <si>
    <t>CA</t>
  </si>
  <si>
    <t>MA</t>
  </si>
  <si>
    <t>CT</t>
  </si>
  <si>
    <t>TS</t>
  </si>
  <si>
    <t>SF</t>
  </si>
  <si>
    <t>LS</t>
  </si>
  <si>
    <t>OS</t>
  </si>
  <si>
    <t>EN</t>
  </si>
  <si>
    <t>EV</t>
  </si>
  <si>
    <t>TOTAL # OF PASSENGERS:</t>
  </si>
  <si>
    <t>Total # of Calls/Vehicle:</t>
  </si>
  <si>
    <t>Total # of Calls Completed</t>
  </si>
  <si>
    <t>TOTAL # OF ORDERS:</t>
  </si>
  <si>
    <t>Total time of calls:</t>
  </si>
  <si>
    <t>Total Time of          Completed Calls</t>
  </si>
  <si>
    <t>Total minutes:</t>
  </si>
  <si>
    <t>Total Minutes of                 completed calls</t>
  </si>
  <si>
    <t>Average time per call:</t>
  </si>
  <si>
    <t>Avg time for all trucks</t>
  </si>
  <si>
    <t>TOTAL DAILY PASSENGERS BY TRADE:</t>
  </si>
  <si>
    <t>Mileage</t>
  </si>
  <si>
    <t>% OF USE</t>
  </si>
  <si>
    <t>Start of Day</t>
  </si>
  <si>
    <t>CARPENTERS</t>
  </si>
  <si>
    <t>End of Day</t>
  </si>
  <si>
    <t>ELECTRICIANS</t>
  </si>
  <si>
    <t>Total for Day</t>
  </si>
  <si>
    <t>ENGINEERS</t>
  </si>
  <si>
    <t>Truck Washed</t>
  </si>
  <si>
    <t>ELEVATOR MECH'S</t>
  </si>
  <si>
    <t xml:space="preserve"> </t>
  </si>
  <si>
    <t>FP</t>
  </si>
  <si>
    <t>FIRE PREVENTION</t>
  </si>
  <si>
    <t>LOCKSMITHS</t>
  </si>
  <si>
    <t>.</t>
  </si>
  <si>
    <t>MACHINISTS</t>
  </si>
  <si>
    <t>TINSMITHS</t>
  </si>
  <si>
    <t>PLUMBERS</t>
  </si>
  <si>
    <t>STEAM FITTERS</t>
  </si>
  <si>
    <t>CONTROL TECH'S</t>
  </si>
  <si>
    <t>PM</t>
  </si>
  <si>
    <t>PROPERTY MGR'S</t>
  </si>
  <si>
    <t>OFFICE STAFF</t>
  </si>
  <si>
    <t>Day 21</t>
  </si>
  <si>
    <t>Day 22</t>
  </si>
  <si>
    <t>&gt;&gt;&gt;&gt;&gt;&gt;&gt;&gt;&gt;&gt;&gt;# of Vehicles in Service&gt;&gt;&gt;&gt;&gt;&gt;&gt;&gt;&gt;&gt;&gt;&gt;&gt;</t>
  </si>
  <si>
    <t>Day 23</t>
  </si>
  <si>
    <t>NIKO</t>
  </si>
  <si>
    <t>NAME</t>
  </si>
  <si>
    <t xml:space="preserve">#14 </t>
  </si>
  <si>
    <t xml:space="preserve">#38 </t>
  </si>
  <si>
    <t xml:space="preserve">#46 </t>
  </si>
  <si>
    <t xml:space="preserve">#47 </t>
  </si>
  <si>
    <t xml:space="preserve">#51 </t>
  </si>
  <si>
    <t>Avg.</t>
  </si>
  <si>
    <t># of days with 4 or more trucks</t>
  </si>
  <si>
    <t># of days with 3.5 trucks</t>
  </si>
  <si>
    <t># of days with 3 or fewer trucks</t>
  </si>
  <si>
    <t>Tools</t>
  </si>
  <si>
    <t>FRIDAY 01 SEPT,2023</t>
  </si>
  <si>
    <t>Time for Call</t>
  </si>
  <si>
    <t>Total Time of Completed Calls</t>
  </si>
  <si>
    <t>Total Minutes of Completed Calls</t>
  </si>
  <si>
    <t>Avg Time for all Trucks</t>
  </si>
  <si>
    <t>Total Time of Calls:</t>
  </si>
  <si>
    <t>Total Minutes:</t>
  </si>
  <si>
    <t>Average Time per Call:</t>
  </si>
  <si>
    <t>14A</t>
  </si>
  <si>
    <t>38A</t>
  </si>
  <si>
    <t>#14 MICHAEL</t>
  </si>
  <si>
    <t>#47 PAOLO</t>
  </si>
  <si>
    <t>#38A</t>
  </si>
  <si>
    <t>#46 JEREMY</t>
  </si>
  <si>
    <t>PHIL</t>
  </si>
  <si>
    <t>MUSTAFA</t>
  </si>
  <si>
    <t>Y</t>
  </si>
  <si>
    <t>N</t>
  </si>
  <si>
    <t>JACK</t>
  </si>
  <si>
    <t>DOCK</t>
  </si>
  <si>
    <t>WETMORE</t>
  </si>
  <si>
    <t>45 W</t>
  </si>
  <si>
    <t>PHARMACY</t>
  </si>
  <si>
    <t>ROBARTS</t>
  </si>
  <si>
    <t>STEFANO</t>
  </si>
  <si>
    <t>VITO/JIMMY</t>
  </si>
  <si>
    <t>STORES</t>
  </si>
  <si>
    <t>CCBR</t>
  </si>
  <si>
    <t>LUC</t>
  </si>
  <si>
    <t>S.FLEMING</t>
  </si>
  <si>
    <t>JOHN</t>
  </si>
  <si>
    <t>INNIS C</t>
  </si>
  <si>
    <t>BLAIR</t>
  </si>
  <si>
    <t>WOOD R</t>
  </si>
  <si>
    <t>#38A BLAIR OS</t>
  </si>
  <si>
    <t>WALLBERG</t>
  </si>
  <si>
    <t>BRIAN</t>
  </si>
  <si>
    <t>CANADIANA</t>
  </si>
  <si>
    <t>CARLOS</t>
  </si>
  <si>
    <t>SLAVE</t>
  </si>
  <si>
    <t>OISE</t>
  </si>
  <si>
    <t>NCK</t>
  </si>
  <si>
    <t>PAUL</t>
  </si>
  <si>
    <t>VIC</t>
  </si>
  <si>
    <t>HERMAN</t>
  </si>
  <si>
    <t>TOOL</t>
  </si>
  <si>
    <t>BRUCE</t>
  </si>
  <si>
    <t>#46 ON GAS RUN</t>
  </si>
  <si>
    <t>JIMMY</t>
  </si>
  <si>
    <t>MASSEY</t>
  </si>
  <si>
    <t>JACK/LUC</t>
  </si>
  <si>
    <t>DEAN</t>
  </si>
  <si>
    <t>S.SMITH</t>
  </si>
  <si>
    <t>FOM</t>
  </si>
  <si>
    <t xml:space="preserve">VITO </t>
  </si>
  <si>
    <t>NELSON</t>
  </si>
  <si>
    <t>MEC.ENG</t>
  </si>
  <si>
    <t>S.SAM</t>
  </si>
  <si>
    <t>MARCEL</t>
  </si>
  <si>
    <t>MORRISON</t>
  </si>
  <si>
    <t>ROBERT</t>
  </si>
  <si>
    <t>PHYSICS</t>
  </si>
  <si>
    <t>HAULTAIN</t>
  </si>
  <si>
    <t>FABIO</t>
  </si>
  <si>
    <t>NELSON/MUSTAFA</t>
  </si>
  <si>
    <t>1 SP</t>
  </si>
  <si>
    <t>HERMAN/JOHN</t>
  </si>
  <si>
    <t>FOE</t>
  </si>
  <si>
    <t>VITO</t>
  </si>
  <si>
    <t>MARK</t>
  </si>
  <si>
    <t>21 SUSSEX</t>
  </si>
  <si>
    <t>GLEB</t>
  </si>
  <si>
    <t>ZOO</t>
  </si>
  <si>
    <t>FABIO/JACK</t>
  </si>
  <si>
    <t>BISSELL</t>
  </si>
  <si>
    <t>SLAVE/BRAD/GLEB</t>
  </si>
  <si>
    <t>BRAD/GLEB</t>
  </si>
  <si>
    <t>PHIL/JOHN</t>
  </si>
  <si>
    <t>STEVE/BRUCE</t>
  </si>
  <si>
    <t>TUESDAY 05 SEPT,2023</t>
  </si>
  <si>
    <t>#14A MICHAEL</t>
  </si>
  <si>
    <t>W.STEVENS</t>
  </si>
  <si>
    <t>#51 PAOLO</t>
  </si>
  <si>
    <t>MARSEL</t>
  </si>
  <si>
    <t>SID SMITH</t>
  </si>
  <si>
    <t>PRATT</t>
  </si>
  <si>
    <t>35 CH</t>
  </si>
  <si>
    <t>SAN</t>
  </si>
  <si>
    <t>500 UNIV</t>
  </si>
  <si>
    <t>GLEF</t>
  </si>
  <si>
    <t>H.S.B.</t>
  </si>
  <si>
    <t>35 CHRLES</t>
  </si>
  <si>
    <t>MUSTFA</t>
  </si>
  <si>
    <t>PETER</t>
  </si>
  <si>
    <t>JACKMAN</t>
  </si>
  <si>
    <t>30 CHRLES</t>
  </si>
  <si>
    <t>MSB</t>
  </si>
  <si>
    <t>35 CHARLES</t>
  </si>
  <si>
    <t>DENTAL</t>
  </si>
  <si>
    <t>ROBRTS</t>
  </si>
  <si>
    <t>LAW</t>
  </si>
  <si>
    <t>GRZ</t>
  </si>
  <si>
    <t>SIR DAN</t>
  </si>
  <si>
    <t>STAFNO</t>
  </si>
  <si>
    <t>GRAD H</t>
  </si>
  <si>
    <t>HURMAN</t>
  </si>
  <si>
    <t>EDDY</t>
  </si>
  <si>
    <t>WOOD W R</t>
  </si>
  <si>
    <t>HEALTH SCE</t>
  </si>
  <si>
    <t>GLEN B</t>
  </si>
  <si>
    <t>SAN MON</t>
  </si>
  <si>
    <t>HALTION</t>
  </si>
  <si>
    <t>PHASIC</t>
  </si>
  <si>
    <t>ROBART</t>
  </si>
  <si>
    <t>NEW C</t>
  </si>
  <si>
    <t>GREGE</t>
  </si>
  <si>
    <t>HEATH SCE</t>
  </si>
  <si>
    <t>PRAT</t>
  </si>
  <si>
    <t>SIMCOE HALL</t>
  </si>
  <si>
    <t>MERSEL</t>
  </si>
  <si>
    <t>OCK</t>
  </si>
  <si>
    <t>GALBRAITH</t>
  </si>
  <si>
    <t>RALPH</t>
  </si>
  <si>
    <t>MARCO</t>
  </si>
  <si>
    <t>TERRY</t>
  </si>
  <si>
    <t>HHK</t>
  </si>
  <si>
    <t>GEORGE</t>
  </si>
  <si>
    <t>GOLDRING</t>
  </si>
  <si>
    <t>KNOX</t>
  </si>
  <si>
    <t>INNIS R</t>
  </si>
  <si>
    <t>GRZERGORZ</t>
  </si>
  <si>
    <t>WEDNESDAY 06 SEPT,2023</t>
  </si>
  <si>
    <t>BRAD/GLEF</t>
  </si>
  <si>
    <t>MIKE</t>
  </si>
  <si>
    <t>172 S.G.</t>
  </si>
  <si>
    <t>MARVEN</t>
  </si>
  <si>
    <t>GR.HOUSE</t>
  </si>
  <si>
    <t>255 MCCAUL</t>
  </si>
  <si>
    <t>#51 BLAIR OS</t>
  </si>
  <si>
    <t>ED.JOHN</t>
  </si>
  <si>
    <t>GRZRERGORZ</t>
  </si>
  <si>
    <t>GREG</t>
  </si>
  <si>
    <t>VARSITY</t>
  </si>
  <si>
    <t>AFTER BREAK</t>
  </si>
  <si>
    <t>WOOD C</t>
  </si>
  <si>
    <t>#38A JIMMY OS</t>
  </si>
  <si>
    <t>56 SP</t>
  </si>
  <si>
    <t>7 G.M.</t>
  </si>
  <si>
    <t>F.CLUB</t>
  </si>
  <si>
    <t>WAYNE</t>
  </si>
  <si>
    <t>BANDING</t>
  </si>
  <si>
    <t>STEVE/TERRY</t>
  </si>
  <si>
    <t>RPBARTS</t>
  </si>
  <si>
    <t>LOT OF TRAFFIC WALKED</t>
  </si>
  <si>
    <t>THURSDAY 07 SEPT,2023</t>
  </si>
  <si>
    <t>FRIDAY 08 SEPT,2023</t>
  </si>
  <si>
    <t>ANDREW</t>
  </si>
  <si>
    <t>MIKE/PAUL</t>
  </si>
  <si>
    <t>WILSON</t>
  </si>
  <si>
    <t>N.W.C.P.</t>
  </si>
  <si>
    <t>ANDY/JASON</t>
  </si>
  <si>
    <t>ENG.ANNEX</t>
  </si>
  <si>
    <t>777 BAY</t>
  </si>
  <si>
    <t>ROSEBOURGH</t>
  </si>
  <si>
    <t>65 S.G.</t>
  </si>
  <si>
    <t>700 UNIV</t>
  </si>
  <si>
    <t>SLAVE/GLEF</t>
  </si>
  <si>
    <t>TERRY/BRUCE/STEVE</t>
  </si>
  <si>
    <t>foe</t>
  </si>
  <si>
    <t>wood w r</t>
  </si>
  <si>
    <t>dock</t>
  </si>
  <si>
    <t>el</t>
  </si>
  <si>
    <t>y</t>
  </si>
  <si>
    <t>mark r</t>
  </si>
  <si>
    <t>grz</t>
  </si>
  <si>
    <t>655 spadina</t>
  </si>
  <si>
    <t>pl</t>
  </si>
  <si>
    <t>hurm</t>
  </si>
  <si>
    <t>msb</t>
  </si>
  <si>
    <t>ls</t>
  </si>
  <si>
    <t>marsel</t>
  </si>
  <si>
    <t>7 glen moe</t>
  </si>
  <si>
    <t>hurman</t>
  </si>
  <si>
    <t>brian</t>
  </si>
  <si>
    <t>45 walmur</t>
  </si>
  <si>
    <t>wet more</t>
  </si>
  <si>
    <t>george</t>
  </si>
  <si>
    <t>ca</t>
  </si>
  <si>
    <t>fabio</t>
  </si>
  <si>
    <t>ccbr</t>
  </si>
  <si>
    <t>sf</t>
  </si>
  <si>
    <t>glean f</t>
  </si>
  <si>
    <t>john</t>
  </si>
  <si>
    <t>fom</t>
  </si>
  <si>
    <t>n</t>
  </si>
  <si>
    <t>oise</t>
  </si>
  <si>
    <t>ma</t>
  </si>
  <si>
    <t>paul</t>
  </si>
  <si>
    <t>andrew n</t>
  </si>
  <si>
    <t>wetmore</t>
  </si>
  <si>
    <t>jay</t>
  </si>
  <si>
    <t>boe</t>
  </si>
  <si>
    <t>raulph</t>
  </si>
  <si>
    <t>NIKO/shams</t>
  </si>
  <si>
    <t>STEFANO/JOHN</t>
  </si>
  <si>
    <t>BRIAN/MIKE</t>
  </si>
  <si>
    <t>JASON/ANDREW</t>
  </si>
  <si>
    <t>GEORGE/TYLER</t>
  </si>
  <si>
    <t>256 MCCAUL</t>
  </si>
  <si>
    <t>ANDY</t>
  </si>
  <si>
    <t>NC3</t>
  </si>
  <si>
    <t>439 UNIV</t>
  </si>
  <si>
    <t xml:space="preserve">GEORGE </t>
  </si>
  <si>
    <t>CXX</t>
  </si>
  <si>
    <t>L.MASSEY</t>
  </si>
  <si>
    <t>90 W</t>
  </si>
  <si>
    <t>MIKE/BRIAN</t>
  </si>
  <si>
    <t>123 S.G.</t>
  </si>
  <si>
    <t>JOHN/PAUL</t>
  </si>
  <si>
    <t>STEVE/GEORGE</t>
  </si>
  <si>
    <t>FRANCIS</t>
  </si>
  <si>
    <t>CL.BENSON</t>
  </si>
  <si>
    <t>MONDAY 11 SEPT,2023</t>
  </si>
  <si>
    <t>TUESDAY 12 SEPT,2023</t>
  </si>
  <si>
    <t>Total Time of calls:</t>
  </si>
  <si>
    <t>ORLY</t>
  </si>
  <si>
    <t>ORLY/HERMAN</t>
  </si>
  <si>
    <t>JOHN/BLAIR</t>
  </si>
  <si>
    <t>150 S.G.</t>
  </si>
  <si>
    <t xml:space="preserve">JOHN </t>
  </si>
  <si>
    <t>GREG/GRZERGORZ</t>
  </si>
  <si>
    <t>ORANGE LIFT</t>
  </si>
  <si>
    <t>UCTR</t>
  </si>
  <si>
    <t>GAS</t>
  </si>
  <si>
    <t>#51 MICHAEL</t>
  </si>
  <si>
    <t>#14A</t>
  </si>
  <si>
    <t xml:space="preserve">MIKE </t>
  </si>
  <si>
    <t>S.MIKES</t>
  </si>
  <si>
    <t>HHTR</t>
  </si>
  <si>
    <t>S.MARYS</t>
  </si>
  <si>
    <t>SAN/ROBERT</t>
  </si>
  <si>
    <t>121 S.G.</t>
  </si>
  <si>
    <t>#51 ON GAS RUN</t>
  </si>
  <si>
    <t>JACK/FABIO</t>
  </si>
  <si>
    <t>WEDNESDAY 13 SEPT,2023</t>
  </si>
  <si>
    <t>MINING</t>
  </si>
  <si>
    <t>246 BLOOR</t>
  </si>
  <si>
    <t>370 HURON</t>
  </si>
  <si>
    <t>JOHN/STEFANO</t>
  </si>
  <si>
    <t>TYLER</t>
  </si>
  <si>
    <t>L.MILLER</t>
  </si>
  <si>
    <t>MCMURRICH</t>
  </si>
  <si>
    <t>THURSDAY 14 SEPT,2023</t>
  </si>
  <si>
    <t>HERMAN/EDDY</t>
  </si>
  <si>
    <t>JASON/MARCEL</t>
  </si>
  <si>
    <t>TERRY/STEVE/BRUCE</t>
  </si>
  <si>
    <t>FRIDAY 15 SEPT,2023</t>
  </si>
  <si>
    <t>STEFANO/HERMAN</t>
  </si>
  <si>
    <t>MUSTAFA/MARCEL</t>
  </si>
  <si>
    <t>PAUL/BRIAN</t>
  </si>
  <si>
    <t>MARK/GRZERGORZ</t>
  </si>
  <si>
    <t>S.BORDEN</t>
  </si>
  <si>
    <t xml:space="preserve">STEFANO </t>
  </si>
  <si>
    <t>SIMCOE</t>
  </si>
  <si>
    <t>B.C.I.T.</t>
  </si>
  <si>
    <t>703 SP</t>
  </si>
  <si>
    <t xml:space="preserve">MARK </t>
  </si>
  <si>
    <t xml:space="preserve">MUSTAFA </t>
  </si>
  <si>
    <t>4 BAN</t>
  </si>
  <si>
    <t>#14A JEREMY</t>
  </si>
  <si>
    <t>#51 JEREMY</t>
  </si>
  <si>
    <t>FRANK</t>
  </si>
  <si>
    <t>BRUCE/TERRY/STEVE</t>
  </si>
  <si>
    <t>MONDAY 18 SEPT,2023</t>
  </si>
  <si>
    <t>SLAVE/GLEB</t>
  </si>
  <si>
    <t>415 SP</t>
  </si>
  <si>
    <t>#14A ON GAS RUN</t>
  </si>
  <si>
    <t>#38A JEREMY</t>
  </si>
  <si>
    <t>LATE BREAK</t>
  </si>
  <si>
    <t xml:space="preserve">SLAVE </t>
  </si>
  <si>
    <t>BLAIR/BRIAN</t>
  </si>
  <si>
    <t>PORTUGALS</t>
  </si>
  <si>
    <t>MYHAL</t>
  </si>
  <si>
    <t>ROBERT/FRANCIS</t>
  </si>
  <si>
    <t>TUESDAY 19 SEPT,2023</t>
  </si>
  <si>
    <t>LUC/FABIO</t>
  </si>
  <si>
    <t xml:space="preserve">LUC </t>
  </si>
  <si>
    <t>158 S.G.</t>
  </si>
  <si>
    <t>DANNY</t>
  </si>
  <si>
    <t>TERRY/STEVE</t>
  </si>
  <si>
    <t>GEORGE/GREG</t>
  </si>
  <si>
    <t>WEDNESDAY 20 SEPT,2023</t>
  </si>
  <si>
    <t>#38A TODD EL</t>
  </si>
  <si>
    <t>STEVE/TYLER</t>
  </si>
  <si>
    <t>MARCO/GREG</t>
  </si>
  <si>
    <t>655 SP</t>
  </si>
  <si>
    <t>WHITNEY</t>
  </si>
  <si>
    <t>ROBERT STR</t>
  </si>
  <si>
    <t>GAGE</t>
  </si>
  <si>
    <t>PAUL/MIKE/BRIAN</t>
  </si>
  <si>
    <t>FABIO/LUC</t>
  </si>
  <si>
    <t>THURSDAY 21 SEPT,2023</t>
  </si>
  <si>
    <t>MARCEL/MUSTAFA</t>
  </si>
  <si>
    <t>DO</t>
  </si>
  <si>
    <t>JOHN/PETER/GEORGE</t>
  </si>
  <si>
    <t>PHYSICA</t>
  </si>
  <si>
    <t>PAUL/MIKE</t>
  </si>
  <si>
    <t>SHAMS</t>
  </si>
  <si>
    <t>M.LAUNDRY</t>
  </si>
  <si>
    <t>315 BLOOR</t>
  </si>
  <si>
    <t>#14A MICHAEL/NIKO</t>
  </si>
  <si>
    <t>AUGER AND PLUNGER</t>
  </si>
  <si>
    <t>ANDREW N</t>
  </si>
  <si>
    <t>ERLY L C</t>
  </si>
  <si>
    <t>SAND FORD</t>
  </si>
  <si>
    <t>CONE HALL</t>
  </si>
  <si>
    <t>TUESDAY 26 SEPT,2023</t>
  </si>
  <si>
    <t>JASON/DANNY</t>
  </si>
  <si>
    <t>WEDNESDAY 27 SEPT,2023</t>
  </si>
  <si>
    <t>MARCEL/DANNY</t>
  </si>
  <si>
    <t>WAYNE/NELSON</t>
  </si>
  <si>
    <t>#51 ORLY PL</t>
  </si>
  <si>
    <t>WAIT FOR HIM</t>
  </si>
  <si>
    <t>THURSDAY 28 SEPT,2023</t>
  </si>
  <si>
    <t>SLAVE/BRAD</t>
  </si>
  <si>
    <t>BRAD</t>
  </si>
  <si>
    <t>155 COLLEGE</t>
  </si>
  <si>
    <t>TANZ</t>
  </si>
  <si>
    <t>S.D.W.</t>
  </si>
  <si>
    <t>FRIDAY 29 SEPT,2023</t>
  </si>
  <si>
    <t>GREG/PETER/DEAN</t>
  </si>
  <si>
    <t>ER.S.</t>
  </si>
  <si>
    <t>JASON</t>
  </si>
  <si>
    <t>JASON/MUSTAFA</t>
  </si>
  <si>
    <t>GREG/DEAN</t>
  </si>
  <si>
    <t>SLAVE/BRAD/GLEBF</t>
  </si>
  <si>
    <t>BLAIR ON #14A 12:30- 2:00 NIKO 2:15-3:45</t>
  </si>
  <si>
    <t>#14A MICHAEL/BLAIR OS/NIKO</t>
  </si>
  <si>
    <t>#14A BLAIR OS</t>
  </si>
  <si>
    <t>WAYNE/NELSON/BRIAN</t>
  </si>
  <si>
    <t>255 BEVERLEY</t>
  </si>
  <si>
    <t>P.TEE</t>
  </si>
  <si>
    <t>GREG/MARK</t>
  </si>
  <si>
    <t>BRUCE/JOHN</t>
  </si>
  <si>
    <t>EDDY/ORLY</t>
  </si>
  <si>
    <t xml:space="preserve">BRUCE </t>
  </si>
  <si>
    <t>S.FLSMING</t>
  </si>
  <si>
    <t xml:space="preserve">EDDY </t>
  </si>
  <si>
    <t>#38A SHAMS</t>
  </si>
  <si>
    <t>NIKO ON 14A 2:30 TO 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</si>
</sst>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\(0\)"/>
    <numFmt numFmtId="165" formatCode="[$-409]d\-mmm;@"/>
    <numFmt numFmtId="166" formatCode="[$-409]d\-mmm\-yy;@"/>
    <numFmt numFmtId="167" formatCode="h:mm;@"/>
    <numFmt numFmtId="168" formatCode="0.0%"/>
    <numFmt numFmtId="169" formatCode="[h]:mm:ss;@"/>
  </numFmts>
  <fonts count="12" x14ac:knownFonts="1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164" fontId="2" fillId="2" borderId="12" xfId="0" applyNumberFormat="1" applyFont="1" applyFill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 wrapText="1"/>
    </xf>
    <xf numFmtId="164" fontId="3" fillId="0" borderId="14" xfId="0" applyNumberFormat="1" applyFont="1" applyBorder="1" applyAlignment="1">
      <alignment horizontal="center" vertical="top" wrapText="1"/>
    </xf>
    <xf numFmtId="164" fontId="3" fillId="0" borderId="15" xfId="0" applyNumberFormat="1" applyFont="1" applyBorder="1" applyAlignment="1">
      <alignment horizontal="center" vertical="top" wrapText="1"/>
    </xf>
    <xf numFmtId="164" fontId="3" fillId="0" borderId="7" xfId="0" applyNumberFormat="1" applyFont="1" applyBorder="1" applyAlignment="1">
      <alignment horizontal="center" vertical="top" wrapText="1"/>
    </xf>
    <xf numFmtId="166" fontId="4" fillId="0" borderId="10" xfId="0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164" fontId="4" fillId="0" borderId="11" xfId="0" applyNumberFormat="1" applyFont="1" applyBorder="1" applyAlignment="1">
      <alignment horizontal="center" vertical="top" wrapText="1"/>
    </xf>
    <xf numFmtId="167" fontId="4" fillId="0" borderId="11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5" fillId="0" borderId="10" xfId="0" applyNumberFormat="1" applyFont="1" applyBorder="1" applyAlignment="1">
      <alignment horizontal="center" vertical="top" wrapText="1"/>
    </xf>
    <xf numFmtId="164" fontId="5" fillId="0" borderId="11" xfId="0" applyNumberFormat="1" applyFont="1" applyBorder="1" applyAlignment="1">
      <alignment horizontal="center" vertical="top" wrapText="1"/>
    </xf>
    <xf numFmtId="167" fontId="5" fillId="0" borderId="11" xfId="0" applyNumberFormat="1" applyFont="1" applyBorder="1" applyAlignment="1">
      <alignment horizontal="center" vertical="top" wrapText="1"/>
    </xf>
    <xf numFmtId="165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167" fontId="8" fillId="0" borderId="16" xfId="0" applyNumberFormat="1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textRotation="180" shrinkToFit="1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shrinkToFit="1"/>
    </xf>
    <xf numFmtId="0" fontId="7" fillId="3" borderId="16" xfId="0" applyFont="1" applyFill="1" applyBorder="1" applyAlignment="1">
      <alignment horizontal="center" vertical="top" textRotation="180" shrinkToFit="1"/>
    </xf>
    <xf numFmtId="0" fontId="7" fillId="4" borderId="16" xfId="0" applyFont="1" applyFill="1" applyBorder="1" applyAlignment="1">
      <alignment horizontal="center" vertical="top" textRotation="180" shrinkToFit="1"/>
    </xf>
    <xf numFmtId="0" fontId="7" fillId="5" borderId="16" xfId="0" applyFont="1" applyFill="1" applyBorder="1" applyAlignment="1">
      <alignment horizontal="center" vertical="top" textRotation="180" shrinkToFit="1"/>
    </xf>
    <xf numFmtId="0" fontId="7" fillId="6" borderId="16" xfId="0" applyFont="1" applyFill="1" applyBorder="1" applyAlignment="1">
      <alignment horizontal="center" vertical="top" textRotation="180" shrinkToFit="1"/>
    </xf>
    <xf numFmtId="0" fontId="7" fillId="7" borderId="17" xfId="0" applyFont="1" applyFill="1" applyBorder="1" applyAlignment="1">
      <alignment horizontal="center" vertical="top" textRotation="180" shrinkToFit="1"/>
    </xf>
    <xf numFmtId="167" fontId="8" fillId="0" borderId="16" xfId="0" applyNumberFormat="1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3" borderId="16" xfId="0" applyFont="1" applyFill="1" applyBorder="1" applyAlignment="1">
      <alignment horizontal="center" vertical="center" shrinkToFit="1"/>
    </xf>
    <xf numFmtId="0" fontId="8" fillId="4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shrinkToFit="1"/>
    </xf>
    <xf numFmtId="0" fontId="8" fillId="7" borderId="16" xfId="0" applyFont="1" applyFill="1" applyBorder="1" applyAlignment="1">
      <alignment horizontal="center" vertical="center" shrinkToFit="1"/>
    </xf>
    <xf numFmtId="169" fontId="8" fillId="0" borderId="16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shrinkToFit="1"/>
    </xf>
    <xf numFmtId="0" fontId="8" fillId="4" borderId="1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wrapText="1" shrinkToFit="1"/>
    </xf>
    <xf numFmtId="0" fontId="8" fillId="0" borderId="17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 shrinkToFit="1"/>
    </xf>
    <xf numFmtId="1" fontId="8" fillId="0" borderId="6" xfId="0" applyNumberFormat="1" applyFont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1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46" fontId="8" fillId="3" borderId="16" xfId="0" applyNumberFormat="1" applyFont="1" applyFill="1" applyBorder="1" applyAlignment="1">
      <alignment horizontal="center" vertical="center" shrinkToFit="1"/>
    </xf>
    <xf numFmtId="46" fontId="8" fillId="0" borderId="16" xfId="0" applyNumberFormat="1" applyFont="1" applyBorder="1" applyAlignment="1">
      <alignment horizontal="center" vertical="center" shrinkToFit="1"/>
    </xf>
    <xf numFmtId="0" fontId="8" fillId="0" borderId="16" xfId="0" applyFont="1" applyBorder="1" applyAlignment="1">
      <alignment wrapText="1"/>
    </xf>
    <xf numFmtId="0" fontId="8" fillId="0" borderId="0" xfId="0" applyFont="1" applyAlignment="1">
      <alignment shrinkToFit="1"/>
    </xf>
    <xf numFmtId="169" fontId="8" fillId="3" borderId="16" xfId="0" applyNumberFormat="1" applyFont="1" applyFill="1" applyBorder="1" applyAlignment="1">
      <alignment horizontal="center" vertical="center" shrinkToFit="1"/>
    </xf>
    <xf numFmtId="169" fontId="8" fillId="4" borderId="16" xfId="0" applyNumberFormat="1" applyFont="1" applyFill="1" applyBorder="1" applyAlignment="1">
      <alignment horizontal="center" vertical="center" shrinkToFit="1"/>
    </xf>
    <xf numFmtId="169" fontId="8" fillId="5" borderId="16" xfId="0" applyNumberFormat="1" applyFont="1" applyFill="1" applyBorder="1" applyAlignment="1">
      <alignment horizontal="center" vertical="center" shrinkToFit="1"/>
    </xf>
    <xf numFmtId="169" fontId="8" fillId="6" borderId="16" xfId="0" applyNumberFormat="1" applyFont="1" applyFill="1" applyBorder="1" applyAlignment="1">
      <alignment horizontal="center" vertical="center" shrinkToFit="1"/>
    </xf>
    <xf numFmtId="169" fontId="8" fillId="7" borderId="16" xfId="0" applyNumberFormat="1" applyFont="1" applyFill="1" applyBorder="1" applyAlignment="1">
      <alignment horizontal="center" vertical="center" shrinkToFit="1"/>
    </xf>
    <xf numFmtId="167" fontId="8" fillId="4" borderId="16" xfId="0" applyNumberFormat="1" applyFont="1" applyFill="1" applyBorder="1" applyAlignment="1">
      <alignment horizontal="center" vertical="center" shrinkToFit="1"/>
    </xf>
    <xf numFmtId="167" fontId="8" fillId="5" borderId="16" xfId="0" applyNumberFormat="1" applyFont="1" applyFill="1" applyBorder="1" applyAlignment="1">
      <alignment horizontal="center" vertical="center" shrinkToFit="1"/>
    </xf>
    <xf numFmtId="167" fontId="8" fillId="6" borderId="16" xfId="0" applyNumberFormat="1" applyFont="1" applyFill="1" applyBorder="1" applyAlignment="1">
      <alignment horizontal="center" vertical="center" shrinkToFit="1"/>
    </xf>
    <xf numFmtId="167" fontId="8" fillId="7" borderId="16" xfId="0" applyNumberFormat="1" applyFont="1" applyFill="1" applyBorder="1" applyAlignment="1">
      <alignment horizontal="center" vertical="center" shrinkToFit="1"/>
    </xf>
    <xf numFmtId="167" fontId="8" fillId="0" borderId="16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left" vertical="center" wrapText="1"/>
    </xf>
    <xf numFmtId="16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69" fontId="8" fillId="0" borderId="0" xfId="0" applyNumberFormat="1" applyFont="1" applyAlignment="1">
      <alignment horizontal="center" shrinkToFit="1"/>
    </xf>
    <xf numFmtId="167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8" fontId="8" fillId="0" borderId="16" xfId="0" applyNumberFormat="1" applyFont="1" applyBorder="1" applyAlignment="1">
      <alignment horizontal="center"/>
    </xf>
    <xf numFmtId="168" fontId="8" fillId="0" borderId="16" xfId="0" applyNumberFormat="1" applyFont="1" applyBorder="1"/>
    <xf numFmtId="20" fontId="7" fillId="0" borderId="16" xfId="0" applyNumberFormat="1" applyFont="1" applyBorder="1" applyAlignment="1">
      <alignment horizontal="left" vertical="center" shrinkToFit="1"/>
    </xf>
    <xf numFmtId="167" fontId="8" fillId="0" borderId="17" xfId="0" applyNumberFormat="1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7" fontId="8" fillId="0" borderId="16" xfId="0" applyNumberFormat="1" applyFont="1" applyBorder="1"/>
    <xf numFmtId="46" fontId="8" fillId="0" borderId="16" xfId="0" applyNumberFormat="1" applyFont="1" applyBorder="1"/>
    <xf numFmtId="169" fontId="8" fillId="0" borderId="16" xfId="0" applyNumberFormat="1" applyFont="1" applyBorder="1"/>
    <xf numFmtId="166" fontId="8" fillId="0" borderId="29" xfId="0" applyNumberFormat="1" applyFont="1" applyBorder="1" applyAlignment="1">
      <alignment horizontal="center"/>
    </xf>
    <xf numFmtId="0" fontId="7" fillId="0" borderId="29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 vertical="top" wrapText="1"/>
    </xf>
    <xf numFmtId="164" fontId="3" fillId="0" borderId="10" xfId="0" applyNumberFormat="1" applyFont="1" applyBorder="1" applyAlignment="1">
      <alignment horizontal="center" vertical="top" wrapText="1"/>
    </xf>
    <xf numFmtId="167" fontId="4" fillId="0" borderId="0" xfId="0" applyNumberFormat="1" applyFont="1" applyAlignment="1">
      <alignment vertical="center"/>
    </xf>
    <xf numFmtId="0" fontId="9" fillId="0" borderId="0" xfId="0" applyFont="1"/>
    <xf numFmtId="0" fontId="7" fillId="8" borderId="16" xfId="0" applyFont="1" applyFill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8" fillId="9" borderId="16" xfId="0" applyFont="1" applyFill="1" applyBorder="1" applyAlignment="1">
      <alignment horizontal="center" vertical="center"/>
    </xf>
    <xf numFmtId="46" fontId="8" fillId="9" borderId="16" xfId="0" applyNumberFormat="1" applyFont="1" applyFill="1" applyBorder="1" applyAlignment="1">
      <alignment horizontal="center" vertical="center" shrinkToFit="1"/>
    </xf>
    <xf numFmtId="0" fontId="8" fillId="10" borderId="19" xfId="0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46" fontId="8" fillId="10" borderId="16" xfId="0" applyNumberFormat="1" applyFont="1" applyFill="1" applyBorder="1" applyAlignment="1">
      <alignment horizontal="center" vertical="center" shrinkToFit="1"/>
    </xf>
    <xf numFmtId="0" fontId="8" fillId="11" borderId="19" xfId="0" applyFont="1" applyFill="1" applyBorder="1" applyAlignment="1">
      <alignment horizontal="center" vertical="center" shrinkToFit="1"/>
    </xf>
    <xf numFmtId="0" fontId="8" fillId="12" borderId="16" xfId="0" applyFont="1" applyFill="1" applyBorder="1" applyAlignment="1">
      <alignment horizontal="center" vertical="center" shrinkToFit="1"/>
    </xf>
    <xf numFmtId="46" fontId="8" fillId="12" borderId="16" xfId="0" applyNumberFormat="1" applyFont="1" applyFill="1" applyBorder="1" applyAlignment="1">
      <alignment horizontal="center" vertical="center" shrinkToFit="1"/>
    </xf>
    <xf numFmtId="46" fontId="8" fillId="11" borderId="16" xfId="0" applyNumberFormat="1" applyFont="1" applyFill="1" applyBorder="1" applyAlignment="1">
      <alignment horizontal="center" vertical="center" shrinkToFit="1"/>
    </xf>
    <xf numFmtId="0" fontId="8" fillId="13" borderId="16" xfId="0" applyFont="1" applyFill="1" applyBorder="1" applyAlignment="1">
      <alignment horizontal="center" vertical="center" shrinkToFit="1"/>
    </xf>
    <xf numFmtId="167" fontId="8" fillId="13" borderId="16" xfId="0" applyNumberFormat="1" applyFont="1" applyFill="1" applyBorder="1" applyAlignment="1">
      <alignment horizontal="center" vertical="center" shrinkToFit="1"/>
    </xf>
    <xf numFmtId="167" fontId="8" fillId="9" borderId="16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7" fillId="0" borderId="29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textRotation="180" shrinkToFit="1"/>
    </xf>
    <xf numFmtId="0" fontId="7" fillId="4" borderId="16" xfId="0" applyFont="1" applyFill="1" applyBorder="1" applyAlignment="1">
      <alignment horizontal="center" vertical="center" textRotation="180" shrinkToFit="1"/>
    </xf>
    <xf numFmtId="0" fontId="7" fillId="5" borderId="16" xfId="0" applyFont="1" applyFill="1" applyBorder="1" applyAlignment="1">
      <alignment horizontal="center" vertical="center" textRotation="180" shrinkToFit="1"/>
    </xf>
    <xf numFmtId="0" fontId="7" fillId="6" borderId="16" xfId="0" applyFont="1" applyFill="1" applyBorder="1" applyAlignment="1">
      <alignment horizontal="center" vertical="center" textRotation="180" shrinkToFit="1"/>
    </xf>
    <xf numFmtId="0" fontId="7" fillId="7" borderId="17" xfId="0" applyFont="1" applyFill="1" applyBorder="1" applyAlignment="1">
      <alignment horizontal="center" vertical="center" textRotation="180" shrinkToFit="1"/>
    </xf>
    <xf numFmtId="0" fontId="7" fillId="0" borderId="16" xfId="0" applyFont="1" applyBorder="1" applyAlignment="1">
      <alignment horizontal="center" vertical="center" shrinkToFit="1"/>
    </xf>
    <xf numFmtId="169" fontId="7" fillId="0" borderId="0" xfId="0" applyNumberFormat="1" applyFont="1" applyAlignment="1">
      <alignment horizontal="center" shrinkToFit="1"/>
    </xf>
    <xf numFmtId="167" fontId="8" fillId="11" borderId="16" xfId="0" applyNumberFormat="1" applyFont="1" applyFill="1" applyBorder="1" applyAlignment="1">
      <alignment horizontal="center" vertical="center" shrinkToFit="1"/>
    </xf>
    <xf numFmtId="20" fontId="8" fillId="7" borderId="16" xfId="0" applyNumberFormat="1" applyFont="1" applyFill="1" applyBorder="1" applyAlignment="1">
      <alignment horizontal="center" vertical="center" shrinkToFit="1"/>
    </xf>
    <xf numFmtId="167" fontId="8" fillId="12" borderId="16" xfId="0" applyNumberFormat="1" applyFont="1" applyFill="1" applyBorder="1" applyAlignment="1">
      <alignment horizontal="center" vertical="center" shrinkToFit="1"/>
    </xf>
    <xf numFmtId="167" fontId="8" fillId="10" borderId="16" xfId="0" applyNumberFormat="1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20" fontId="8" fillId="0" borderId="16" xfId="0" applyNumberFormat="1" applyFont="1" applyBorder="1" applyAlignment="1">
      <alignment horizontal="center" vertical="center" shrinkToFit="1"/>
    </xf>
    <xf numFmtId="167" fontId="8" fillId="0" borderId="19" xfId="0" applyNumberFormat="1" applyFont="1" applyBorder="1" applyAlignment="1">
      <alignment horizontal="left" vertical="center" shrinkToFit="1"/>
    </xf>
    <xf numFmtId="167" fontId="8" fillId="0" borderId="20" xfId="0" applyNumberFormat="1" applyFont="1" applyBorder="1" applyAlignment="1">
      <alignment horizontal="left" vertical="center" shrinkToFit="1"/>
    </xf>
    <xf numFmtId="167" fontId="8" fillId="0" borderId="18" xfId="0" applyNumberFormat="1" applyFont="1" applyBorder="1" applyAlignment="1">
      <alignment horizontal="left" vertical="center" shrinkToFit="1"/>
    </xf>
    <xf numFmtId="167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7" fontId="7" fillId="8" borderId="29" xfId="0" applyNumberFormat="1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center"/>
    </xf>
    <xf numFmtId="167" fontId="8" fillId="0" borderId="27" xfId="0" applyNumberFormat="1" applyFont="1" applyBorder="1" applyAlignment="1">
      <alignment horizontal="center"/>
    </xf>
    <xf numFmtId="167" fontId="8" fillId="0" borderId="28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7" fontId="7" fillId="8" borderId="29" xfId="0" applyNumberFormat="1" applyFont="1" applyFill="1" applyBorder="1" applyAlignment="1">
      <alignment horizontal="left"/>
    </xf>
    <xf numFmtId="0" fontId="0" fillId="8" borderId="29" xfId="0" applyFill="1" applyBorder="1" applyAlignment="1">
      <alignment horizontal="left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FF99"/>
      <color rgb="FFCC99FF"/>
      <color rgb="FFCCFFCC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zoomScale="86" zoomScaleNormal="86" workbookViewId="0">
      <pane ySplit="3" topLeftCell="A4" activePane="bottomLeft" state="frozen"/>
      <selection activeCell="N227" sqref="N227"/>
      <selection pane="bottomLeft" activeCell="I1" sqref="I1:L1"/>
    </sheetView>
  </sheetViews>
  <sheetFormatPr baseColWidth="10" defaultColWidth="8.83203125" defaultRowHeight="15" x14ac:dyDescent="0.2"/>
  <cols>
    <col min="1" max="1" width="9.5" customWidth="1"/>
    <col min="2" max="2" width="16.6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4.5" customWidth="1"/>
    <col min="16" max="16" width="63.664062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105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8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115</v>
      </c>
      <c r="J3" s="125" t="s">
        <v>139</v>
      </c>
      <c r="K3" s="126" t="s">
        <v>118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0.31944444444444448</v>
      </c>
      <c r="B4" s="40" t="s">
        <v>120</v>
      </c>
      <c r="C4" s="40"/>
      <c r="D4" s="40" t="s">
        <v>121</v>
      </c>
      <c r="E4" s="37">
        <v>1</v>
      </c>
      <c r="F4" s="39" t="s">
        <v>51</v>
      </c>
      <c r="G4" s="47" t="s">
        <v>124</v>
      </c>
      <c r="H4" s="40" t="s">
        <v>125</v>
      </c>
      <c r="I4" s="48"/>
      <c r="J4" s="49"/>
      <c r="K4" s="50">
        <v>1</v>
      </c>
      <c r="L4" s="51"/>
      <c r="M4" s="52"/>
      <c r="N4" s="46">
        <v>0.32291666666666669</v>
      </c>
      <c r="O4" s="53">
        <f t="shared" ref="O4:O67" si="0">ABS(N4-A4)</f>
        <v>3.4722222222222099E-3</v>
      </c>
      <c r="P4" s="40"/>
    </row>
    <row r="5" spans="1:17" ht="16" x14ac:dyDescent="0.2">
      <c r="A5" s="46">
        <v>0.31944444444444448</v>
      </c>
      <c r="B5" s="40" t="s">
        <v>119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126</v>
      </c>
      <c r="I5" s="48"/>
      <c r="J5" s="49"/>
      <c r="K5" s="50">
        <v>1</v>
      </c>
      <c r="L5" s="51"/>
      <c r="M5" s="52"/>
      <c r="N5" s="46">
        <v>0.32777777777777778</v>
      </c>
      <c r="O5" s="53">
        <f t="shared" si="0"/>
        <v>8.3333333333333037E-3</v>
      </c>
      <c r="P5" s="40"/>
    </row>
    <row r="6" spans="1:17" ht="16" x14ac:dyDescent="0.2">
      <c r="A6" s="46">
        <v>0.32083333333333336</v>
      </c>
      <c r="B6" s="40" t="s">
        <v>123</v>
      </c>
      <c r="C6" s="40"/>
      <c r="D6" s="40" t="s">
        <v>122</v>
      </c>
      <c r="E6" s="37">
        <v>1</v>
      </c>
      <c r="F6" s="39" t="s">
        <v>46</v>
      </c>
      <c r="G6" s="47" t="s">
        <v>124</v>
      </c>
      <c r="H6" s="40" t="s">
        <v>127</v>
      </c>
      <c r="I6" s="48"/>
      <c r="J6" s="49"/>
      <c r="K6" s="50"/>
      <c r="L6" s="51">
        <v>1</v>
      </c>
      <c r="M6" s="52"/>
      <c r="N6" s="46">
        <v>0.32569444444444445</v>
      </c>
      <c r="O6" s="53">
        <f t="shared" si="0"/>
        <v>4.8611111111110938E-3</v>
      </c>
      <c r="P6" s="40"/>
    </row>
    <row r="7" spans="1:17" ht="16" x14ac:dyDescent="0.2">
      <c r="A7" s="46">
        <v>0.32777777777777778</v>
      </c>
      <c r="B7" s="40" t="s">
        <v>129</v>
      </c>
      <c r="C7" s="40"/>
      <c r="D7" s="40" t="s">
        <v>121</v>
      </c>
      <c r="E7" s="37">
        <v>1</v>
      </c>
      <c r="F7" s="39" t="s">
        <v>45</v>
      </c>
      <c r="G7" s="47" t="s">
        <v>124</v>
      </c>
      <c r="H7" s="40" t="s">
        <v>128</v>
      </c>
      <c r="I7" s="48"/>
      <c r="J7" s="49"/>
      <c r="K7" s="50"/>
      <c r="L7" s="51">
        <v>1</v>
      </c>
      <c r="M7" s="52"/>
      <c r="N7" s="46">
        <v>0.33055555555555555</v>
      </c>
      <c r="O7" s="53">
        <f t="shared" si="0"/>
        <v>2.7777777777777679E-3</v>
      </c>
      <c r="P7" s="40"/>
    </row>
    <row r="8" spans="1:17" ht="16" x14ac:dyDescent="0.2">
      <c r="A8" s="46">
        <v>0.3298611111111111</v>
      </c>
      <c r="B8" s="40" t="s">
        <v>130</v>
      </c>
      <c r="C8" s="40"/>
      <c r="D8" s="40" t="s">
        <v>121</v>
      </c>
      <c r="E8" s="37">
        <v>2</v>
      </c>
      <c r="F8" s="39" t="s">
        <v>45</v>
      </c>
      <c r="G8" s="47" t="s">
        <v>124</v>
      </c>
      <c r="H8" s="40" t="s">
        <v>131</v>
      </c>
      <c r="I8" s="48">
        <v>1</v>
      </c>
      <c r="J8" s="49"/>
      <c r="K8" s="50"/>
      <c r="L8" s="51"/>
      <c r="M8" s="52"/>
      <c r="N8" s="46">
        <v>0.33333333333333331</v>
      </c>
      <c r="O8" s="53">
        <f t="shared" si="0"/>
        <v>3.4722222222222099E-3</v>
      </c>
      <c r="P8" s="40"/>
    </row>
    <row r="9" spans="1:17" ht="16" x14ac:dyDescent="0.2">
      <c r="A9" s="46">
        <v>0.33333333333333331</v>
      </c>
      <c r="B9" s="40" t="s">
        <v>130</v>
      </c>
      <c r="C9" s="40"/>
      <c r="D9" s="40" t="s">
        <v>121</v>
      </c>
      <c r="E9" s="37">
        <v>2</v>
      </c>
      <c r="F9" s="39" t="s">
        <v>45</v>
      </c>
      <c r="G9" s="47" t="s">
        <v>131</v>
      </c>
      <c r="H9" s="40" t="s">
        <v>132</v>
      </c>
      <c r="I9" s="48">
        <v>1</v>
      </c>
      <c r="J9" s="49"/>
      <c r="K9" s="50"/>
      <c r="L9" s="51"/>
      <c r="M9" s="52"/>
      <c r="N9" s="46">
        <v>0.34791666666666665</v>
      </c>
      <c r="O9" s="53">
        <f t="shared" si="0"/>
        <v>1.4583333333333337E-2</v>
      </c>
      <c r="P9" s="40"/>
    </row>
    <row r="10" spans="1:17" ht="16" x14ac:dyDescent="0.2">
      <c r="A10" s="46">
        <v>0.33680555555555558</v>
      </c>
      <c r="B10" s="40" t="s">
        <v>133</v>
      </c>
      <c r="C10" s="40"/>
      <c r="D10" s="40" t="s">
        <v>121</v>
      </c>
      <c r="E10" s="37">
        <v>1</v>
      </c>
      <c r="F10" s="39" t="s">
        <v>46</v>
      </c>
      <c r="G10" s="47" t="s">
        <v>134</v>
      </c>
      <c r="H10" s="40" t="s">
        <v>126</v>
      </c>
      <c r="I10" s="48"/>
      <c r="J10" s="49"/>
      <c r="K10" s="50">
        <v>1</v>
      </c>
      <c r="L10" s="51"/>
      <c r="M10" s="52"/>
      <c r="N10" s="46">
        <v>0.34513888888888888</v>
      </c>
      <c r="O10" s="53">
        <f t="shared" si="0"/>
        <v>8.3333333333333037E-3</v>
      </c>
      <c r="P10" s="40"/>
    </row>
    <row r="11" spans="1:17" ht="16" x14ac:dyDescent="0.2">
      <c r="A11" s="46">
        <v>0.33888888888888885</v>
      </c>
      <c r="B11" s="40" t="s">
        <v>135</v>
      </c>
      <c r="C11" s="40">
        <v>1</v>
      </c>
      <c r="D11" s="40" t="s">
        <v>122</v>
      </c>
      <c r="E11" s="37"/>
      <c r="F11" s="39" t="s">
        <v>45</v>
      </c>
      <c r="G11" s="47" t="s">
        <v>131</v>
      </c>
      <c r="H11" s="40" t="s">
        <v>134</v>
      </c>
      <c r="I11" s="48"/>
      <c r="J11" s="49"/>
      <c r="K11" s="50"/>
      <c r="L11" s="51">
        <v>1</v>
      </c>
      <c r="M11" s="52"/>
      <c r="N11" s="46">
        <v>0.3430555555555555</v>
      </c>
      <c r="O11" s="53">
        <f t="shared" si="0"/>
        <v>4.1666666666666519E-3</v>
      </c>
      <c r="P11" s="40"/>
    </row>
    <row r="12" spans="1:17" ht="16" x14ac:dyDescent="0.2">
      <c r="A12" s="46">
        <v>0.34513888888888888</v>
      </c>
      <c r="B12" s="40" t="s">
        <v>181</v>
      </c>
      <c r="C12" s="40"/>
      <c r="D12" s="40" t="s">
        <v>121</v>
      </c>
      <c r="E12" s="37">
        <v>2</v>
      </c>
      <c r="F12" s="39" t="s">
        <v>50</v>
      </c>
      <c r="G12" s="47" t="s">
        <v>131</v>
      </c>
      <c r="H12" s="40" t="s">
        <v>124</v>
      </c>
      <c r="I12" s="48"/>
      <c r="J12" s="49"/>
      <c r="K12" s="50"/>
      <c r="L12" s="51">
        <v>1</v>
      </c>
      <c r="M12" s="52"/>
      <c r="N12" s="46">
        <v>0.35000000000000003</v>
      </c>
      <c r="O12" s="53">
        <f t="shared" si="0"/>
        <v>4.8611111111111494E-3</v>
      </c>
      <c r="P12" s="40"/>
    </row>
    <row r="13" spans="1:17" ht="16" x14ac:dyDescent="0.2">
      <c r="A13" s="46">
        <v>0.35000000000000003</v>
      </c>
      <c r="B13" s="40" t="s">
        <v>181</v>
      </c>
      <c r="C13" s="40"/>
      <c r="D13" s="40" t="s">
        <v>121</v>
      </c>
      <c r="E13" s="37">
        <v>2</v>
      </c>
      <c r="F13" s="39" t="s">
        <v>50</v>
      </c>
      <c r="G13" s="47" t="s">
        <v>124</v>
      </c>
      <c r="H13" s="40" t="s">
        <v>136</v>
      </c>
      <c r="I13" s="48"/>
      <c r="J13" s="49"/>
      <c r="K13" s="50"/>
      <c r="L13" s="51">
        <v>1</v>
      </c>
      <c r="M13" s="52"/>
      <c r="N13" s="46">
        <v>0.35625000000000001</v>
      </c>
      <c r="O13" s="53">
        <f t="shared" si="0"/>
        <v>6.2499999999999778E-3</v>
      </c>
      <c r="P13" s="40"/>
    </row>
    <row r="14" spans="1:17" ht="16" x14ac:dyDescent="0.2">
      <c r="A14" s="46">
        <v>0.34722222222222227</v>
      </c>
      <c r="B14" s="40" t="s">
        <v>137</v>
      </c>
      <c r="C14" s="40"/>
      <c r="D14" s="40" t="s">
        <v>121</v>
      </c>
      <c r="E14" s="37">
        <v>1</v>
      </c>
      <c r="F14" s="39" t="s">
        <v>49</v>
      </c>
      <c r="G14" s="47" t="s">
        <v>124</v>
      </c>
      <c r="H14" s="40" t="s">
        <v>138</v>
      </c>
      <c r="I14" s="48"/>
      <c r="J14" s="49"/>
      <c r="K14" s="50">
        <v>1</v>
      </c>
      <c r="L14" s="51"/>
      <c r="M14" s="52"/>
      <c r="N14" s="46">
        <v>0.35069444444444442</v>
      </c>
      <c r="O14" s="53">
        <f t="shared" si="0"/>
        <v>3.4722222222221544E-3</v>
      </c>
      <c r="P14" s="40"/>
    </row>
    <row r="15" spans="1:17" ht="16" x14ac:dyDescent="0.2">
      <c r="A15" s="46">
        <v>0.34791666666666665</v>
      </c>
      <c r="B15" s="40" t="s">
        <v>130</v>
      </c>
      <c r="C15" s="40"/>
      <c r="D15" s="40" t="s">
        <v>121</v>
      </c>
      <c r="E15" s="37">
        <v>2</v>
      </c>
      <c r="F15" s="39" t="s">
        <v>45</v>
      </c>
      <c r="G15" s="47" t="s">
        <v>132</v>
      </c>
      <c r="H15" s="40" t="s">
        <v>124</v>
      </c>
      <c r="I15" s="48">
        <v>1</v>
      </c>
      <c r="J15" s="49"/>
      <c r="K15" s="50"/>
      <c r="L15" s="51"/>
      <c r="M15" s="52"/>
      <c r="N15" s="46">
        <v>0.35138888888888892</v>
      </c>
      <c r="O15" s="53">
        <f t="shared" si="0"/>
        <v>3.4722222222222654E-3</v>
      </c>
      <c r="P15" s="40"/>
    </row>
    <row r="16" spans="1:17" ht="16" x14ac:dyDescent="0.2">
      <c r="A16" s="46">
        <v>0.35000000000000003</v>
      </c>
      <c r="B16" s="40" t="s">
        <v>133</v>
      </c>
      <c r="C16" s="40"/>
      <c r="D16" s="40" t="s">
        <v>121</v>
      </c>
      <c r="E16" s="37">
        <v>1</v>
      </c>
      <c r="F16" s="39" t="s">
        <v>46</v>
      </c>
      <c r="G16" s="47" t="s">
        <v>126</v>
      </c>
      <c r="H16" s="40" t="s">
        <v>140</v>
      </c>
      <c r="I16" s="48"/>
      <c r="J16" s="49"/>
      <c r="K16" s="50">
        <v>1</v>
      </c>
      <c r="L16" s="51"/>
      <c r="M16" s="52"/>
      <c r="N16" s="46">
        <v>0.36527777777777781</v>
      </c>
      <c r="O16" s="53">
        <f t="shared" si="0"/>
        <v>1.5277777777777779E-2</v>
      </c>
      <c r="P16" s="40"/>
    </row>
    <row r="17" spans="1:16" ht="16" x14ac:dyDescent="0.2">
      <c r="A17" s="46">
        <v>0.35138888888888892</v>
      </c>
      <c r="B17" s="40" t="s">
        <v>141</v>
      </c>
      <c r="C17" s="40"/>
      <c r="D17" s="40" t="s">
        <v>121</v>
      </c>
      <c r="E17" s="37">
        <v>1</v>
      </c>
      <c r="F17" s="39" t="s">
        <v>51</v>
      </c>
      <c r="G17" s="47" t="s">
        <v>124</v>
      </c>
      <c r="H17" s="40" t="s">
        <v>142</v>
      </c>
      <c r="I17" s="48">
        <v>1</v>
      </c>
      <c r="J17" s="49"/>
      <c r="K17" s="50"/>
      <c r="L17" s="51"/>
      <c r="M17" s="52"/>
      <c r="N17" s="46">
        <v>0.35555555555555557</v>
      </c>
      <c r="O17" s="53">
        <f t="shared" si="0"/>
        <v>4.1666666666666519E-3</v>
      </c>
      <c r="P17" s="40"/>
    </row>
    <row r="18" spans="1:16" ht="16" x14ac:dyDescent="0.2">
      <c r="A18" s="46">
        <v>0.35138888888888892</v>
      </c>
      <c r="B18" s="40" t="s">
        <v>143</v>
      </c>
      <c r="C18" s="40"/>
      <c r="D18" s="40" t="s">
        <v>121</v>
      </c>
      <c r="E18" s="37">
        <v>1</v>
      </c>
      <c r="F18" s="39" t="s">
        <v>44</v>
      </c>
      <c r="G18" s="47" t="s">
        <v>124</v>
      </c>
      <c r="H18" s="40" t="s">
        <v>145</v>
      </c>
      <c r="I18" s="48"/>
      <c r="J18" s="49"/>
      <c r="K18" s="50"/>
      <c r="L18" s="51">
        <v>1</v>
      </c>
      <c r="M18" s="52"/>
      <c r="N18" s="46">
        <v>0.35902777777777778</v>
      </c>
      <c r="O18" s="53">
        <f t="shared" si="0"/>
        <v>7.6388888888888618E-3</v>
      </c>
      <c r="P18" s="40"/>
    </row>
    <row r="19" spans="1:16" ht="16" x14ac:dyDescent="0.2">
      <c r="A19" s="46">
        <v>0.35138888888888892</v>
      </c>
      <c r="B19" s="40" t="s">
        <v>144</v>
      </c>
      <c r="C19" s="40"/>
      <c r="D19" s="40" t="s">
        <v>122</v>
      </c>
      <c r="E19" s="37">
        <v>1</v>
      </c>
      <c r="F19" s="39" t="s">
        <v>50</v>
      </c>
      <c r="G19" s="47" t="s">
        <v>124</v>
      </c>
      <c r="H19" s="40" t="s">
        <v>136</v>
      </c>
      <c r="I19" s="48"/>
      <c r="J19" s="49"/>
      <c r="K19" s="50"/>
      <c r="L19" s="51">
        <v>1</v>
      </c>
      <c r="M19" s="52"/>
      <c r="N19" s="46">
        <v>0.35625000000000001</v>
      </c>
      <c r="O19" s="53">
        <f t="shared" si="0"/>
        <v>4.8611111111110938E-3</v>
      </c>
      <c r="P19" s="40"/>
    </row>
    <row r="20" spans="1:16" ht="16" x14ac:dyDescent="0.2">
      <c r="A20" s="46">
        <v>0.35416666666666669</v>
      </c>
      <c r="B20" s="40" t="s">
        <v>120</v>
      </c>
      <c r="C20" s="40">
        <v>1</v>
      </c>
      <c r="D20" s="40" t="s">
        <v>122</v>
      </c>
      <c r="E20" s="37"/>
      <c r="F20" s="39" t="s">
        <v>51</v>
      </c>
      <c r="G20" s="47" t="s">
        <v>124</v>
      </c>
      <c r="H20" s="40" t="s">
        <v>146</v>
      </c>
      <c r="I20" s="48">
        <v>1</v>
      </c>
      <c r="J20" s="49"/>
      <c r="K20" s="50"/>
      <c r="L20" s="51"/>
      <c r="M20" s="52"/>
      <c r="N20" s="46">
        <v>0.36041666666666666</v>
      </c>
      <c r="O20" s="53">
        <f t="shared" si="0"/>
        <v>6.2499999999999778E-3</v>
      </c>
      <c r="P20" s="40"/>
    </row>
    <row r="21" spans="1:16" ht="16" x14ac:dyDescent="0.2">
      <c r="A21" s="46">
        <v>0.3576388888888889</v>
      </c>
      <c r="B21" s="40" t="s">
        <v>147</v>
      </c>
      <c r="C21" s="40"/>
      <c r="D21" s="40" t="s">
        <v>121</v>
      </c>
      <c r="E21" s="37">
        <v>1</v>
      </c>
      <c r="F21" s="39" t="s">
        <v>49</v>
      </c>
      <c r="G21" s="47" t="s">
        <v>124</v>
      </c>
      <c r="H21" s="40" t="s">
        <v>148</v>
      </c>
      <c r="I21" s="48">
        <v>1</v>
      </c>
      <c r="J21" s="49"/>
      <c r="K21" s="50"/>
      <c r="L21" s="51"/>
      <c r="M21" s="52"/>
      <c r="N21" s="46">
        <v>0.37152777777777773</v>
      </c>
      <c r="O21" s="53">
        <f t="shared" si="0"/>
        <v>1.388888888888884E-2</v>
      </c>
      <c r="P21" s="40"/>
    </row>
    <row r="22" spans="1:16" ht="16" x14ac:dyDescent="0.2">
      <c r="A22" s="46">
        <v>0.35972222222222222</v>
      </c>
      <c r="B22" s="40" t="s">
        <v>123</v>
      </c>
      <c r="C22" s="40"/>
      <c r="D22" s="40" t="s">
        <v>122</v>
      </c>
      <c r="E22" s="37">
        <v>1</v>
      </c>
      <c r="F22" s="39" t="s">
        <v>46</v>
      </c>
      <c r="G22" s="47" t="s">
        <v>127</v>
      </c>
      <c r="H22" s="40" t="s">
        <v>124</v>
      </c>
      <c r="I22" s="48"/>
      <c r="J22" s="49"/>
      <c r="K22" s="50"/>
      <c r="L22" s="51">
        <v>1</v>
      </c>
      <c r="M22" s="52"/>
      <c r="N22" s="46">
        <v>0.37083333333333335</v>
      </c>
      <c r="O22" s="53">
        <f t="shared" si="0"/>
        <v>1.1111111111111127E-2</v>
      </c>
      <c r="P22" s="40"/>
    </row>
    <row r="23" spans="1:16" ht="16" x14ac:dyDescent="0.2">
      <c r="A23" s="46">
        <v>0.37083333333333335</v>
      </c>
      <c r="B23" s="40" t="s">
        <v>149</v>
      </c>
      <c r="C23" s="40"/>
      <c r="D23" s="40" t="s">
        <v>121</v>
      </c>
      <c r="E23" s="37">
        <v>1</v>
      </c>
      <c r="F23" s="39" t="s">
        <v>45</v>
      </c>
      <c r="G23" s="47" t="s">
        <v>150</v>
      </c>
      <c r="H23" s="40" t="s">
        <v>134</v>
      </c>
      <c r="I23" s="48"/>
      <c r="J23" s="49"/>
      <c r="K23" s="50">
        <v>1</v>
      </c>
      <c r="L23" s="51"/>
      <c r="M23" s="52"/>
      <c r="N23" s="46">
        <v>0.3756944444444445</v>
      </c>
      <c r="O23" s="53">
        <f t="shared" si="0"/>
        <v>4.8611111111111494E-3</v>
      </c>
      <c r="P23" s="40"/>
    </row>
    <row r="24" spans="1:16" ht="16" x14ac:dyDescent="0.2">
      <c r="A24" s="46">
        <v>0.37222222222222223</v>
      </c>
      <c r="B24" s="40" t="s">
        <v>144</v>
      </c>
      <c r="C24" s="40">
        <v>1</v>
      </c>
      <c r="D24" s="40" t="s">
        <v>122</v>
      </c>
      <c r="E24" s="37"/>
      <c r="F24" s="39" t="s">
        <v>50</v>
      </c>
      <c r="G24" s="47" t="s">
        <v>131</v>
      </c>
      <c r="H24" s="40" t="s">
        <v>136</v>
      </c>
      <c r="I24" s="48"/>
      <c r="J24" s="49"/>
      <c r="K24" s="50"/>
      <c r="L24" s="51">
        <v>1</v>
      </c>
      <c r="M24" s="52"/>
      <c r="N24" s="46">
        <v>0.37986111111111115</v>
      </c>
      <c r="O24" s="53">
        <f t="shared" si="0"/>
        <v>7.6388888888889173E-3</v>
      </c>
      <c r="P24" s="40"/>
    </row>
    <row r="25" spans="1:16" ht="16" x14ac:dyDescent="0.2">
      <c r="A25" s="46">
        <v>0.37361111111111112</v>
      </c>
      <c r="B25" s="40" t="s">
        <v>137</v>
      </c>
      <c r="C25" s="40"/>
      <c r="D25" s="40" t="s">
        <v>121</v>
      </c>
      <c r="E25" s="37">
        <v>1</v>
      </c>
      <c r="F25" s="39" t="s">
        <v>49</v>
      </c>
      <c r="G25" s="47" t="s">
        <v>138</v>
      </c>
      <c r="H25" s="40" t="s">
        <v>124</v>
      </c>
      <c r="I25" s="48"/>
      <c r="J25" s="49"/>
      <c r="K25" s="50"/>
      <c r="L25" s="51">
        <v>1</v>
      </c>
      <c r="M25" s="52"/>
      <c r="N25" s="46">
        <v>0.39305555555555555</v>
      </c>
      <c r="O25" s="53">
        <f t="shared" si="0"/>
        <v>1.9444444444444431E-2</v>
      </c>
      <c r="P25" s="40"/>
    </row>
    <row r="26" spans="1:16" ht="16" x14ac:dyDescent="0.2">
      <c r="A26" s="46">
        <v>0.37638888888888888</v>
      </c>
      <c r="B26" s="40" t="s">
        <v>151</v>
      </c>
      <c r="C26" s="40"/>
      <c r="D26" s="40" t="s">
        <v>122</v>
      </c>
      <c r="E26" s="37">
        <v>1</v>
      </c>
      <c r="F26" s="39" t="s">
        <v>44</v>
      </c>
      <c r="G26" s="47" t="s">
        <v>124</v>
      </c>
      <c r="H26" s="40" t="s">
        <v>127</v>
      </c>
      <c r="I26" s="48">
        <v>1</v>
      </c>
      <c r="J26" s="49"/>
      <c r="K26" s="50"/>
      <c r="L26" s="51"/>
      <c r="M26" s="52"/>
      <c r="N26" s="46">
        <v>0.38055555555555554</v>
      </c>
      <c r="O26" s="53">
        <f t="shared" si="0"/>
        <v>4.1666666666666519E-3</v>
      </c>
      <c r="P26" s="129" t="s">
        <v>152</v>
      </c>
    </row>
    <row r="27" spans="1:16" ht="16" x14ac:dyDescent="0.2">
      <c r="A27" s="46">
        <v>0.38263888888888892</v>
      </c>
      <c r="B27" s="40" t="s">
        <v>153</v>
      </c>
      <c r="C27" s="40"/>
      <c r="D27" s="40" t="s">
        <v>121</v>
      </c>
      <c r="E27" s="37">
        <v>1</v>
      </c>
      <c r="F27" s="39" t="s">
        <v>45</v>
      </c>
      <c r="G27" s="47" t="s">
        <v>124</v>
      </c>
      <c r="H27" s="40" t="s">
        <v>146</v>
      </c>
      <c r="I27" s="48">
        <v>1</v>
      </c>
      <c r="J27" s="49"/>
      <c r="K27" s="50"/>
      <c r="L27" s="51"/>
      <c r="M27" s="52"/>
      <c r="N27" s="46">
        <v>0.38541666666666669</v>
      </c>
      <c r="O27" s="53">
        <f t="shared" si="0"/>
        <v>2.7777777777777679E-3</v>
      </c>
      <c r="P27" s="40"/>
    </row>
    <row r="28" spans="1:16" ht="16" x14ac:dyDescent="0.2">
      <c r="A28" s="46">
        <v>0.38263888888888892</v>
      </c>
      <c r="B28" s="40" t="s">
        <v>147</v>
      </c>
      <c r="C28" s="40"/>
      <c r="D28" s="40" t="s">
        <v>121</v>
      </c>
      <c r="E28" s="37">
        <v>1</v>
      </c>
      <c r="F28" s="39" t="s">
        <v>49</v>
      </c>
      <c r="G28" s="47" t="s">
        <v>148</v>
      </c>
      <c r="H28" s="40" t="s">
        <v>124</v>
      </c>
      <c r="I28" s="48"/>
      <c r="J28" s="49"/>
      <c r="K28" s="50"/>
      <c r="L28" s="51">
        <v>1</v>
      </c>
      <c r="M28" s="52"/>
      <c r="N28" s="46">
        <v>0.39305555555555555</v>
      </c>
      <c r="O28" s="53">
        <f t="shared" si="0"/>
        <v>1.041666666666663E-2</v>
      </c>
      <c r="P28" s="40"/>
    </row>
    <row r="29" spans="1:16" ht="16" x14ac:dyDescent="0.2">
      <c r="A29" s="46">
        <v>0.39374999999999999</v>
      </c>
      <c r="B29" s="40" t="s">
        <v>119</v>
      </c>
      <c r="C29" s="40"/>
      <c r="D29" s="40" t="s">
        <v>121</v>
      </c>
      <c r="E29" s="37">
        <v>1</v>
      </c>
      <c r="F29" s="39" t="s">
        <v>45</v>
      </c>
      <c r="G29" s="47" t="s">
        <v>145</v>
      </c>
      <c r="H29" s="40" t="s">
        <v>154</v>
      </c>
      <c r="I29" s="48"/>
      <c r="J29" s="49"/>
      <c r="K29" s="50">
        <v>1</v>
      </c>
      <c r="L29" s="51"/>
      <c r="M29" s="52"/>
      <c r="N29" s="46">
        <v>0.40347222222222223</v>
      </c>
      <c r="O29" s="53">
        <f t="shared" si="0"/>
        <v>9.7222222222222432E-3</v>
      </c>
      <c r="P29" s="40"/>
    </row>
    <row r="30" spans="1:16" ht="16" x14ac:dyDescent="0.2">
      <c r="A30" s="46">
        <v>0.39583333333333331</v>
      </c>
      <c r="B30" s="40" t="s">
        <v>149</v>
      </c>
      <c r="C30" s="40"/>
      <c r="D30" s="40" t="s">
        <v>121</v>
      </c>
      <c r="E30" s="37">
        <v>1</v>
      </c>
      <c r="F30" s="39" t="s">
        <v>45</v>
      </c>
      <c r="G30" s="47" t="s">
        <v>134</v>
      </c>
      <c r="H30" s="40" t="s">
        <v>124</v>
      </c>
      <c r="I30" s="48"/>
      <c r="J30" s="49"/>
      <c r="K30" s="50"/>
      <c r="L30" s="51">
        <v>1</v>
      </c>
      <c r="M30" s="52"/>
      <c r="N30" s="46">
        <v>0.40138888888888885</v>
      </c>
      <c r="O30" s="53">
        <f t="shared" si="0"/>
        <v>5.5555555555555358E-3</v>
      </c>
      <c r="P30" s="40"/>
    </row>
    <row r="31" spans="1:16" ht="16" x14ac:dyDescent="0.2">
      <c r="A31" s="46">
        <v>0.40208333333333335</v>
      </c>
      <c r="B31" s="40" t="s">
        <v>156</v>
      </c>
      <c r="C31" s="40"/>
      <c r="D31" s="40" t="s">
        <v>122</v>
      </c>
      <c r="E31" s="37">
        <v>1</v>
      </c>
      <c r="F31" s="39" t="s">
        <v>44</v>
      </c>
      <c r="G31" s="47" t="s">
        <v>124</v>
      </c>
      <c r="H31" s="40" t="s">
        <v>157</v>
      </c>
      <c r="I31" s="48"/>
      <c r="J31" s="49"/>
      <c r="K31" s="50"/>
      <c r="L31" s="51">
        <v>1</v>
      </c>
      <c r="M31" s="52"/>
      <c r="N31" s="46">
        <v>0.40486111111111112</v>
      </c>
      <c r="O31" s="53">
        <f t="shared" si="0"/>
        <v>2.7777777777777679E-3</v>
      </c>
      <c r="P31" s="40"/>
    </row>
    <row r="32" spans="1:16" ht="16" x14ac:dyDescent="0.2">
      <c r="A32" s="46">
        <v>0.40208333333333335</v>
      </c>
      <c r="B32" s="40" t="s">
        <v>155</v>
      </c>
      <c r="C32" s="40"/>
      <c r="D32" s="40" t="s">
        <v>121</v>
      </c>
      <c r="E32" s="37">
        <v>2</v>
      </c>
      <c r="F32" s="39" t="s">
        <v>46</v>
      </c>
      <c r="G32" s="47" t="s">
        <v>124</v>
      </c>
      <c r="H32" s="40" t="s">
        <v>158</v>
      </c>
      <c r="I32" s="48"/>
      <c r="J32" s="49"/>
      <c r="K32" s="50"/>
      <c r="L32" s="51">
        <v>1</v>
      </c>
      <c r="M32" s="52"/>
      <c r="N32" s="46">
        <v>0.40763888888888888</v>
      </c>
      <c r="O32" s="53">
        <f t="shared" si="0"/>
        <v>5.5555555555555358E-3</v>
      </c>
      <c r="P32" s="40"/>
    </row>
    <row r="33" spans="1:16" ht="16" x14ac:dyDescent="0.2">
      <c r="A33" s="46">
        <v>0.40277777777777773</v>
      </c>
      <c r="B33" s="40" t="s">
        <v>151</v>
      </c>
      <c r="C33" s="40"/>
      <c r="D33" s="40" t="s">
        <v>121</v>
      </c>
      <c r="E33" s="37">
        <v>1</v>
      </c>
      <c r="F33" s="39" t="s">
        <v>44</v>
      </c>
      <c r="G33" s="47" t="s">
        <v>132</v>
      </c>
      <c r="H33" s="40" t="s">
        <v>124</v>
      </c>
      <c r="I33" s="48"/>
      <c r="J33" s="49"/>
      <c r="K33" s="50">
        <v>1</v>
      </c>
      <c r="L33" s="51"/>
      <c r="M33" s="52"/>
      <c r="N33" s="46">
        <v>0.41388888888888892</v>
      </c>
      <c r="O33" s="53">
        <f t="shared" si="0"/>
        <v>1.1111111111111183E-2</v>
      </c>
      <c r="P33" s="40"/>
    </row>
    <row r="34" spans="1:16" ht="16" x14ac:dyDescent="0.2">
      <c r="A34" s="46">
        <v>0.40416666666666662</v>
      </c>
      <c r="B34" s="40" t="s">
        <v>159</v>
      </c>
      <c r="C34" s="40"/>
      <c r="D34" s="40" t="s">
        <v>122</v>
      </c>
      <c r="E34" s="37">
        <v>1</v>
      </c>
      <c r="F34" s="39" t="s">
        <v>45</v>
      </c>
      <c r="G34" s="47" t="s">
        <v>132</v>
      </c>
      <c r="H34" s="40" t="s">
        <v>124</v>
      </c>
      <c r="I34" s="48"/>
      <c r="J34" s="49"/>
      <c r="K34" s="50">
        <v>1</v>
      </c>
      <c r="L34" s="51"/>
      <c r="M34" s="52"/>
      <c r="N34" s="46">
        <v>0.41388888888888892</v>
      </c>
      <c r="O34" s="53">
        <f t="shared" si="0"/>
        <v>9.7222222222222987E-3</v>
      </c>
      <c r="P34" s="40"/>
    </row>
    <row r="35" spans="1:16" ht="16" x14ac:dyDescent="0.2">
      <c r="A35" s="46">
        <v>0.42777777777777781</v>
      </c>
      <c r="B35" s="40" t="s">
        <v>160</v>
      </c>
      <c r="C35" s="40"/>
      <c r="D35" s="40" t="s">
        <v>122</v>
      </c>
      <c r="E35" s="37">
        <v>1</v>
      </c>
      <c r="F35" s="39" t="s">
        <v>51</v>
      </c>
      <c r="G35" s="47" t="s">
        <v>124</v>
      </c>
      <c r="H35" s="40" t="s">
        <v>146</v>
      </c>
      <c r="I35" s="48">
        <v>1</v>
      </c>
      <c r="J35" s="49"/>
      <c r="K35" s="50"/>
      <c r="L35" s="51"/>
      <c r="M35" s="52"/>
      <c r="N35" s="46">
        <v>0.43055555555555558</v>
      </c>
      <c r="O35" s="53">
        <f t="shared" si="0"/>
        <v>2.7777777777777679E-3</v>
      </c>
      <c r="P35" s="40"/>
    </row>
    <row r="36" spans="1:16" ht="16" x14ac:dyDescent="0.2">
      <c r="A36" s="46">
        <v>0.4291666666666667</v>
      </c>
      <c r="B36" s="40" t="s">
        <v>144</v>
      </c>
      <c r="C36" s="40">
        <v>1</v>
      </c>
      <c r="D36" s="40" t="s">
        <v>122</v>
      </c>
      <c r="E36" s="37"/>
      <c r="F36" s="39" t="s">
        <v>50</v>
      </c>
      <c r="G36" s="47" t="s">
        <v>131</v>
      </c>
      <c r="H36" s="40" t="s">
        <v>136</v>
      </c>
      <c r="I36" s="48"/>
      <c r="J36" s="49"/>
      <c r="K36" s="50">
        <v>1</v>
      </c>
      <c r="L36" s="51"/>
      <c r="M36" s="52"/>
      <c r="N36" s="46">
        <v>0.43402777777777773</v>
      </c>
      <c r="O36" s="53">
        <f t="shared" si="0"/>
        <v>4.8611111111110383E-3</v>
      </c>
      <c r="P36" s="40"/>
    </row>
    <row r="37" spans="1:16" ht="16" x14ac:dyDescent="0.2">
      <c r="A37" s="46">
        <v>0.43194444444444446</v>
      </c>
      <c r="B37" s="40" t="s">
        <v>147</v>
      </c>
      <c r="C37" s="40"/>
      <c r="D37" s="40" t="s">
        <v>121</v>
      </c>
      <c r="E37" s="37">
        <v>1</v>
      </c>
      <c r="F37" s="39" t="s">
        <v>49</v>
      </c>
      <c r="G37" s="47" t="s">
        <v>124</v>
      </c>
      <c r="H37" s="40" t="s">
        <v>128</v>
      </c>
      <c r="I37" s="48"/>
      <c r="J37" s="49"/>
      <c r="K37" s="50"/>
      <c r="L37" s="51">
        <v>1</v>
      </c>
      <c r="M37" s="52"/>
      <c r="N37" s="46">
        <v>0.43472222222222223</v>
      </c>
      <c r="O37" s="53">
        <f t="shared" si="0"/>
        <v>2.7777777777777679E-3</v>
      </c>
      <c r="P37" s="40"/>
    </row>
    <row r="38" spans="1:16" ht="16" x14ac:dyDescent="0.2">
      <c r="A38" s="46">
        <v>0.43263888888888885</v>
      </c>
      <c r="B38" s="40" t="s">
        <v>119</v>
      </c>
      <c r="C38" s="40"/>
      <c r="D38" s="40" t="s">
        <v>121</v>
      </c>
      <c r="E38" s="37">
        <v>1</v>
      </c>
      <c r="F38" s="39" t="s">
        <v>45</v>
      </c>
      <c r="G38" s="47" t="s">
        <v>154</v>
      </c>
      <c r="H38" s="40" t="s">
        <v>145</v>
      </c>
      <c r="I38" s="48"/>
      <c r="J38" s="49"/>
      <c r="K38" s="50"/>
      <c r="L38" s="51">
        <v>1</v>
      </c>
      <c r="M38" s="52"/>
      <c r="N38" s="46">
        <v>0.44375000000000003</v>
      </c>
      <c r="O38" s="53">
        <f t="shared" si="0"/>
        <v>1.1111111111111183E-2</v>
      </c>
      <c r="P38" s="40"/>
    </row>
    <row r="39" spans="1:16" ht="16" x14ac:dyDescent="0.2">
      <c r="A39" s="46">
        <v>0.43541666666666662</v>
      </c>
      <c r="B39" s="40" t="s">
        <v>130</v>
      </c>
      <c r="C39" s="40"/>
      <c r="D39" s="40" t="s">
        <v>121</v>
      </c>
      <c r="E39" s="37">
        <v>2</v>
      </c>
      <c r="F39" s="39" t="s">
        <v>45</v>
      </c>
      <c r="G39" s="47" t="s">
        <v>124</v>
      </c>
      <c r="H39" s="40" t="s">
        <v>161</v>
      </c>
      <c r="I39" s="48">
        <v>1</v>
      </c>
      <c r="J39" s="49"/>
      <c r="K39" s="50"/>
      <c r="L39" s="51"/>
      <c r="M39" s="52"/>
      <c r="N39" s="46">
        <v>0.43958333333333338</v>
      </c>
      <c r="O39" s="53">
        <f t="shared" si="0"/>
        <v>4.1666666666667629E-3</v>
      </c>
      <c r="P39" s="40"/>
    </row>
    <row r="40" spans="1:16" ht="16" x14ac:dyDescent="0.2">
      <c r="A40" s="46">
        <v>0.43541666666666662</v>
      </c>
      <c r="B40" s="40" t="s">
        <v>137</v>
      </c>
      <c r="C40" s="40"/>
      <c r="D40" s="40" t="s">
        <v>121</v>
      </c>
      <c r="E40" s="37">
        <v>1</v>
      </c>
      <c r="F40" s="39" t="s">
        <v>49</v>
      </c>
      <c r="G40" s="47" t="s">
        <v>124</v>
      </c>
      <c r="H40" s="40" t="s">
        <v>132</v>
      </c>
      <c r="I40" s="48">
        <v>1</v>
      </c>
      <c r="J40" s="49"/>
      <c r="K40" s="50"/>
      <c r="L40" s="51"/>
      <c r="M40" s="52"/>
      <c r="N40" s="46">
        <v>0.44027777777777777</v>
      </c>
      <c r="O40" s="53">
        <f t="shared" si="0"/>
        <v>4.8611111111111494E-3</v>
      </c>
      <c r="P40" s="40"/>
    </row>
    <row r="41" spans="1:16" ht="16" x14ac:dyDescent="0.2">
      <c r="A41" s="46">
        <v>0.4381944444444445</v>
      </c>
      <c r="B41" s="40" t="s">
        <v>133</v>
      </c>
      <c r="C41" s="40"/>
      <c r="D41" s="40" t="s">
        <v>121</v>
      </c>
      <c r="E41" s="37">
        <v>1</v>
      </c>
      <c r="F41" s="39" t="s">
        <v>46</v>
      </c>
      <c r="G41" s="47" t="s">
        <v>124</v>
      </c>
      <c r="H41" s="40" t="s">
        <v>162</v>
      </c>
      <c r="I41" s="48"/>
      <c r="J41" s="49"/>
      <c r="K41" s="50">
        <v>1</v>
      </c>
      <c r="L41" s="51"/>
      <c r="M41" s="52"/>
      <c r="N41" s="46">
        <v>0.44513888888888892</v>
      </c>
      <c r="O41" s="53">
        <f t="shared" si="0"/>
        <v>6.9444444444444198E-3</v>
      </c>
      <c r="P41" s="40"/>
    </row>
    <row r="42" spans="1:16" ht="16" x14ac:dyDescent="0.2">
      <c r="A42" s="46">
        <v>0.45</v>
      </c>
      <c r="B42" s="40" t="s">
        <v>149</v>
      </c>
      <c r="C42" s="40"/>
      <c r="D42" s="40" t="s">
        <v>121</v>
      </c>
      <c r="E42" s="37">
        <v>1</v>
      </c>
      <c r="F42" s="39" t="s">
        <v>45</v>
      </c>
      <c r="G42" s="47" t="s">
        <v>124</v>
      </c>
      <c r="H42" s="40" t="s">
        <v>134</v>
      </c>
      <c r="I42" s="48">
        <v>1</v>
      </c>
      <c r="J42" s="49"/>
      <c r="K42" s="50"/>
      <c r="L42" s="51"/>
      <c r="M42" s="52"/>
      <c r="N42" s="46">
        <v>0.45555555555555555</v>
      </c>
      <c r="O42" s="53">
        <f t="shared" si="0"/>
        <v>5.5555555555555358E-3</v>
      </c>
      <c r="P42" s="40"/>
    </row>
    <row r="43" spans="1:16" ht="16" x14ac:dyDescent="0.2">
      <c r="A43" s="46">
        <v>0.45208333333333334</v>
      </c>
      <c r="B43" s="40" t="s">
        <v>163</v>
      </c>
      <c r="C43" s="40"/>
      <c r="D43" s="40" t="s">
        <v>121</v>
      </c>
      <c r="E43" s="37">
        <v>1</v>
      </c>
      <c r="F43" s="39" t="s">
        <v>51</v>
      </c>
      <c r="G43" s="47" t="s">
        <v>124</v>
      </c>
      <c r="H43" s="40" t="s">
        <v>164</v>
      </c>
      <c r="I43" s="48"/>
      <c r="J43" s="49"/>
      <c r="K43" s="50"/>
      <c r="L43" s="51">
        <v>1</v>
      </c>
      <c r="M43" s="52"/>
      <c r="N43" s="46">
        <v>0.45555555555555555</v>
      </c>
      <c r="O43" s="53">
        <f t="shared" si="0"/>
        <v>3.4722222222222099E-3</v>
      </c>
      <c r="P43" s="40"/>
    </row>
    <row r="44" spans="1:16" ht="16" x14ac:dyDescent="0.2">
      <c r="A44" s="46">
        <v>0.45833333333333331</v>
      </c>
      <c r="B44" s="40" t="s">
        <v>153</v>
      </c>
      <c r="C44" s="40">
        <v>1</v>
      </c>
      <c r="D44" s="40" t="s">
        <v>121</v>
      </c>
      <c r="E44" s="37"/>
      <c r="F44" s="39" t="s">
        <v>45</v>
      </c>
      <c r="G44" s="47" t="s">
        <v>150</v>
      </c>
      <c r="H44" s="40" t="s">
        <v>161</v>
      </c>
      <c r="I44" s="48"/>
      <c r="J44" s="49"/>
      <c r="K44" s="50">
        <v>1</v>
      </c>
      <c r="L44" s="51"/>
      <c r="M44" s="52"/>
      <c r="N44" s="46">
        <v>0.46319444444444446</v>
      </c>
      <c r="O44" s="53">
        <f t="shared" si="0"/>
        <v>4.8611111111111494E-3</v>
      </c>
      <c r="P44" s="40"/>
    </row>
    <row r="45" spans="1:16" ht="16" x14ac:dyDescent="0.2">
      <c r="A45" s="46">
        <v>0.46527777777777773</v>
      </c>
      <c r="B45" s="40" t="s">
        <v>180</v>
      </c>
      <c r="C45" s="40"/>
      <c r="D45" s="40" t="s">
        <v>121</v>
      </c>
      <c r="E45" s="37">
        <v>3</v>
      </c>
      <c r="F45" s="39" t="s">
        <v>50</v>
      </c>
      <c r="G45" s="47" t="s">
        <v>158</v>
      </c>
      <c r="H45" s="40" t="s">
        <v>131</v>
      </c>
      <c r="I45" s="48"/>
      <c r="J45" s="49"/>
      <c r="K45" s="50"/>
      <c r="L45" s="51">
        <v>1</v>
      </c>
      <c r="M45" s="52"/>
      <c r="N45" s="46">
        <v>0.47638888888888892</v>
      </c>
      <c r="O45" s="53">
        <f t="shared" si="0"/>
        <v>1.1111111111111183E-2</v>
      </c>
      <c r="P45" s="40"/>
    </row>
    <row r="46" spans="1:16" ht="16" x14ac:dyDescent="0.2">
      <c r="A46" s="46">
        <v>0.46527777777777773</v>
      </c>
      <c r="B46" s="40" t="s">
        <v>147</v>
      </c>
      <c r="C46" s="40"/>
      <c r="D46" s="40" t="s">
        <v>122</v>
      </c>
      <c r="E46" s="37">
        <v>1</v>
      </c>
      <c r="F46" s="39" t="s">
        <v>49</v>
      </c>
      <c r="G46" s="47" t="s">
        <v>124</v>
      </c>
      <c r="H46" s="40" t="s">
        <v>148</v>
      </c>
      <c r="I46" s="48">
        <v>1</v>
      </c>
      <c r="J46" s="49"/>
      <c r="K46" s="50"/>
      <c r="L46" s="51"/>
      <c r="M46" s="52"/>
      <c r="N46" s="46">
        <v>0.47430555555555554</v>
      </c>
      <c r="O46" s="53">
        <f t="shared" si="0"/>
        <v>9.0277777777778012E-3</v>
      </c>
      <c r="P46" s="40"/>
    </row>
    <row r="47" spans="1:16" ht="16" x14ac:dyDescent="0.2">
      <c r="A47" s="46">
        <v>0.47430555555555554</v>
      </c>
      <c r="B47" s="40" t="s">
        <v>147</v>
      </c>
      <c r="C47" s="40"/>
      <c r="D47" s="40" t="s">
        <v>122</v>
      </c>
      <c r="E47" s="37">
        <v>1</v>
      </c>
      <c r="F47" s="39" t="s">
        <v>49</v>
      </c>
      <c r="G47" s="47" t="s">
        <v>148</v>
      </c>
      <c r="H47" s="40" t="s">
        <v>124</v>
      </c>
      <c r="I47" s="48">
        <v>1</v>
      </c>
      <c r="J47" s="49"/>
      <c r="K47" s="50"/>
      <c r="L47" s="51"/>
      <c r="M47" s="52"/>
      <c r="N47" s="46">
        <v>0.49027777777777781</v>
      </c>
      <c r="O47" s="53">
        <f t="shared" si="0"/>
        <v>1.5972222222222276E-2</v>
      </c>
      <c r="P47" s="40"/>
    </row>
    <row r="48" spans="1:16" ht="16" x14ac:dyDescent="0.2">
      <c r="A48" s="46">
        <v>0.46597222222222223</v>
      </c>
      <c r="B48" s="40" t="s">
        <v>149</v>
      </c>
      <c r="C48" s="40"/>
      <c r="D48" s="40" t="s">
        <v>121</v>
      </c>
      <c r="E48" s="37">
        <v>1</v>
      </c>
      <c r="F48" s="39" t="s">
        <v>45</v>
      </c>
      <c r="G48" s="47" t="s">
        <v>134</v>
      </c>
      <c r="H48" s="40" t="s">
        <v>131</v>
      </c>
      <c r="I48" s="48"/>
      <c r="J48" s="49"/>
      <c r="K48" s="50">
        <v>1</v>
      </c>
      <c r="L48" s="51"/>
      <c r="M48" s="52"/>
      <c r="N48" s="46">
        <v>0.47430555555555554</v>
      </c>
      <c r="O48" s="53">
        <f t="shared" si="0"/>
        <v>8.3333333333333037E-3</v>
      </c>
      <c r="P48" s="40"/>
    </row>
    <row r="49" spans="1:16" ht="16" x14ac:dyDescent="0.2">
      <c r="A49" s="46">
        <v>0.4680555555555555</v>
      </c>
      <c r="B49" s="40" t="s">
        <v>163</v>
      </c>
      <c r="C49" s="40">
        <v>1</v>
      </c>
      <c r="D49" s="40" t="s">
        <v>122</v>
      </c>
      <c r="E49" s="37"/>
      <c r="F49" s="39" t="s">
        <v>51</v>
      </c>
      <c r="G49" s="47" t="s">
        <v>124</v>
      </c>
      <c r="H49" s="40" t="s">
        <v>164</v>
      </c>
      <c r="I49" s="48"/>
      <c r="J49" s="49"/>
      <c r="K49" s="50">
        <v>1</v>
      </c>
      <c r="L49" s="51"/>
      <c r="M49" s="52"/>
      <c r="N49" s="46">
        <v>0.47569444444444442</v>
      </c>
      <c r="O49" s="53">
        <f t="shared" si="0"/>
        <v>7.6388888888889173E-3</v>
      </c>
      <c r="P49" s="40"/>
    </row>
    <row r="50" spans="1:16" ht="16" x14ac:dyDescent="0.2">
      <c r="A50" s="46">
        <v>0.47638888888888892</v>
      </c>
      <c r="B50" s="40" t="s">
        <v>180</v>
      </c>
      <c r="C50" s="40"/>
      <c r="D50" s="40" t="s">
        <v>121</v>
      </c>
      <c r="E50" s="37">
        <v>3</v>
      </c>
      <c r="F50" s="39" t="s">
        <v>50</v>
      </c>
      <c r="G50" s="47" t="s">
        <v>131</v>
      </c>
      <c r="H50" s="40" t="s">
        <v>136</v>
      </c>
      <c r="I50" s="48"/>
      <c r="J50" s="49"/>
      <c r="K50" s="50"/>
      <c r="L50" s="51">
        <v>1</v>
      </c>
      <c r="M50" s="52"/>
      <c r="N50" s="46">
        <v>0.48472222222222222</v>
      </c>
      <c r="O50" s="53">
        <f t="shared" si="0"/>
        <v>8.3333333333333037E-3</v>
      </c>
      <c r="P50" s="40"/>
    </row>
    <row r="51" spans="1:16" ht="16" x14ac:dyDescent="0.2">
      <c r="A51" s="46">
        <v>0.4770833333333333</v>
      </c>
      <c r="B51" s="40" t="s">
        <v>133</v>
      </c>
      <c r="C51" s="40"/>
      <c r="D51" s="40" t="s">
        <v>121</v>
      </c>
      <c r="E51" s="37">
        <v>1</v>
      </c>
      <c r="F51" s="39" t="s">
        <v>46</v>
      </c>
      <c r="G51" s="47" t="s">
        <v>162</v>
      </c>
      <c r="H51" s="40" t="s">
        <v>124</v>
      </c>
      <c r="I51" s="48">
        <v>1</v>
      </c>
      <c r="J51" s="49"/>
      <c r="K51" s="50"/>
      <c r="L51" s="51"/>
      <c r="M51" s="52"/>
      <c r="N51" s="46">
        <v>0.49027777777777781</v>
      </c>
      <c r="O51" s="53">
        <f t="shared" si="0"/>
        <v>1.3194444444444509E-2</v>
      </c>
      <c r="P51" s="40"/>
    </row>
    <row r="52" spans="1:16" ht="16" x14ac:dyDescent="0.2">
      <c r="A52" s="46">
        <v>0.4770833333333333</v>
      </c>
      <c r="B52" s="40" t="s">
        <v>153</v>
      </c>
      <c r="C52" s="40"/>
      <c r="D52" s="40" t="s">
        <v>121</v>
      </c>
      <c r="E52" s="37">
        <v>1</v>
      </c>
      <c r="F52" s="39" t="s">
        <v>45</v>
      </c>
      <c r="G52" s="47" t="s">
        <v>161</v>
      </c>
      <c r="H52" s="40" t="s">
        <v>124</v>
      </c>
      <c r="I52" s="48"/>
      <c r="J52" s="49"/>
      <c r="K52" s="50">
        <v>1</v>
      </c>
      <c r="L52" s="51"/>
      <c r="M52" s="52"/>
      <c r="N52" s="46">
        <v>0.48888888888888887</v>
      </c>
      <c r="O52" s="53">
        <f t="shared" si="0"/>
        <v>1.1805555555555569E-2</v>
      </c>
      <c r="P52" s="40"/>
    </row>
    <row r="53" spans="1:16" ht="16" x14ac:dyDescent="0.2">
      <c r="A53" s="46">
        <v>0.4770833333333333</v>
      </c>
      <c r="B53" s="40" t="s">
        <v>165</v>
      </c>
      <c r="C53" s="40"/>
      <c r="D53" s="40" t="s">
        <v>121</v>
      </c>
      <c r="E53" s="37">
        <v>1</v>
      </c>
      <c r="F53" s="39" t="s">
        <v>44</v>
      </c>
      <c r="G53" s="47" t="s">
        <v>124</v>
      </c>
      <c r="H53" s="40" t="s">
        <v>166</v>
      </c>
      <c r="I53" s="48"/>
      <c r="J53" s="49"/>
      <c r="K53" s="50">
        <v>1</v>
      </c>
      <c r="L53" s="51"/>
      <c r="M53" s="52"/>
      <c r="N53" s="46">
        <v>0.48055555555555557</v>
      </c>
      <c r="O53" s="53">
        <f t="shared" si="0"/>
        <v>3.4722222222222654E-3</v>
      </c>
      <c r="P53" s="40"/>
    </row>
    <row r="54" spans="1:16" ht="16" x14ac:dyDescent="0.2">
      <c r="A54" s="46">
        <v>0.48055555555555557</v>
      </c>
      <c r="B54" s="40" t="s">
        <v>165</v>
      </c>
      <c r="C54" s="40"/>
      <c r="D54" s="40" t="s">
        <v>121</v>
      </c>
      <c r="E54" s="37">
        <v>1</v>
      </c>
      <c r="F54" s="39" t="s">
        <v>44</v>
      </c>
      <c r="G54" s="47" t="s">
        <v>166</v>
      </c>
      <c r="H54" s="40" t="s">
        <v>167</v>
      </c>
      <c r="I54" s="48"/>
      <c r="J54" s="49"/>
      <c r="K54" s="50">
        <v>1</v>
      </c>
      <c r="L54" s="51"/>
      <c r="M54" s="52"/>
      <c r="N54" s="46">
        <v>0.48402777777777778</v>
      </c>
      <c r="O54" s="53">
        <f t="shared" si="0"/>
        <v>3.4722222222222099E-3</v>
      </c>
      <c r="P54" s="40"/>
    </row>
    <row r="55" spans="1:16" ht="16" x14ac:dyDescent="0.2">
      <c r="A55" s="46">
        <v>0.48541666666666666</v>
      </c>
      <c r="B55" s="40" t="s">
        <v>169</v>
      </c>
      <c r="C55" s="40"/>
      <c r="D55" s="40" t="s">
        <v>121</v>
      </c>
      <c r="E55" s="37">
        <v>2</v>
      </c>
      <c r="F55" s="39" t="s">
        <v>51</v>
      </c>
      <c r="G55" s="47" t="s">
        <v>146</v>
      </c>
      <c r="H55" s="40" t="s">
        <v>124</v>
      </c>
      <c r="I55" s="48"/>
      <c r="J55" s="55"/>
      <c r="K55" s="56"/>
      <c r="L55" s="51">
        <v>1</v>
      </c>
      <c r="M55" s="52"/>
      <c r="N55" s="46">
        <v>0.49444444444444446</v>
      </c>
      <c r="O55" s="53">
        <f t="shared" si="0"/>
        <v>9.0277777777778012E-3</v>
      </c>
      <c r="P55" s="40"/>
    </row>
    <row r="56" spans="1:16" ht="16" x14ac:dyDescent="0.2">
      <c r="A56" s="46">
        <v>0.48541666666666666</v>
      </c>
      <c r="B56" s="40" t="s">
        <v>168</v>
      </c>
      <c r="C56" s="40"/>
      <c r="D56" s="40" t="s">
        <v>121</v>
      </c>
      <c r="E56" s="37">
        <v>1</v>
      </c>
      <c r="F56" s="39" t="s">
        <v>46</v>
      </c>
      <c r="G56" s="47" t="s">
        <v>124</v>
      </c>
      <c r="H56" s="40" t="s">
        <v>170</v>
      </c>
      <c r="I56" s="48"/>
      <c r="J56" s="55"/>
      <c r="K56" s="56"/>
      <c r="L56" s="51">
        <v>1</v>
      </c>
      <c r="M56" s="52"/>
      <c r="N56" s="46">
        <v>0.48819444444444443</v>
      </c>
      <c r="O56" s="53">
        <f t="shared" si="0"/>
        <v>2.7777777777777679E-3</v>
      </c>
      <c r="P56" s="40"/>
    </row>
    <row r="57" spans="1:16" ht="16" x14ac:dyDescent="0.2">
      <c r="A57" s="46">
        <v>0.49027777777777781</v>
      </c>
      <c r="B57" s="40" t="s">
        <v>156</v>
      </c>
      <c r="C57" s="40"/>
      <c r="D57" s="40" t="s">
        <v>121</v>
      </c>
      <c r="E57" s="37">
        <v>1</v>
      </c>
      <c r="F57" s="39" t="s">
        <v>44</v>
      </c>
      <c r="G57" s="47" t="s">
        <v>157</v>
      </c>
      <c r="H57" s="40" t="s">
        <v>140</v>
      </c>
      <c r="I57" s="48"/>
      <c r="J57" s="55"/>
      <c r="K57" s="56">
        <v>1</v>
      </c>
      <c r="L57" s="51"/>
      <c r="M57" s="52"/>
      <c r="N57" s="46">
        <v>0.49444444444444446</v>
      </c>
      <c r="O57" s="53">
        <f t="shared" si="0"/>
        <v>4.1666666666666519E-3</v>
      </c>
      <c r="P57" s="40"/>
    </row>
    <row r="58" spans="1:16" ht="16" x14ac:dyDescent="0.2">
      <c r="A58" s="46">
        <v>0.4909722222222222</v>
      </c>
      <c r="B58" s="40" t="s">
        <v>171</v>
      </c>
      <c r="C58" s="40"/>
      <c r="D58" s="40" t="s">
        <v>122</v>
      </c>
      <c r="E58" s="37">
        <v>2</v>
      </c>
      <c r="F58" s="39" t="s">
        <v>45</v>
      </c>
      <c r="G58" s="47" t="s">
        <v>124</v>
      </c>
      <c r="H58" s="40" t="s">
        <v>172</v>
      </c>
      <c r="I58" s="48">
        <v>1</v>
      </c>
      <c r="J58" s="55"/>
      <c r="K58" s="56"/>
      <c r="L58" s="51"/>
      <c r="M58" s="52"/>
      <c r="N58" s="46">
        <v>0.49444444444444446</v>
      </c>
      <c r="O58" s="53">
        <f t="shared" si="0"/>
        <v>3.4722222222222654E-3</v>
      </c>
      <c r="P58" s="40"/>
    </row>
    <row r="59" spans="1:16" ht="16" x14ac:dyDescent="0.2">
      <c r="A59" s="46">
        <v>0.52916666666666667</v>
      </c>
      <c r="B59" s="40" t="s">
        <v>135</v>
      </c>
      <c r="C59" s="40"/>
      <c r="D59" s="40" t="s">
        <v>121</v>
      </c>
      <c r="E59" s="37">
        <v>1</v>
      </c>
      <c r="F59" s="39" t="s">
        <v>44</v>
      </c>
      <c r="G59" s="47" t="s">
        <v>124</v>
      </c>
      <c r="H59" s="40" t="s">
        <v>134</v>
      </c>
      <c r="I59" s="57"/>
      <c r="J59" s="55"/>
      <c r="K59" s="56"/>
      <c r="L59" s="51">
        <v>1</v>
      </c>
      <c r="M59" s="52"/>
      <c r="N59" s="46">
        <v>0.53263888888888888</v>
      </c>
      <c r="O59" s="53">
        <f t="shared" si="0"/>
        <v>3.4722222222222099E-3</v>
      </c>
      <c r="P59" s="40"/>
    </row>
    <row r="60" spans="1:16" ht="16" x14ac:dyDescent="0.2">
      <c r="A60" s="46">
        <v>0.53333333333333333</v>
      </c>
      <c r="B60" s="40" t="s">
        <v>137</v>
      </c>
      <c r="C60" s="40"/>
      <c r="D60" s="40" t="s">
        <v>121</v>
      </c>
      <c r="E60" s="37">
        <v>1</v>
      </c>
      <c r="F60" s="39" t="s">
        <v>49</v>
      </c>
      <c r="G60" s="47" t="s">
        <v>132</v>
      </c>
      <c r="H60" s="40" t="s">
        <v>124</v>
      </c>
      <c r="I60" s="57">
        <v>1</v>
      </c>
      <c r="J60" s="55"/>
      <c r="K60" s="56"/>
      <c r="L60" s="51"/>
      <c r="M60" s="52"/>
      <c r="N60" s="46">
        <v>0.58263888888888882</v>
      </c>
      <c r="O60" s="53">
        <f t="shared" si="0"/>
        <v>4.9305555555555491E-2</v>
      </c>
      <c r="P60" s="40"/>
    </row>
    <row r="61" spans="1:16" ht="16" x14ac:dyDescent="0.2">
      <c r="A61" s="46">
        <v>0.53333333333333333</v>
      </c>
      <c r="B61" s="40" t="s">
        <v>173</v>
      </c>
      <c r="C61" s="40"/>
      <c r="D61" s="40" t="s">
        <v>122</v>
      </c>
      <c r="E61" s="37">
        <v>1</v>
      </c>
      <c r="F61" s="39" t="s">
        <v>45</v>
      </c>
      <c r="G61" s="47" t="s">
        <v>124</v>
      </c>
      <c r="H61" s="40" t="s">
        <v>132</v>
      </c>
      <c r="I61" s="48">
        <v>1</v>
      </c>
      <c r="J61" s="55"/>
      <c r="K61" s="56"/>
      <c r="L61" s="51"/>
      <c r="M61" s="52"/>
      <c r="N61" s="46">
        <v>0.53680555555555554</v>
      </c>
      <c r="O61" s="53">
        <f t="shared" si="0"/>
        <v>3.4722222222222099E-3</v>
      </c>
      <c r="P61" s="40"/>
    </row>
    <row r="62" spans="1:16" ht="16" x14ac:dyDescent="0.2">
      <c r="A62" s="46">
        <v>0.53055555555555556</v>
      </c>
      <c r="B62" s="40" t="s">
        <v>147</v>
      </c>
      <c r="C62" s="40"/>
      <c r="D62" s="40" t="s">
        <v>121</v>
      </c>
      <c r="E62" s="37">
        <v>1</v>
      </c>
      <c r="F62" s="39" t="s">
        <v>47</v>
      </c>
      <c r="G62" s="47" t="s">
        <v>124</v>
      </c>
      <c r="H62" s="40" t="s">
        <v>164</v>
      </c>
      <c r="I62" s="48"/>
      <c r="J62" s="55"/>
      <c r="K62" s="56">
        <v>1</v>
      </c>
      <c r="L62" s="51"/>
      <c r="M62" s="52"/>
      <c r="N62" s="46">
        <v>0.53333333333333333</v>
      </c>
      <c r="O62" s="53">
        <f t="shared" si="0"/>
        <v>2.7777777777777679E-3</v>
      </c>
      <c r="P62" s="40"/>
    </row>
    <row r="63" spans="1:16" ht="16" x14ac:dyDescent="0.2">
      <c r="A63" s="46">
        <v>4.7916666666666663E-2</v>
      </c>
      <c r="B63" s="40" t="s">
        <v>149</v>
      </c>
      <c r="C63" s="40"/>
      <c r="D63" s="40" t="s">
        <v>122</v>
      </c>
      <c r="E63" s="37">
        <v>1</v>
      </c>
      <c r="F63" s="39" t="s">
        <v>45</v>
      </c>
      <c r="G63" s="47" t="s">
        <v>145</v>
      </c>
      <c r="H63" s="40" t="s">
        <v>124</v>
      </c>
      <c r="I63" s="48"/>
      <c r="J63" s="55"/>
      <c r="K63" s="56"/>
      <c r="L63" s="51">
        <v>1</v>
      </c>
      <c r="M63" s="52"/>
      <c r="N63" s="46">
        <v>5.486111111111111E-2</v>
      </c>
      <c r="O63" s="53">
        <f t="shared" si="0"/>
        <v>6.9444444444444475E-3</v>
      </c>
      <c r="P63" s="40"/>
    </row>
    <row r="64" spans="1:16" ht="16" x14ac:dyDescent="0.2">
      <c r="A64" s="46">
        <v>5.2083333333333336E-2</v>
      </c>
      <c r="B64" s="40" t="s">
        <v>174</v>
      </c>
      <c r="C64" s="40"/>
      <c r="D64" s="40" t="s">
        <v>122</v>
      </c>
      <c r="E64" s="37">
        <v>1</v>
      </c>
      <c r="F64" s="39" t="s">
        <v>44</v>
      </c>
      <c r="G64" s="47" t="s">
        <v>124</v>
      </c>
      <c r="H64" s="40" t="s">
        <v>138</v>
      </c>
      <c r="I64" s="48"/>
      <c r="J64" s="55"/>
      <c r="K64" s="56">
        <v>1</v>
      </c>
      <c r="L64" s="51"/>
      <c r="M64" s="52"/>
      <c r="N64" s="46">
        <v>4.9305555555555554E-2</v>
      </c>
      <c r="O64" s="53">
        <f t="shared" si="0"/>
        <v>2.7777777777777818E-3</v>
      </c>
      <c r="P64" s="40"/>
    </row>
    <row r="65" spans="1:16" ht="16" x14ac:dyDescent="0.2">
      <c r="A65" s="46">
        <v>5.8333333333333327E-2</v>
      </c>
      <c r="B65" s="40" t="s">
        <v>133</v>
      </c>
      <c r="C65" s="40"/>
      <c r="D65" s="40" t="s">
        <v>121</v>
      </c>
      <c r="E65" s="37">
        <v>1</v>
      </c>
      <c r="F65" s="39" t="s">
        <v>46</v>
      </c>
      <c r="G65" s="47" t="s">
        <v>124</v>
      </c>
      <c r="H65" s="40" t="s">
        <v>134</v>
      </c>
      <c r="I65" s="48">
        <v>1</v>
      </c>
      <c r="J65" s="55"/>
      <c r="K65" s="56"/>
      <c r="L65" s="51"/>
      <c r="M65" s="52"/>
      <c r="N65" s="46">
        <v>6.1805555555555558E-2</v>
      </c>
      <c r="O65" s="53">
        <f t="shared" si="0"/>
        <v>3.4722222222222307E-3</v>
      </c>
      <c r="P65" s="40"/>
    </row>
    <row r="66" spans="1:16" ht="16" x14ac:dyDescent="0.2">
      <c r="A66" s="46">
        <v>6.458333333333334E-2</v>
      </c>
      <c r="B66" s="40" t="s">
        <v>163</v>
      </c>
      <c r="C66" s="40"/>
      <c r="D66" s="40" t="s">
        <v>121</v>
      </c>
      <c r="E66" s="37">
        <v>1</v>
      </c>
      <c r="F66" s="39" t="s">
        <v>51</v>
      </c>
      <c r="G66" s="47" t="s">
        <v>124</v>
      </c>
      <c r="H66" s="40" t="s">
        <v>175</v>
      </c>
      <c r="I66" s="48"/>
      <c r="J66" s="55"/>
      <c r="K66" s="56"/>
      <c r="L66" s="51">
        <v>1</v>
      </c>
      <c r="M66" s="52"/>
      <c r="N66" s="46">
        <v>6.7361111111111108E-2</v>
      </c>
      <c r="O66" s="53">
        <f t="shared" si="0"/>
        <v>2.7777777777777679E-3</v>
      </c>
      <c r="P66" s="40"/>
    </row>
    <row r="67" spans="1:16" ht="16" x14ac:dyDescent="0.2">
      <c r="A67" s="46">
        <v>7.4305555555555555E-2</v>
      </c>
      <c r="B67" s="40" t="s">
        <v>143</v>
      </c>
      <c r="C67" s="40"/>
      <c r="D67" s="40" t="s">
        <v>121</v>
      </c>
      <c r="E67" s="37">
        <v>1</v>
      </c>
      <c r="F67" s="39" t="s">
        <v>44</v>
      </c>
      <c r="G67" s="47" t="s">
        <v>145</v>
      </c>
      <c r="H67" s="40" t="s">
        <v>124</v>
      </c>
      <c r="I67" s="48"/>
      <c r="J67" s="55"/>
      <c r="K67" s="56">
        <v>1</v>
      </c>
      <c r="L67" s="51"/>
      <c r="M67" s="52"/>
      <c r="N67" s="46">
        <v>8.1944444444444445E-2</v>
      </c>
      <c r="O67" s="53">
        <f t="shared" si="0"/>
        <v>7.6388888888888895E-3</v>
      </c>
      <c r="P67" s="40"/>
    </row>
    <row r="68" spans="1:16" ht="16" x14ac:dyDescent="0.2">
      <c r="A68" s="46">
        <v>7.7083333333333337E-2</v>
      </c>
      <c r="B68" s="40" t="s">
        <v>176</v>
      </c>
      <c r="C68" s="40"/>
      <c r="D68" s="40" t="s">
        <v>121</v>
      </c>
      <c r="E68" s="37">
        <v>1</v>
      </c>
      <c r="F68" s="39" t="s">
        <v>50</v>
      </c>
      <c r="G68" s="47" t="s">
        <v>124</v>
      </c>
      <c r="H68" s="40" t="s">
        <v>136</v>
      </c>
      <c r="I68" s="48">
        <v>1</v>
      </c>
      <c r="J68" s="55"/>
      <c r="K68" s="56"/>
      <c r="L68" s="51"/>
      <c r="M68" s="52"/>
      <c r="N68" s="46">
        <v>7.9861111111111105E-2</v>
      </c>
      <c r="O68" s="53">
        <f t="shared" ref="O68:O131" si="1">ABS(N68-A68)</f>
        <v>2.7777777777777679E-3</v>
      </c>
      <c r="P68" s="40"/>
    </row>
    <row r="69" spans="1:16" ht="16" x14ac:dyDescent="0.2">
      <c r="A69" s="46">
        <v>9.5138888888888884E-2</v>
      </c>
      <c r="B69" s="40" t="s">
        <v>163</v>
      </c>
      <c r="C69" s="40">
        <v>1</v>
      </c>
      <c r="D69" s="40" t="s">
        <v>121</v>
      </c>
      <c r="E69" s="37"/>
      <c r="F69" s="39" t="s">
        <v>51</v>
      </c>
      <c r="G69" s="47" t="s">
        <v>124</v>
      </c>
      <c r="H69" s="40" t="s">
        <v>177</v>
      </c>
      <c r="I69" s="48"/>
      <c r="J69" s="55"/>
      <c r="K69" s="56"/>
      <c r="L69" s="51">
        <v>1</v>
      </c>
      <c r="M69" s="52"/>
      <c r="N69" s="46">
        <v>9.7916666666666666E-2</v>
      </c>
      <c r="O69" s="53">
        <f t="shared" si="1"/>
        <v>2.7777777777777818E-3</v>
      </c>
      <c r="P69" s="40"/>
    </row>
    <row r="70" spans="1:16" ht="16" x14ac:dyDescent="0.2">
      <c r="A70" s="46">
        <v>9.7916666666666666E-2</v>
      </c>
      <c r="B70" s="40" t="s">
        <v>163</v>
      </c>
      <c r="C70" s="40"/>
      <c r="D70" s="40" t="s">
        <v>121</v>
      </c>
      <c r="E70" s="37">
        <v>1</v>
      </c>
      <c r="F70" s="39" t="s">
        <v>51</v>
      </c>
      <c r="G70" s="47" t="s">
        <v>177</v>
      </c>
      <c r="H70" s="40" t="s">
        <v>158</v>
      </c>
      <c r="I70" s="48"/>
      <c r="J70" s="55"/>
      <c r="K70" s="56"/>
      <c r="L70" s="51">
        <v>1</v>
      </c>
      <c r="M70" s="52"/>
      <c r="N70" s="46">
        <v>0.10208333333333335</v>
      </c>
      <c r="O70" s="53">
        <f t="shared" si="1"/>
        <v>4.1666666666666796E-3</v>
      </c>
      <c r="P70" s="40"/>
    </row>
    <row r="71" spans="1:16" ht="16" x14ac:dyDescent="0.2">
      <c r="A71" s="46">
        <v>0.10208333333333335</v>
      </c>
      <c r="B71" s="40" t="s">
        <v>163</v>
      </c>
      <c r="C71" s="40"/>
      <c r="D71" s="40" t="s">
        <v>121</v>
      </c>
      <c r="E71" s="37">
        <v>1</v>
      </c>
      <c r="F71" s="39" t="s">
        <v>51</v>
      </c>
      <c r="G71" s="47" t="s">
        <v>158</v>
      </c>
      <c r="H71" s="40" t="s">
        <v>124</v>
      </c>
      <c r="I71" s="48"/>
      <c r="J71" s="55"/>
      <c r="K71" s="56"/>
      <c r="L71" s="51">
        <v>1</v>
      </c>
      <c r="M71" s="52"/>
      <c r="N71" s="46">
        <v>0.10625</v>
      </c>
      <c r="O71" s="53">
        <f t="shared" si="1"/>
        <v>4.1666666666666519E-3</v>
      </c>
      <c r="P71" s="40"/>
    </row>
    <row r="72" spans="1:16" ht="16" x14ac:dyDescent="0.2">
      <c r="A72" s="46">
        <v>0.10069444444444443</v>
      </c>
      <c r="B72" s="40" t="s">
        <v>120</v>
      </c>
      <c r="C72" s="40"/>
      <c r="D72" s="40" t="s">
        <v>121</v>
      </c>
      <c r="E72" s="37">
        <v>1</v>
      </c>
      <c r="F72" s="39" t="s">
        <v>51</v>
      </c>
      <c r="G72" s="47" t="s">
        <v>124</v>
      </c>
      <c r="H72" s="40" t="s">
        <v>164</v>
      </c>
      <c r="I72" s="48">
        <v>1</v>
      </c>
      <c r="J72" s="55"/>
      <c r="K72" s="56"/>
      <c r="L72" s="51"/>
      <c r="M72" s="52"/>
      <c r="N72" s="46">
        <v>0.10347222222222223</v>
      </c>
      <c r="O72" s="53">
        <f t="shared" si="1"/>
        <v>2.7777777777777957E-3</v>
      </c>
      <c r="P72" s="40"/>
    </row>
    <row r="73" spans="1:16" ht="16" x14ac:dyDescent="0.2">
      <c r="A73" s="46">
        <v>0.10069444444444443</v>
      </c>
      <c r="B73" s="40" t="s">
        <v>178</v>
      </c>
      <c r="C73" s="40"/>
      <c r="D73" s="40" t="s">
        <v>121</v>
      </c>
      <c r="E73" s="37">
        <v>2</v>
      </c>
      <c r="F73" s="39" t="s">
        <v>46</v>
      </c>
      <c r="G73" s="47" t="s">
        <v>124</v>
      </c>
      <c r="H73" s="40" t="s">
        <v>175</v>
      </c>
      <c r="I73" s="48">
        <v>1</v>
      </c>
      <c r="J73" s="55"/>
      <c r="K73" s="56"/>
      <c r="L73" s="51"/>
      <c r="M73" s="52"/>
      <c r="N73" s="46">
        <v>0.10625</v>
      </c>
      <c r="O73" s="53">
        <f t="shared" si="1"/>
        <v>5.5555555555555636E-3</v>
      </c>
      <c r="P73" s="40"/>
    </row>
    <row r="74" spans="1:16" ht="16" x14ac:dyDescent="0.2">
      <c r="A74" s="46">
        <v>0.1013888888888889</v>
      </c>
      <c r="B74" s="40" t="s">
        <v>174</v>
      </c>
      <c r="C74" s="40">
        <v>1</v>
      </c>
      <c r="D74" s="40" t="s">
        <v>122</v>
      </c>
      <c r="E74" s="37"/>
      <c r="F74" s="39" t="s">
        <v>44</v>
      </c>
      <c r="G74" s="47" t="s">
        <v>124</v>
      </c>
      <c r="H74" s="40" t="s">
        <v>138</v>
      </c>
      <c r="I74" s="48"/>
      <c r="J74" s="55"/>
      <c r="K74" s="56">
        <v>1</v>
      </c>
      <c r="L74" s="51"/>
      <c r="M74" s="52"/>
      <c r="N74" s="46">
        <v>0.10694444444444444</v>
      </c>
      <c r="O74" s="53">
        <f t="shared" si="1"/>
        <v>5.5555555555555358E-3</v>
      </c>
      <c r="P74" s="40"/>
    </row>
    <row r="75" spans="1:16" ht="16" x14ac:dyDescent="0.2">
      <c r="A75" s="46">
        <v>0.1013888888888889</v>
      </c>
      <c r="B75" s="40" t="s">
        <v>174</v>
      </c>
      <c r="C75" s="40">
        <v>1</v>
      </c>
      <c r="D75" s="40" t="s">
        <v>122</v>
      </c>
      <c r="E75" s="37"/>
      <c r="F75" s="39" t="s">
        <v>44</v>
      </c>
      <c r="G75" s="47" t="s">
        <v>131</v>
      </c>
      <c r="H75" s="40" t="s">
        <v>138</v>
      </c>
      <c r="I75" s="48"/>
      <c r="J75" s="55"/>
      <c r="K75" s="56">
        <v>1</v>
      </c>
      <c r="L75" s="51"/>
      <c r="M75" s="52"/>
      <c r="N75" s="46">
        <v>0.10694444444444444</v>
      </c>
      <c r="O75" s="53">
        <f t="shared" si="1"/>
        <v>5.5555555555555358E-3</v>
      </c>
      <c r="P75" s="40"/>
    </row>
    <row r="76" spans="1:16" ht="16" x14ac:dyDescent="0.2">
      <c r="A76" s="46">
        <v>0.10277777777777779</v>
      </c>
      <c r="B76" s="40" t="s">
        <v>180</v>
      </c>
      <c r="C76" s="40"/>
      <c r="D76" s="40" t="s">
        <v>121</v>
      </c>
      <c r="E76" s="37">
        <v>3</v>
      </c>
      <c r="F76" s="39" t="s">
        <v>50</v>
      </c>
      <c r="G76" s="47" t="s">
        <v>179</v>
      </c>
      <c r="H76" s="40" t="s">
        <v>124</v>
      </c>
      <c r="I76" s="48">
        <v>1</v>
      </c>
      <c r="J76" s="55"/>
      <c r="K76" s="56"/>
      <c r="L76" s="51"/>
      <c r="M76" s="52"/>
      <c r="N76" s="46">
        <v>0.11458333333333333</v>
      </c>
      <c r="O76" s="53">
        <f t="shared" si="1"/>
        <v>1.1805555555555541E-2</v>
      </c>
      <c r="P76" s="40"/>
    </row>
    <row r="77" spans="1:16" ht="16" x14ac:dyDescent="0.2">
      <c r="A77" s="46">
        <v>0.11597222222222221</v>
      </c>
      <c r="B77" s="40" t="s">
        <v>183</v>
      </c>
      <c r="C77" s="40"/>
      <c r="D77" s="40" t="s">
        <v>122</v>
      </c>
      <c r="E77" s="37">
        <v>1</v>
      </c>
      <c r="F77" s="39" t="s">
        <v>44</v>
      </c>
      <c r="G77" s="47" t="s">
        <v>124</v>
      </c>
      <c r="H77" s="40" t="s">
        <v>127</v>
      </c>
      <c r="I77" s="48"/>
      <c r="J77" s="55"/>
      <c r="K77" s="56"/>
      <c r="L77" s="51">
        <v>1</v>
      </c>
      <c r="M77" s="52"/>
      <c r="N77" s="46">
        <v>0.12083333333333333</v>
      </c>
      <c r="O77" s="53">
        <f t="shared" si="1"/>
        <v>4.8611111111111216E-3</v>
      </c>
      <c r="P77" s="40"/>
    </row>
    <row r="78" spans="1:16" ht="16" x14ac:dyDescent="0.2">
      <c r="A78" s="46">
        <v>0.11597222222222221</v>
      </c>
      <c r="B78" s="40" t="s">
        <v>182</v>
      </c>
      <c r="C78" s="40"/>
      <c r="D78" s="40" t="s">
        <v>122</v>
      </c>
      <c r="E78" s="37">
        <v>2</v>
      </c>
      <c r="F78" s="39" t="s">
        <v>45</v>
      </c>
      <c r="G78" s="47" t="s">
        <v>145</v>
      </c>
      <c r="H78" s="40" t="s">
        <v>124</v>
      </c>
      <c r="I78" s="48">
        <v>1</v>
      </c>
      <c r="J78" s="55"/>
      <c r="K78" s="56"/>
      <c r="L78" s="51"/>
      <c r="M78" s="52"/>
      <c r="N78" s="46">
        <v>0.12430555555555556</v>
      </c>
      <c r="O78" s="53">
        <f t="shared" si="1"/>
        <v>8.3333333333333454E-3</v>
      </c>
      <c r="P78" s="40"/>
    </row>
    <row r="79" spans="1:16" ht="16" x14ac:dyDescent="0.2">
      <c r="A79" s="46">
        <v>0.11597222222222221</v>
      </c>
      <c r="B79" s="40" t="s">
        <v>133</v>
      </c>
      <c r="C79" s="40"/>
      <c r="D79" s="40" t="s">
        <v>121</v>
      </c>
      <c r="E79" s="37">
        <v>1</v>
      </c>
      <c r="F79" s="39" t="s">
        <v>46</v>
      </c>
      <c r="G79" s="47" t="s">
        <v>134</v>
      </c>
      <c r="H79" s="40" t="s">
        <v>124</v>
      </c>
      <c r="I79" s="48"/>
      <c r="J79" s="55"/>
      <c r="K79" s="56">
        <v>1</v>
      </c>
      <c r="L79" s="51"/>
      <c r="M79" s="52"/>
      <c r="N79" s="46">
        <v>0.12361111111111112</v>
      </c>
      <c r="O79" s="53">
        <f t="shared" si="1"/>
        <v>7.6388888888889034E-3</v>
      </c>
      <c r="P79" s="40"/>
    </row>
    <row r="80" spans="1:16" ht="16" x14ac:dyDescent="0.2">
      <c r="A80" s="46">
        <v>0.12847222222222224</v>
      </c>
      <c r="B80" s="40" t="s">
        <v>120</v>
      </c>
      <c r="C80" s="40"/>
      <c r="D80" s="40" t="s">
        <v>121</v>
      </c>
      <c r="E80" s="37">
        <v>1</v>
      </c>
      <c r="F80" s="39" t="s">
        <v>51</v>
      </c>
      <c r="G80" s="47" t="s">
        <v>164</v>
      </c>
      <c r="H80" s="40" t="s">
        <v>124</v>
      </c>
      <c r="I80" s="48"/>
      <c r="J80" s="55"/>
      <c r="K80" s="56">
        <v>1</v>
      </c>
      <c r="L80" s="51"/>
      <c r="M80" s="52"/>
      <c r="N80" s="46">
        <v>0.13472222222222222</v>
      </c>
      <c r="O80" s="53">
        <f t="shared" si="1"/>
        <v>6.2499999999999778E-3</v>
      </c>
      <c r="P80" s="40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40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40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40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40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40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40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40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40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40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40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40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40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40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40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40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40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40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40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40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40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40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40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40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40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40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40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40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40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40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40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40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40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40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40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40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40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40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40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40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40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40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40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40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40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40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40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40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40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40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40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40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52" si="2">ABS(N132-A132)</f>
        <v>0</v>
      </c>
      <c r="P132" s="40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40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40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40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40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40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40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40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40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40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40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40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40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40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40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40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40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40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40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40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40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ref="O153:O196" si="3">ABS(N153-A153)</f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3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3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3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3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3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3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3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3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3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3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3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3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3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3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0" si="4">ABS(N197-A197)</f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4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4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4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4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4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4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4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4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4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4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4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4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4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4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4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4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4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4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4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4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4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4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107"/>
      <c r="L220" s="110"/>
      <c r="M220" s="111"/>
      <c r="N220" s="46"/>
      <c r="O220" s="53">
        <f t="shared" si="4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85</v>
      </c>
      <c r="F221" s="35"/>
      <c r="G221" s="145" t="s">
        <v>56</v>
      </c>
      <c r="H221" s="146"/>
      <c r="I221" s="62">
        <f>SUM(I4:I194)</f>
        <v>24</v>
      </c>
      <c r="J221" s="105">
        <f>SUM(J4:J194)</f>
        <v>0</v>
      </c>
      <c r="K221" s="108">
        <f>SUM(K4:K194)</f>
        <v>25</v>
      </c>
      <c r="L221" s="110">
        <f>SUM(L4:L194)</f>
        <v>28</v>
      </c>
      <c r="M221" s="52">
        <f>SUM(M4:M194)</f>
        <v>0</v>
      </c>
      <c r="N221" s="93"/>
      <c r="O221" s="64">
        <f>SUM(I221:M221)</f>
        <v>77</v>
      </c>
      <c r="P221" s="122" t="s">
        <v>57</v>
      </c>
    </row>
    <row r="222" spans="1:16" ht="33.75" customHeight="1" thickBot="1" x14ac:dyDescent="0.25">
      <c r="A222" s="147" t="s">
        <v>58</v>
      </c>
      <c r="B222" s="147"/>
      <c r="C222" s="147"/>
      <c r="D222" s="117"/>
      <c r="E222" s="61">
        <f>SUM(C4:C220)</f>
        <v>9</v>
      </c>
      <c r="F222" s="35"/>
      <c r="G222" s="148" t="s">
        <v>110</v>
      </c>
      <c r="H222" s="149"/>
      <c r="I222" s="66">
        <f>SUMIF(I4:I194,"=1",O4:O194)</f>
        <v>0.19930555555555574</v>
      </c>
      <c r="J222" s="106">
        <f>SUMIF(J4:J194,"=1",O4:O194)</f>
        <v>0</v>
      </c>
      <c r="K222" s="109">
        <f>SUMIF(K4:K194,"=1",O4:O194)</f>
        <v>0.16805555555555551</v>
      </c>
      <c r="L222" s="113">
        <f>SUMIF(L4:L194,"=1",O4:O194)</f>
        <v>0.17569444444444443</v>
      </c>
      <c r="M222" s="112">
        <f>SUMIF(M4:M194,"=1",O4:O194)</f>
        <v>0</v>
      </c>
      <c r="N222" s="94"/>
      <c r="O222" s="67">
        <f>SUM(O4:O220)</f>
        <v>0.5430555555555554</v>
      </c>
      <c r="P222" s="122" t="s">
        <v>107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11.958333333333345</v>
      </c>
      <c r="J223" s="71">
        <f>ABS(J222*60)</f>
        <v>0</v>
      </c>
      <c r="K223" s="72">
        <f>ABS(K222*60)</f>
        <v>10.08333333333333</v>
      </c>
      <c r="L223" s="73">
        <f>ABS(L222*60)</f>
        <v>10.541666666666666</v>
      </c>
      <c r="M223" s="74">
        <f>ABS(M222*60)</f>
        <v>0</v>
      </c>
      <c r="N223" s="95"/>
      <c r="O223" s="53">
        <f>ABS(O222*60)</f>
        <v>32.583333333333321</v>
      </c>
      <c r="P223" s="122" t="s">
        <v>108</v>
      </c>
    </row>
    <row r="224" spans="1:16" ht="36.7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>ABS(I223/I221)</f>
        <v>0.49826388888888934</v>
      </c>
      <c r="J224" s="75">
        <v>0</v>
      </c>
      <c r="K224" s="76">
        <f>ABS(K223/K221)</f>
        <v>0.40333333333333321</v>
      </c>
      <c r="L224" s="77">
        <f>ABS(L223/L221)</f>
        <v>0.37648809523809523</v>
      </c>
      <c r="M224" s="78" t="e">
        <f>ABS(M223/M221)</f>
        <v>#DIV/0!</v>
      </c>
      <c r="N224" s="93"/>
      <c r="O224" s="79">
        <f>ABS(O223/O221)</f>
        <v>0.42316017316017301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36194</v>
      </c>
      <c r="J227" s="118">
        <v>8336</v>
      </c>
      <c r="K227" s="118">
        <v>141115</v>
      </c>
      <c r="L227" s="118">
        <v>129867</v>
      </c>
      <c r="M227" s="118">
        <v>123700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13</v>
      </c>
      <c r="G228" s="86">
        <f>ABS(F228/E221)</f>
        <v>0.15294117647058825</v>
      </c>
      <c r="H228" s="82" t="s">
        <v>70</v>
      </c>
      <c r="I228" s="118">
        <v>36228</v>
      </c>
      <c r="J228" s="118">
        <v>8338</v>
      </c>
      <c r="K228" s="118">
        <v>141157</v>
      </c>
      <c r="L228" s="118">
        <v>129899</v>
      </c>
      <c r="M228" s="118">
        <v>123700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11</v>
      </c>
      <c r="G229" s="86">
        <f>ABS(F229/E221)</f>
        <v>0.12941176470588237</v>
      </c>
      <c r="H229" s="82" t="s">
        <v>72</v>
      </c>
      <c r="I229" s="118">
        <f>SUM(I228-I227)</f>
        <v>34</v>
      </c>
      <c r="J229" s="118">
        <f>SUM(J228-J227)</f>
        <v>2</v>
      </c>
      <c r="K229" s="118">
        <f>SUM(K228-K227)</f>
        <v>42</v>
      </c>
      <c r="L229" s="118">
        <f>SUM(L228-L227)</f>
        <v>32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11</v>
      </c>
      <c r="G233" s="86">
        <f>ABS(F233/E221)</f>
        <v>0.12941176470588237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</v>
      </c>
      <c r="G234" s="86">
        <f>ABS(F234/E221)</f>
        <v>1.1764705882352941E-2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9</v>
      </c>
      <c r="G235" s="86">
        <f>ABS(F235/E221)</f>
        <v>0.10588235294117647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25</v>
      </c>
      <c r="G236" s="86">
        <f>ABS(F236/E221)</f>
        <v>0.29411764705882354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15</v>
      </c>
      <c r="G237" s="86">
        <f>ABS(F237/E221)</f>
        <v>0.17647058823529413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1"/>
  <sheetViews>
    <sheetView zoomScale="140" zoomScaleNormal="86" workbookViewId="0">
      <pane ySplit="3" topLeftCell="A4" activePane="bottomLeft" state="frozen"/>
      <selection activeCell="A223" sqref="A223"/>
      <selection pane="bottomLeft" activeCell="H73" sqref="H73"/>
    </sheetView>
  </sheetViews>
  <sheetFormatPr baseColWidth="10" defaultColWidth="8.83203125" defaultRowHeight="15" x14ac:dyDescent="0.2"/>
  <cols>
    <col min="1" max="1" width="9.5" customWidth="1"/>
    <col min="2" max="2" width="15.8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33203125" customWidth="1"/>
    <col min="16" max="16" width="61.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361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382</v>
      </c>
      <c r="K3" s="126" t="s">
        <v>97</v>
      </c>
      <c r="L3" s="127" t="s">
        <v>116</v>
      </c>
      <c r="M3" s="128" t="s">
        <v>375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0.31388888888888888</v>
      </c>
      <c r="B4" s="40" t="s">
        <v>151</v>
      </c>
      <c r="C4" s="40"/>
      <c r="D4" s="40" t="s">
        <v>121</v>
      </c>
      <c r="E4" s="37">
        <v>1</v>
      </c>
      <c r="F4" s="39" t="s">
        <v>44</v>
      </c>
      <c r="G4" s="47" t="s">
        <v>124</v>
      </c>
      <c r="H4" s="40" t="s">
        <v>205</v>
      </c>
      <c r="I4" s="48">
        <v>1</v>
      </c>
      <c r="J4" s="49"/>
      <c r="K4" s="50"/>
      <c r="L4" s="51"/>
      <c r="M4" s="52"/>
      <c r="N4" s="46">
        <v>0.31944444444444448</v>
      </c>
      <c r="O4" s="53">
        <f t="shared" ref="O4:O67" si="0">ABS(N4-A4)</f>
        <v>5.5555555555555913E-3</v>
      </c>
      <c r="P4" s="54"/>
    </row>
    <row r="5" spans="1:17" ht="16" x14ac:dyDescent="0.2">
      <c r="A5" s="46">
        <v>0.31875000000000003</v>
      </c>
      <c r="B5" s="40" t="s">
        <v>211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145</v>
      </c>
      <c r="I5" s="48"/>
      <c r="J5" s="49"/>
      <c r="K5" s="50"/>
      <c r="L5" s="51">
        <v>1</v>
      </c>
      <c r="M5" s="52"/>
      <c r="N5" s="46">
        <v>0.32222222222222224</v>
      </c>
      <c r="O5" s="53">
        <f t="shared" si="0"/>
        <v>3.4722222222222099E-3</v>
      </c>
      <c r="P5" s="54"/>
    </row>
    <row r="6" spans="1:17" ht="16" x14ac:dyDescent="0.2">
      <c r="A6" s="46">
        <v>0.32500000000000001</v>
      </c>
      <c r="B6" s="40" t="s">
        <v>120</v>
      </c>
      <c r="C6" s="40"/>
      <c r="D6" s="40" t="s">
        <v>121</v>
      </c>
      <c r="E6" s="37">
        <v>1</v>
      </c>
      <c r="F6" s="39" t="s">
        <v>51</v>
      </c>
      <c r="G6" s="47" t="s">
        <v>124</v>
      </c>
      <c r="H6" s="40" t="s">
        <v>263</v>
      </c>
      <c r="I6" s="48">
        <v>1</v>
      </c>
      <c r="J6" s="49"/>
      <c r="K6" s="50"/>
      <c r="L6" s="51"/>
      <c r="M6" s="52"/>
      <c r="N6" s="46">
        <v>0.32777777777777778</v>
      </c>
      <c r="O6" s="53">
        <f t="shared" si="0"/>
        <v>2.7777777777777679E-3</v>
      </c>
      <c r="P6" s="54"/>
    </row>
    <row r="7" spans="1:17" ht="16" x14ac:dyDescent="0.2">
      <c r="A7" s="46">
        <v>0.32500000000000001</v>
      </c>
      <c r="B7" s="40" t="s">
        <v>133</v>
      </c>
      <c r="C7" s="40"/>
      <c r="D7" s="40" t="s">
        <v>121</v>
      </c>
      <c r="E7" s="37">
        <v>1</v>
      </c>
      <c r="F7" s="39" t="s">
        <v>46</v>
      </c>
      <c r="G7" s="47" t="s">
        <v>124</v>
      </c>
      <c r="H7" s="40" t="s">
        <v>134</v>
      </c>
      <c r="I7" s="48"/>
      <c r="J7" s="49"/>
      <c r="K7" s="50"/>
      <c r="L7" s="51"/>
      <c r="M7" s="52">
        <v>1</v>
      </c>
      <c r="N7" s="46">
        <v>0.32777777777777778</v>
      </c>
      <c r="O7" s="53">
        <f t="shared" si="0"/>
        <v>2.7777777777777679E-3</v>
      </c>
      <c r="P7" s="54"/>
    </row>
    <row r="8" spans="1:17" ht="16" x14ac:dyDescent="0.2">
      <c r="A8" s="46">
        <v>0.32500000000000001</v>
      </c>
      <c r="B8" s="40" t="s">
        <v>379</v>
      </c>
      <c r="C8" s="40"/>
      <c r="D8" s="40" t="s">
        <v>121</v>
      </c>
      <c r="E8" s="37">
        <v>2</v>
      </c>
      <c r="F8" s="39" t="s">
        <v>50</v>
      </c>
      <c r="G8" s="47" t="s">
        <v>124</v>
      </c>
      <c r="H8" s="40" t="s">
        <v>268</v>
      </c>
      <c r="I8" s="48"/>
      <c r="J8" s="49"/>
      <c r="K8" s="50"/>
      <c r="L8" s="51"/>
      <c r="M8" s="52">
        <v>1</v>
      </c>
      <c r="N8" s="46">
        <v>0.32916666666666666</v>
      </c>
      <c r="O8" s="53">
        <f t="shared" si="0"/>
        <v>4.1666666666666519E-3</v>
      </c>
      <c r="P8" s="54"/>
    </row>
    <row r="9" spans="1:17" ht="16" x14ac:dyDescent="0.2">
      <c r="A9" s="46">
        <v>0.32847222222222222</v>
      </c>
      <c r="B9" s="40" t="s">
        <v>149</v>
      </c>
      <c r="C9" s="40"/>
      <c r="D9" s="40" t="s">
        <v>121</v>
      </c>
      <c r="E9" s="37">
        <v>1</v>
      </c>
      <c r="F9" s="39" t="s">
        <v>45</v>
      </c>
      <c r="G9" s="47" t="s">
        <v>124</v>
      </c>
      <c r="H9" s="40" t="s">
        <v>157</v>
      </c>
      <c r="I9" s="48"/>
      <c r="J9" s="49"/>
      <c r="K9" s="50"/>
      <c r="L9" s="51">
        <v>1</v>
      </c>
      <c r="M9" s="52"/>
      <c r="N9" s="46">
        <v>0.33263888888888887</v>
      </c>
      <c r="O9" s="53">
        <f t="shared" si="0"/>
        <v>4.1666666666666519E-3</v>
      </c>
      <c r="P9" s="54"/>
    </row>
    <row r="10" spans="1:17" ht="16" x14ac:dyDescent="0.2">
      <c r="A10" s="46">
        <v>0.33263888888888887</v>
      </c>
      <c r="B10" s="40" t="s">
        <v>149</v>
      </c>
      <c r="C10" s="40"/>
      <c r="D10" s="40" t="s">
        <v>121</v>
      </c>
      <c r="E10" s="37">
        <v>1</v>
      </c>
      <c r="F10" s="39" t="s">
        <v>45</v>
      </c>
      <c r="G10" s="47" t="s">
        <v>157</v>
      </c>
      <c r="H10" s="40" t="s">
        <v>333</v>
      </c>
      <c r="I10" s="48"/>
      <c r="J10" s="49"/>
      <c r="K10" s="50"/>
      <c r="L10" s="51">
        <v>1</v>
      </c>
      <c r="M10" s="52"/>
      <c r="N10" s="46">
        <v>0.3347222222222222</v>
      </c>
      <c r="O10" s="53">
        <f t="shared" si="0"/>
        <v>2.0833333333333259E-3</v>
      </c>
      <c r="P10" s="54"/>
    </row>
    <row r="11" spans="1:17" ht="16" x14ac:dyDescent="0.2">
      <c r="A11" s="46">
        <v>0.33124999999999999</v>
      </c>
      <c r="B11" s="40" t="s">
        <v>147</v>
      </c>
      <c r="C11" s="40"/>
      <c r="D11" s="40" t="s">
        <v>121</v>
      </c>
      <c r="E11" s="37">
        <v>1</v>
      </c>
      <c r="F11" s="39" t="s">
        <v>49</v>
      </c>
      <c r="G11" s="47" t="s">
        <v>124</v>
      </c>
      <c r="H11" s="40" t="s">
        <v>164</v>
      </c>
      <c r="I11" s="48">
        <v>1</v>
      </c>
      <c r="J11" s="49"/>
      <c r="K11" s="50"/>
      <c r="L11" s="51"/>
      <c r="M11" s="52"/>
      <c r="N11" s="46">
        <v>0.3347222222222222</v>
      </c>
      <c r="O11" s="53">
        <f t="shared" si="0"/>
        <v>3.4722222222222099E-3</v>
      </c>
      <c r="P11" s="54"/>
    </row>
    <row r="12" spans="1:17" ht="16" x14ac:dyDescent="0.2">
      <c r="A12" s="46">
        <v>0.33263888888888887</v>
      </c>
      <c r="B12" s="40" t="s">
        <v>353</v>
      </c>
      <c r="C12" s="40"/>
      <c r="D12" s="40" t="s">
        <v>121</v>
      </c>
      <c r="E12" s="37">
        <v>2</v>
      </c>
      <c r="F12" s="39" t="s">
        <v>45</v>
      </c>
      <c r="G12" s="47" t="s">
        <v>131</v>
      </c>
      <c r="H12" s="40" t="s">
        <v>127</v>
      </c>
      <c r="I12" s="48"/>
      <c r="J12" s="49"/>
      <c r="K12" s="50"/>
      <c r="L12" s="51"/>
      <c r="M12" s="52">
        <v>1</v>
      </c>
      <c r="N12" s="46">
        <v>0.33888888888888885</v>
      </c>
      <c r="O12" s="53">
        <f t="shared" si="0"/>
        <v>6.2499999999999778E-3</v>
      </c>
      <c r="P12" s="54"/>
    </row>
    <row r="13" spans="1:17" ht="16" x14ac:dyDescent="0.2">
      <c r="A13" s="46">
        <v>0.33749999999999997</v>
      </c>
      <c r="B13" s="40" t="s">
        <v>354</v>
      </c>
      <c r="C13" s="40"/>
      <c r="D13" s="40" t="s">
        <v>121</v>
      </c>
      <c r="E13" s="37">
        <v>1</v>
      </c>
      <c r="F13" s="39" t="s">
        <v>44</v>
      </c>
      <c r="G13" s="47" t="s">
        <v>249</v>
      </c>
      <c r="H13" s="40" t="s">
        <v>124</v>
      </c>
      <c r="I13" s="48">
        <v>1</v>
      </c>
      <c r="J13" s="49"/>
      <c r="K13" s="50"/>
      <c r="L13" s="51"/>
      <c r="M13" s="52"/>
      <c r="N13" s="46">
        <v>0.34930555555555554</v>
      </c>
      <c r="O13" s="53">
        <f t="shared" si="0"/>
        <v>1.1805555555555569E-2</v>
      </c>
      <c r="P13" s="54"/>
    </row>
    <row r="14" spans="1:17" ht="16" x14ac:dyDescent="0.2">
      <c r="A14" s="46">
        <v>0.33749999999999997</v>
      </c>
      <c r="B14" s="40" t="s">
        <v>173</v>
      </c>
      <c r="C14" s="40"/>
      <c r="D14" s="40" t="s">
        <v>122</v>
      </c>
      <c r="E14" s="37">
        <v>1</v>
      </c>
      <c r="F14" s="39" t="s">
        <v>45</v>
      </c>
      <c r="G14" s="47" t="s">
        <v>124</v>
      </c>
      <c r="H14" s="40" t="s">
        <v>132</v>
      </c>
      <c r="I14" s="48"/>
      <c r="J14" s="49"/>
      <c r="K14" s="50"/>
      <c r="L14" s="51">
        <v>1</v>
      </c>
      <c r="M14" s="52"/>
      <c r="N14" s="46">
        <v>0.34097222222222223</v>
      </c>
      <c r="O14" s="53">
        <f t="shared" si="0"/>
        <v>3.4722222222222654E-3</v>
      </c>
      <c r="P14" s="54"/>
    </row>
    <row r="15" spans="1:17" ht="16" x14ac:dyDescent="0.2">
      <c r="A15" s="46">
        <v>0.33958333333333335</v>
      </c>
      <c r="B15" s="40" t="s">
        <v>261</v>
      </c>
      <c r="C15" s="40"/>
      <c r="D15" s="40" t="s">
        <v>121</v>
      </c>
      <c r="E15" s="37">
        <v>1</v>
      </c>
      <c r="F15" s="39" t="s">
        <v>51</v>
      </c>
      <c r="G15" s="47" t="s">
        <v>124</v>
      </c>
      <c r="H15" s="40" t="s">
        <v>199</v>
      </c>
      <c r="I15" s="48">
        <v>1</v>
      </c>
      <c r="J15" s="49"/>
      <c r="K15" s="50"/>
      <c r="L15" s="51"/>
      <c r="M15" s="52"/>
      <c r="N15" s="46">
        <v>0.3444444444444445</v>
      </c>
      <c r="O15" s="53">
        <f t="shared" si="0"/>
        <v>4.8611111111111494E-3</v>
      </c>
      <c r="P15" s="54"/>
    </row>
    <row r="16" spans="1:17" ht="16" x14ac:dyDescent="0.2">
      <c r="A16" s="46">
        <v>0.34097222222222223</v>
      </c>
      <c r="B16" s="40" t="s">
        <v>133</v>
      </c>
      <c r="C16" s="40"/>
      <c r="D16" s="40" t="s">
        <v>121</v>
      </c>
      <c r="E16" s="37">
        <v>1</v>
      </c>
      <c r="F16" s="39" t="s">
        <v>46</v>
      </c>
      <c r="G16" s="47" t="s">
        <v>134</v>
      </c>
      <c r="H16" s="40" t="s">
        <v>380</v>
      </c>
      <c r="I16" s="48"/>
      <c r="J16" s="49"/>
      <c r="K16" s="50"/>
      <c r="L16" s="51">
        <v>1</v>
      </c>
      <c r="M16" s="52"/>
      <c r="N16" s="46">
        <v>0.34652777777777777</v>
      </c>
      <c r="O16" s="53">
        <f t="shared" si="0"/>
        <v>5.5555555555555358E-3</v>
      </c>
      <c r="P16" s="54"/>
    </row>
    <row r="17" spans="1:16" ht="16" x14ac:dyDescent="0.2">
      <c r="A17" s="46">
        <v>0.34097222222222223</v>
      </c>
      <c r="B17" s="40" t="s">
        <v>147</v>
      </c>
      <c r="C17" s="40"/>
      <c r="D17" s="40" t="s">
        <v>121</v>
      </c>
      <c r="E17" s="37">
        <v>1</v>
      </c>
      <c r="F17" s="39" t="s">
        <v>49</v>
      </c>
      <c r="G17" s="47" t="s">
        <v>164</v>
      </c>
      <c r="H17" s="40" t="s">
        <v>124</v>
      </c>
      <c r="I17" s="48">
        <v>1</v>
      </c>
      <c r="J17" s="49"/>
      <c r="K17" s="50"/>
      <c r="L17" s="51"/>
      <c r="M17" s="52"/>
      <c r="N17" s="46">
        <v>0.34930555555555554</v>
      </c>
      <c r="O17" s="53">
        <f t="shared" si="0"/>
        <v>8.3333333333333037E-3</v>
      </c>
      <c r="P17" s="54"/>
    </row>
    <row r="18" spans="1:16" ht="16" x14ac:dyDescent="0.2">
      <c r="A18" s="46">
        <v>0.34791666666666665</v>
      </c>
      <c r="B18" s="40" t="s">
        <v>120</v>
      </c>
      <c r="C18" s="40">
        <v>1</v>
      </c>
      <c r="D18" s="40" t="s">
        <v>122</v>
      </c>
      <c r="E18" s="37"/>
      <c r="F18" s="39" t="s">
        <v>51</v>
      </c>
      <c r="G18" s="47" t="s">
        <v>124</v>
      </c>
      <c r="H18" s="40" t="s">
        <v>263</v>
      </c>
      <c r="I18" s="48"/>
      <c r="J18" s="49"/>
      <c r="K18" s="50"/>
      <c r="L18" s="51"/>
      <c r="M18" s="52">
        <v>1</v>
      </c>
      <c r="N18" s="46">
        <v>0.35000000000000003</v>
      </c>
      <c r="O18" s="53">
        <f t="shared" si="0"/>
        <v>2.0833333333333814E-3</v>
      </c>
      <c r="P18" s="54"/>
    </row>
    <row r="19" spans="1:16" ht="16" x14ac:dyDescent="0.2">
      <c r="A19" s="46">
        <v>0.34861111111111115</v>
      </c>
      <c r="B19" s="40" t="s">
        <v>156</v>
      </c>
      <c r="C19" s="40"/>
      <c r="D19" s="40" t="s">
        <v>121</v>
      </c>
      <c r="E19" s="37">
        <v>1</v>
      </c>
      <c r="F19" s="39" t="s">
        <v>44</v>
      </c>
      <c r="G19" s="47" t="s">
        <v>124</v>
      </c>
      <c r="H19" s="40" t="s">
        <v>226</v>
      </c>
      <c r="I19" s="48"/>
      <c r="J19" s="49"/>
      <c r="K19" s="50"/>
      <c r="L19" s="51">
        <v>1</v>
      </c>
      <c r="M19" s="52"/>
      <c r="N19" s="46">
        <v>0.3520833333333333</v>
      </c>
      <c r="O19" s="53">
        <f t="shared" si="0"/>
        <v>3.4722222222221544E-3</v>
      </c>
      <c r="P19" s="54"/>
    </row>
    <row r="20" spans="1:16" ht="16" x14ac:dyDescent="0.2">
      <c r="A20" s="46">
        <v>0.3520833333333333</v>
      </c>
      <c r="B20" s="40" t="s">
        <v>156</v>
      </c>
      <c r="C20" s="40"/>
      <c r="D20" s="40" t="s">
        <v>121</v>
      </c>
      <c r="E20" s="37">
        <v>1</v>
      </c>
      <c r="F20" s="39" t="s">
        <v>44</v>
      </c>
      <c r="G20" s="47" t="s">
        <v>226</v>
      </c>
      <c r="H20" s="40" t="s">
        <v>157</v>
      </c>
      <c r="I20" s="48"/>
      <c r="J20" s="49"/>
      <c r="K20" s="50"/>
      <c r="L20" s="51">
        <v>1</v>
      </c>
      <c r="M20" s="52"/>
      <c r="N20" s="46">
        <v>0.35555555555555557</v>
      </c>
      <c r="O20" s="53">
        <f t="shared" si="0"/>
        <v>3.4722222222222654E-3</v>
      </c>
      <c r="P20" s="54"/>
    </row>
    <row r="21" spans="1:16" ht="16" x14ac:dyDescent="0.2">
      <c r="A21" s="46">
        <v>0.35555555555555557</v>
      </c>
      <c r="B21" s="40" t="s">
        <v>156</v>
      </c>
      <c r="C21" s="40"/>
      <c r="D21" s="40" t="s">
        <v>121</v>
      </c>
      <c r="E21" s="37">
        <v>1</v>
      </c>
      <c r="F21" s="39" t="s">
        <v>44</v>
      </c>
      <c r="G21" s="47" t="s">
        <v>157</v>
      </c>
      <c r="H21" s="40" t="s">
        <v>226</v>
      </c>
      <c r="I21" s="48"/>
      <c r="J21" s="49"/>
      <c r="K21" s="50"/>
      <c r="L21" s="51">
        <v>1</v>
      </c>
      <c r="M21" s="52"/>
      <c r="N21" s="46">
        <v>0.3659722222222222</v>
      </c>
      <c r="O21" s="53">
        <f t="shared" si="0"/>
        <v>1.041666666666663E-2</v>
      </c>
      <c r="P21" s="129"/>
    </row>
    <row r="22" spans="1:16" ht="16" x14ac:dyDescent="0.2">
      <c r="A22" s="46">
        <v>0.35069444444444442</v>
      </c>
      <c r="B22" s="40" t="s">
        <v>147</v>
      </c>
      <c r="C22" s="40"/>
      <c r="D22" s="40" t="s">
        <v>121</v>
      </c>
      <c r="E22" s="37">
        <v>1</v>
      </c>
      <c r="F22" s="39" t="s">
        <v>49</v>
      </c>
      <c r="G22" s="47" t="s">
        <v>124</v>
      </c>
      <c r="H22" s="40" t="s">
        <v>164</v>
      </c>
      <c r="I22" s="48">
        <v>1</v>
      </c>
      <c r="J22" s="49"/>
      <c r="K22" s="50"/>
      <c r="L22" s="51"/>
      <c r="M22" s="52"/>
      <c r="N22" s="46">
        <v>0.35416666666666669</v>
      </c>
      <c r="O22" s="53">
        <f t="shared" si="0"/>
        <v>3.4722222222222654E-3</v>
      </c>
      <c r="P22" s="54"/>
    </row>
    <row r="23" spans="1:16" ht="16" x14ac:dyDescent="0.2">
      <c r="A23" s="46">
        <v>0.35486111111111113</v>
      </c>
      <c r="B23" s="40" t="s">
        <v>165</v>
      </c>
      <c r="C23" s="40"/>
      <c r="D23" s="40" t="s">
        <v>121</v>
      </c>
      <c r="E23" s="37">
        <v>1</v>
      </c>
      <c r="F23" s="39" t="s">
        <v>44</v>
      </c>
      <c r="G23" s="47" t="s">
        <v>124</v>
      </c>
      <c r="H23" s="40" t="s">
        <v>166</v>
      </c>
      <c r="I23" s="48"/>
      <c r="J23" s="49"/>
      <c r="K23" s="50"/>
      <c r="L23" s="51"/>
      <c r="M23" s="52">
        <v>1</v>
      </c>
      <c r="N23" s="46">
        <v>0.3576388888888889</v>
      </c>
      <c r="O23" s="53">
        <f t="shared" si="0"/>
        <v>2.7777777777777679E-3</v>
      </c>
      <c r="P23" s="54"/>
    </row>
    <row r="24" spans="1:16" ht="16" x14ac:dyDescent="0.2">
      <c r="A24" s="46">
        <v>0.3576388888888889</v>
      </c>
      <c r="B24" s="40" t="s">
        <v>165</v>
      </c>
      <c r="C24" s="40"/>
      <c r="D24" s="40" t="s">
        <v>121</v>
      </c>
      <c r="E24" s="37">
        <v>1</v>
      </c>
      <c r="F24" s="39" t="s">
        <v>44</v>
      </c>
      <c r="G24" s="47" t="s">
        <v>166</v>
      </c>
      <c r="H24" s="40" t="s">
        <v>242</v>
      </c>
      <c r="I24" s="48"/>
      <c r="J24" s="49"/>
      <c r="K24" s="50"/>
      <c r="L24" s="51"/>
      <c r="M24" s="52">
        <v>1</v>
      </c>
      <c r="N24" s="46">
        <v>0.36388888888888887</v>
      </c>
      <c r="O24" s="53">
        <f t="shared" si="0"/>
        <v>6.2499999999999778E-3</v>
      </c>
      <c r="P24" s="54"/>
    </row>
    <row r="25" spans="1:16" ht="16" x14ac:dyDescent="0.2">
      <c r="A25" s="46">
        <v>0.3576388888888889</v>
      </c>
      <c r="B25" s="40" t="s">
        <v>120</v>
      </c>
      <c r="C25" s="40"/>
      <c r="D25" s="40" t="s">
        <v>121</v>
      </c>
      <c r="E25" s="37">
        <v>1</v>
      </c>
      <c r="F25" s="39" t="s">
        <v>51</v>
      </c>
      <c r="G25" s="47" t="s">
        <v>263</v>
      </c>
      <c r="H25" s="40" t="s">
        <v>124</v>
      </c>
      <c r="I25" s="48">
        <v>1</v>
      </c>
      <c r="J25" s="49"/>
      <c r="K25" s="50"/>
      <c r="L25" s="51"/>
      <c r="M25" s="52"/>
      <c r="N25" s="46">
        <v>0.3666666666666667</v>
      </c>
      <c r="O25" s="53">
        <f t="shared" si="0"/>
        <v>9.0277777777778012E-3</v>
      </c>
      <c r="P25" s="54"/>
    </row>
    <row r="26" spans="1:16" ht="16" x14ac:dyDescent="0.2">
      <c r="A26" s="46">
        <v>0.3576388888888889</v>
      </c>
      <c r="B26" s="40" t="s">
        <v>192</v>
      </c>
      <c r="C26" s="40"/>
      <c r="D26" s="40" t="s">
        <v>122</v>
      </c>
      <c r="E26" s="37">
        <v>1</v>
      </c>
      <c r="F26" s="39" t="s">
        <v>44</v>
      </c>
      <c r="G26" s="47" t="s">
        <v>124</v>
      </c>
      <c r="H26" s="40" t="s">
        <v>164</v>
      </c>
      <c r="I26" s="48">
        <v>1</v>
      </c>
      <c r="J26" s="49"/>
      <c r="K26" s="50"/>
      <c r="L26" s="51"/>
      <c r="M26" s="52"/>
      <c r="N26" s="46">
        <v>0.36249999999999999</v>
      </c>
      <c r="O26" s="53">
        <f t="shared" si="0"/>
        <v>4.8611111111110938E-3</v>
      </c>
      <c r="P26" s="54"/>
    </row>
    <row r="27" spans="1:16" ht="16" x14ac:dyDescent="0.2">
      <c r="A27" s="46">
        <v>0.3576388888888889</v>
      </c>
      <c r="B27" s="40" t="s">
        <v>379</v>
      </c>
      <c r="C27" s="40">
        <v>1</v>
      </c>
      <c r="D27" s="40" t="s">
        <v>122</v>
      </c>
      <c r="E27" s="37"/>
      <c r="F27" s="39" t="s">
        <v>50</v>
      </c>
      <c r="G27" s="47" t="s">
        <v>131</v>
      </c>
      <c r="H27" s="40" t="s">
        <v>268</v>
      </c>
      <c r="I27" s="48"/>
      <c r="J27" s="49"/>
      <c r="K27" s="50"/>
      <c r="L27" s="51">
        <v>1</v>
      </c>
      <c r="M27" s="52"/>
      <c r="N27" s="46">
        <v>0.3743055555555555</v>
      </c>
      <c r="O27" s="53">
        <f t="shared" si="0"/>
        <v>1.6666666666666607E-2</v>
      </c>
      <c r="P27" s="129" t="s">
        <v>338</v>
      </c>
    </row>
    <row r="28" spans="1:16" ht="16" x14ac:dyDescent="0.2">
      <c r="A28" s="46">
        <v>0.36041666666666666</v>
      </c>
      <c r="B28" s="40" t="s">
        <v>149</v>
      </c>
      <c r="C28" s="40"/>
      <c r="D28" s="40" t="s">
        <v>122</v>
      </c>
      <c r="E28" s="37">
        <v>1</v>
      </c>
      <c r="F28" s="39" t="s">
        <v>45</v>
      </c>
      <c r="G28" s="47" t="s">
        <v>157</v>
      </c>
      <c r="H28" s="40" t="s">
        <v>124</v>
      </c>
      <c r="I28" s="48"/>
      <c r="J28" s="49"/>
      <c r="K28" s="50"/>
      <c r="L28" s="51">
        <v>1</v>
      </c>
      <c r="M28" s="52"/>
      <c r="N28" s="46">
        <v>0.36805555555555558</v>
      </c>
      <c r="O28" s="53">
        <f t="shared" si="0"/>
        <v>7.6388888888889173E-3</v>
      </c>
      <c r="P28" s="54"/>
    </row>
    <row r="29" spans="1:16" ht="16" x14ac:dyDescent="0.2">
      <c r="A29" s="46">
        <v>0.36041666666666666</v>
      </c>
      <c r="B29" s="40" t="s">
        <v>133</v>
      </c>
      <c r="C29" s="40"/>
      <c r="D29" s="40" t="s">
        <v>121</v>
      </c>
      <c r="E29" s="37">
        <v>1</v>
      </c>
      <c r="F29" s="39" t="s">
        <v>46</v>
      </c>
      <c r="G29" s="47" t="s">
        <v>131</v>
      </c>
      <c r="H29" s="40" t="s">
        <v>132</v>
      </c>
      <c r="I29" s="48"/>
      <c r="J29" s="49"/>
      <c r="K29" s="50"/>
      <c r="L29" s="51"/>
      <c r="M29" s="52">
        <v>1</v>
      </c>
      <c r="N29" s="46">
        <v>0.37916666666666665</v>
      </c>
      <c r="O29" s="53">
        <f t="shared" si="0"/>
        <v>1.8749999999999989E-2</v>
      </c>
      <c r="P29" s="54"/>
    </row>
    <row r="30" spans="1:16" ht="16" x14ac:dyDescent="0.2">
      <c r="A30" s="46">
        <v>0.36736111111111108</v>
      </c>
      <c r="B30" s="40" t="s">
        <v>354</v>
      </c>
      <c r="C30" s="40"/>
      <c r="D30" s="40" t="s">
        <v>121</v>
      </c>
      <c r="E30" s="37">
        <v>1</v>
      </c>
      <c r="F30" s="39" t="s">
        <v>44</v>
      </c>
      <c r="G30" s="47" t="s">
        <v>124</v>
      </c>
      <c r="H30" s="40" t="s">
        <v>158</v>
      </c>
      <c r="I30" s="48">
        <v>1</v>
      </c>
      <c r="J30" s="49"/>
      <c r="K30" s="50"/>
      <c r="L30" s="51"/>
      <c r="M30" s="52"/>
      <c r="N30" s="46">
        <v>0.37152777777777773</v>
      </c>
      <c r="O30" s="53">
        <f t="shared" si="0"/>
        <v>4.1666666666666519E-3</v>
      </c>
      <c r="P30" s="54"/>
    </row>
    <row r="31" spans="1:16" ht="16" x14ac:dyDescent="0.2">
      <c r="A31" s="46">
        <v>0.37152777777777773</v>
      </c>
      <c r="B31" s="40" t="s">
        <v>168</v>
      </c>
      <c r="C31" s="40"/>
      <c r="D31" s="40" t="s">
        <v>121</v>
      </c>
      <c r="E31" s="37">
        <v>1</v>
      </c>
      <c r="F31" s="39" t="s">
        <v>46</v>
      </c>
      <c r="G31" s="47" t="s">
        <v>134</v>
      </c>
      <c r="H31" s="40" t="s">
        <v>124</v>
      </c>
      <c r="I31" s="48">
        <v>1</v>
      </c>
      <c r="J31" s="49"/>
      <c r="K31" s="50"/>
      <c r="L31" s="51"/>
      <c r="M31" s="52"/>
      <c r="N31" s="46">
        <v>0.37847222222222227</v>
      </c>
      <c r="O31" s="53">
        <f t="shared" si="0"/>
        <v>6.9444444444445308E-3</v>
      </c>
      <c r="P31" s="54"/>
    </row>
    <row r="32" spans="1:16" ht="16" x14ac:dyDescent="0.2">
      <c r="A32" s="46">
        <v>0.37986111111111115</v>
      </c>
      <c r="B32" s="40" t="s">
        <v>149</v>
      </c>
      <c r="C32" s="40"/>
      <c r="D32" s="40" t="s">
        <v>122</v>
      </c>
      <c r="E32" s="37">
        <v>1</v>
      </c>
      <c r="F32" s="39" t="s">
        <v>45</v>
      </c>
      <c r="G32" s="47" t="s">
        <v>124</v>
      </c>
      <c r="H32" s="40" t="s">
        <v>179</v>
      </c>
      <c r="I32" s="48">
        <v>1</v>
      </c>
      <c r="J32" s="49"/>
      <c r="K32" s="50"/>
      <c r="L32" s="51"/>
      <c r="M32" s="52"/>
      <c r="N32" s="46">
        <v>0.38263888888888892</v>
      </c>
      <c r="O32" s="53">
        <f t="shared" si="0"/>
        <v>2.7777777777777679E-3</v>
      </c>
      <c r="P32" s="54"/>
    </row>
    <row r="33" spans="1:16" ht="16" x14ac:dyDescent="0.2">
      <c r="A33" s="46">
        <v>0.37986111111111115</v>
      </c>
      <c r="B33" s="40" t="s">
        <v>163</v>
      </c>
      <c r="C33" s="40"/>
      <c r="D33" s="40" t="s">
        <v>121</v>
      </c>
      <c r="E33" s="37">
        <v>1</v>
      </c>
      <c r="F33" s="39" t="s">
        <v>51</v>
      </c>
      <c r="G33" s="47" t="s">
        <v>124</v>
      </c>
      <c r="H33" s="40" t="s">
        <v>232</v>
      </c>
      <c r="I33" s="48">
        <v>1</v>
      </c>
      <c r="J33" s="49"/>
      <c r="K33" s="50"/>
      <c r="L33" s="51"/>
      <c r="M33" s="52"/>
      <c r="N33" s="46">
        <v>0.38472222222222219</v>
      </c>
      <c r="O33" s="53">
        <f t="shared" si="0"/>
        <v>4.8611111111110383E-3</v>
      </c>
      <c r="P33" s="54"/>
    </row>
    <row r="34" spans="1:16" ht="16" x14ac:dyDescent="0.2">
      <c r="A34" s="46">
        <v>0.38125000000000003</v>
      </c>
      <c r="B34" s="40" t="s">
        <v>321</v>
      </c>
      <c r="C34" s="40"/>
      <c r="D34" s="40" t="s">
        <v>121</v>
      </c>
      <c r="E34" s="37">
        <v>2</v>
      </c>
      <c r="F34" s="39" t="s">
        <v>47</v>
      </c>
      <c r="G34" s="47" t="s">
        <v>124</v>
      </c>
      <c r="H34" s="40" t="s">
        <v>132</v>
      </c>
      <c r="I34" s="48"/>
      <c r="J34" s="49"/>
      <c r="K34" s="50"/>
      <c r="L34" s="51"/>
      <c r="M34" s="52">
        <v>1</v>
      </c>
      <c r="N34" s="46">
        <v>0.38611111111111113</v>
      </c>
      <c r="O34" s="53">
        <f t="shared" si="0"/>
        <v>4.8611111111110938E-3</v>
      </c>
      <c r="P34" s="54"/>
    </row>
    <row r="35" spans="1:16" ht="16" x14ac:dyDescent="0.2">
      <c r="A35" s="46">
        <v>0.39374999999999999</v>
      </c>
      <c r="B35" s="40" t="s">
        <v>261</v>
      </c>
      <c r="C35" s="40"/>
      <c r="D35" s="40" t="s">
        <v>121</v>
      </c>
      <c r="E35" s="37">
        <v>1</v>
      </c>
      <c r="F35" s="39" t="s">
        <v>51</v>
      </c>
      <c r="G35" s="47" t="s">
        <v>199</v>
      </c>
      <c r="H35" s="40" t="s">
        <v>128</v>
      </c>
      <c r="I35" s="48"/>
      <c r="J35" s="49"/>
      <c r="K35" s="50"/>
      <c r="L35" s="51"/>
      <c r="M35" s="52">
        <v>1</v>
      </c>
      <c r="N35" s="46">
        <v>0.40416666666666662</v>
      </c>
      <c r="O35" s="53">
        <f t="shared" si="0"/>
        <v>1.041666666666663E-2</v>
      </c>
      <c r="P35" s="129" t="s">
        <v>381</v>
      </c>
    </row>
    <row r="36" spans="1:16" ht="16" x14ac:dyDescent="0.2">
      <c r="A36" s="46">
        <v>0.40069444444444446</v>
      </c>
      <c r="B36" s="40" t="s">
        <v>198</v>
      </c>
      <c r="C36" s="40"/>
      <c r="D36" s="40" t="s">
        <v>122</v>
      </c>
      <c r="E36" s="37">
        <v>1</v>
      </c>
      <c r="F36" s="39" t="s">
        <v>44</v>
      </c>
      <c r="G36" s="47" t="s">
        <v>124</v>
      </c>
      <c r="H36" s="40" t="s">
        <v>164</v>
      </c>
      <c r="I36" s="48"/>
      <c r="J36" s="49"/>
      <c r="K36" s="50"/>
      <c r="L36" s="51">
        <v>1</v>
      </c>
      <c r="M36" s="52"/>
      <c r="N36" s="46">
        <v>0.40347222222222223</v>
      </c>
      <c r="O36" s="53">
        <f t="shared" si="0"/>
        <v>2.7777777777777679E-3</v>
      </c>
      <c r="P36" s="54"/>
    </row>
    <row r="37" spans="1:16" ht="16" x14ac:dyDescent="0.2">
      <c r="A37" s="46">
        <v>0.40208333333333335</v>
      </c>
      <c r="B37" s="40" t="s">
        <v>147</v>
      </c>
      <c r="C37" s="40"/>
      <c r="D37" s="40" t="s">
        <v>121</v>
      </c>
      <c r="E37" s="37">
        <v>1</v>
      </c>
      <c r="F37" s="39" t="s">
        <v>49</v>
      </c>
      <c r="G37" s="47" t="s">
        <v>164</v>
      </c>
      <c r="H37" s="40" t="s">
        <v>124</v>
      </c>
      <c r="I37" s="48"/>
      <c r="J37" s="49"/>
      <c r="K37" s="50"/>
      <c r="L37" s="51">
        <v>1</v>
      </c>
      <c r="M37" s="52"/>
      <c r="N37" s="46">
        <v>0.40763888888888888</v>
      </c>
      <c r="O37" s="53">
        <f t="shared" si="0"/>
        <v>5.5555555555555358E-3</v>
      </c>
      <c r="P37" s="54"/>
    </row>
    <row r="38" spans="1:16" ht="16" x14ac:dyDescent="0.2">
      <c r="A38" s="46">
        <v>0.4055555555555555</v>
      </c>
      <c r="B38" s="40" t="s">
        <v>151</v>
      </c>
      <c r="C38" s="40"/>
      <c r="D38" s="40" t="s">
        <v>121</v>
      </c>
      <c r="E38" s="37">
        <v>1</v>
      </c>
      <c r="F38" s="39" t="s">
        <v>44</v>
      </c>
      <c r="G38" s="47" t="s">
        <v>205</v>
      </c>
      <c r="H38" s="40" t="s">
        <v>124</v>
      </c>
      <c r="I38" s="48"/>
      <c r="J38" s="49"/>
      <c r="K38" s="50"/>
      <c r="L38" s="51"/>
      <c r="M38" s="52">
        <v>1</v>
      </c>
      <c r="N38" s="46">
        <v>0.41875000000000001</v>
      </c>
      <c r="O38" s="53">
        <f t="shared" si="0"/>
        <v>1.3194444444444509E-2</v>
      </c>
      <c r="P38" s="129" t="s">
        <v>383</v>
      </c>
    </row>
    <row r="39" spans="1:16" ht="16" x14ac:dyDescent="0.2">
      <c r="A39" s="46">
        <v>0.40833333333333338</v>
      </c>
      <c r="B39" s="40" t="s">
        <v>181</v>
      </c>
      <c r="C39" s="40"/>
      <c r="D39" s="40" t="s">
        <v>121</v>
      </c>
      <c r="E39" s="37">
        <v>2</v>
      </c>
      <c r="F39" s="39" t="s">
        <v>50</v>
      </c>
      <c r="G39" s="47" t="s">
        <v>124</v>
      </c>
      <c r="H39" s="40" t="s">
        <v>268</v>
      </c>
      <c r="I39" s="48"/>
      <c r="J39" s="49"/>
      <c r="K39" s="50"/>
      <c r="L39" s="51">
        <v>1</v>
      </c>
      <c r="M39" s="52"/>
      <c r="N39" s="46">
        <v>0.41180555555555554</v>
      </c>
      <c r="O39" s="53">
        <f t="shared" si="0"/>
        <v>3.4722222222221544E-3</v>
      </c>
      <c r="P39" s="54"/>
    </row>
    <row r="40" spans="1:16" ht="16" x14ac:dyDescent="0.2">
      <c r="A40" s="46">
        <v>0.43541666666666662</v>
      </c>
      <c r="B40" s="40" t="s">
        <v>151</v>
      </c>
      <c r="C40" s="40"/>
      <c r="D40" s="40" t="s">
        <v>121</v>
      </c>
      <c r="E40" s="37">
        <v>1</v>
      </c>
      <c r="F40" s="39" t="s">
        <v>44</v>
      </c>
      <c r="G40" s="47" t="s">
        <v>124</v>
      </c>
      <c r="H40" s="40" t="s">
        <v>205</v>
      </c>
      <c r="I40" s="48">
        <v>1</v>
      </c>
      <c r="J40" s="49"/>
      <c r="K40" s="50"/>
      <c r="L40" s="51"/>
      <c r="M40" s="52"/>
      <c r="N40" s="46">
        <v>0.44444444444444442</v>
      </c>
      <c r="O40" s="53">
        <f t="shared" si="0"/>
        <v>9.0277777777778012E-3</v>
      </c>
      <c r="P40" s="54"/>
    </row>
    <row r="41" spans="1:16" ht="16" x14ac:dyDescent="0.2">
      <c r="A41" s="46">
        <v>0.43541666666666662</v>
      </c>
      <c r="B41" s="40" t="s">
        <v>163</v>
      </c>
      <c r="C41" s="40"/>
      <c r="D41" s="40" t="s">
        <v>121</v>
      </c>
      <c r="E41" s="37">
        <v>1</v>
      </c>
      <c r="F41" s="39" t="s">
        <v>51</v>
      </c>
      <c r="G41" s="47" t="s">
        <v>249</v>
      </c>
      <c r="H41" s="40" t="s">
        <v>124</v>
      </c>
      <c r="I41" s="48">
        <v>1</v>
      </c>
      <c r="J41" s="49"/>
      <c r="K41" s="50"/>
      <c r="L41" s="51"/>
      <c r="M41" s="52"/>
      <c r="N41" s="46">
        <v>0.44930555555555557</v>
      </c>
      <c r="O41" s="53">
        <f t="shared" si="0"/>
        <v>1.3888888888888951E-2</v>
      </c>
      <c r="P41" s="54"/>
    </row>
    <row r="42" spans="1:16" ht="16" x14ac:dyDescent="0.2">
      <c r="A42" s="46">
        <v>0.43541666666666662</v>
      </c>
      <c r="B42" s="40" t="s">
        <v>314</v>
      </c>
      <c r="C42" s="40"/>
      <c r="D42" s="40" t="s">
        <v>121</v>
      </c>
      <c r="E42" s="37">
        <v>1</v>
      </c>
      <c r="F42" s="39" t="s">
        <v>51</v>
      </c>
      <c r="G42" s="47" t="s">
        <v>132</v>
      </c>
      <c r="H42" s="40" t="s">
        <v>124</v>
      </c>
      <c r="I42" s="48"/>
      <c r="J42" s="49"/>
      <c r="K42" s="50"/>
      <c r="L42" s="51">
        <v>1</v>
      </c>
      <c r="M42" s="52"/>
      <c r="N42" s="46">
        <v>0.44305555555555554</v>
      </c>
      <c r="O42" s="53">
        <f t="shared" si="0"/>
        <v>7.6388888888889173E-3</v>
      </c>
      <c r="P42" s="54"/>
    </row>
    <row r="43" spans="1:16" ht="16" x14ac:dyDescent="0.2">
      <c r="A43" s="46">
        <v>0.43958333333333338</v>
      </c>
      <c r="B43" s="40" t="s">
        <v>181</v>
      </c>
      <c r="C43" s="40"/>
      <c r="D43" s="40" t="s">
        <v>122</v>
      </c>
      <c r="E43" s="37">
        <v>2</v>
      </c>
      <c r="F43" s="39" t="s">
        <v>50</v>
      </c>
      <c r="G43" s="47" t="s">
        <v>268</v>
      </c>
      <c r="H43" s="40" t="s">
        <v>124</v>
      </c>
      <c r="I43" s="48"/>
      <c r="J43" s="49"/>
      <c r="K43" s="50"/>
      <c r="L43" s="51">
        <v>1</v>
      </c>
      <c r="M43" s="52"/>
      <c r="N43" s="46">
        <v>0.44305555555555554</v>
      </c>
      <c r="O43" s="53">
        <f t="shared" si="0"/>
        <v>3.4722222222221544E-3</v>
      </c>
      <c r="P43" s="54"/>
    </row>
    <row r="44" spans="1:16" ht="16" x14ac:dyDescent="0.2">
      <c r="A44" s="46">
        <v>0.44097222222222227</v>
      </c>
      <c r="B44" s="40" t="s">
        <v>321</v>
      </c>
      <c r="C44" s="40"/>
      <c r="D44" s="40" t="s">
        <v>121</v>
      </c>
      <c r="E44" s="37">
        <v>2</v>
      </c>
      <c r="F44" s="39" t="s">
        <v>47</v>
      </c>
      <c r="G44" s="47" t="s">
        <v>132</v>
      </c>
      <c r="H44" s="40" t="s">
        <v>124</v>
      </c>
      <c r="I44" s="48"/>
      <c r="J44" s="49"/>
      <c r="K44" s="50"/>
      <c r="L44" s="51">
        <v>1</v>
      </c>
      <c r="M44" s="52"/>
      <c r="N44" s="46">
        <v>0.44930555555555557</v>
      </c>
      <c r="O44" s="53">
        <f t="shared" si="0"/>
        <v>8.3333333333333037E-3</v>
      </c>
      <c r="P44" s="54"/>
    </row>
    <row r="45" spans="1:16" ht="16" x14ac:dyDescent="0.2">
      <c r="A45" s="46">
        <v>0.45902777777777781</v>
      </c>
      <c r="B45" s="40" t="s">
        <v>120</v>
      </c>
      <c r="C45" s="40"/>
      <c r="D45" s="40" t="s">
        <v>121</v>
      </c>
      <c r="E45" s="37">
        <v>1</v>
      </c>
      <c r="F45" s="39" t="s">
        <v>51</v>
      </c>
      <c r="G45" s="47" t="s">
        <v>124</v>
      </c>
      <c r="H45" s="40" t="s">
        <v>193</v>
      </c>
      <c r="I45" s="48">
        <v>1</v>
      </c>
      <c r="J45" s="49"/>
      <c r="K45" s="50"/>
      <c r="L45" s="51"/>
      <c r="M45" s="52"/>
      <c r="N45" s="46">
        <v>0.46666666666666662</v>
      </c>
      <c r="O45" s="53">
        <f t="shared" si="0"/>
        <v>7.6388888888888062E-3</v>
      </c>
      <c r="P45" s="54"/>
    </row>
    <row r="46" spans="1:16" ht="16" x14ac:dyDescent="0.2">
      <c r="A46" s="46">
        <v>0.46111111111111108</v>
      </c>
      <c r="B46" s="40" t="s">
        <v>173</v>
      </c>
      <c r="C46" s="40">
        <v>1</v>
      </c>
      <c r="D46" s="40" t="s">
        <v>122</v>
      </c>
      <c r="E46" s="37"/>
      <c r="F46" s="39" t="s">
        <v>45</v>
      </c>
      <c r="G46" s="47" t="s">
        <v>124</v>
      </c>
      <c r="H46" s="40" t="s">
        <v>164</v>
      </c>
      <c r="I46" s="48"/>
      <c r="J46" s="49">
        <v>1</v>
      </c>
      <c r="K46" s="50"/>
      <c r="L46" s="51"/>
      <c r="M46" s="52"/>
      <c r="N46" s="46">
        <v>0.46388888888888885</v>
      </c>
      <c r="O46" s="53">
        <f t="shared" si="0"/>
        <v>2.7777777777777679E-3</v>
      </c>
      <c r="P46" s="54"/>
    </row>
    <row r="47" spans="1:16" ht="16" x14ac:dyDescent="0.2">
      <c r="A47" s="46">
        <v>0.46319444444444446</v>
      </c>
      <c r="B47" s="40" t="s">
        <v>149</v>
      </c>
      <c r="C47" s="40"/>
      <c r="D47" s="40" t="s">
        <v>122</v>
      </c>
      <c r="E47" s="37">
        <v>1</v>
      </c>
      <c r="F47" s="39" t="s">
        <v>45</v>
      </c>
      <c r="G47" s="47" t="s">
        <v>124</v>
      </c>
      <c r="H47" s="40" t="s">
        <v>157</v>
      </c>
      <c r="I47" s="48"/>
      <c r="J47" s="49"/>
      <c r="K47" s="50"/>
      <c r="L47" s="51">
        <v>1</v>
      </c>
      <c r="M47" s="52"/>
      <c r="N47" s="46">
        <v>0.46597222222222223</v>
      </c>
      <c r="O47" s="53">
        <f t="shared" si="0"/>
        <v>2.7777777777777679E-3</v>
      </c>
      <c r="P47" s="54"/>
    </row>
    <row r="48" spans="1:16" ht="16" x14ac:dyDescent="0.2">
      <c r="A48" s="46">
        <v>0.46875</v>
      </c>
      <c r="B48" s="40" t="s">
        <v>321</v>
      </c>
      <c r="C48" s="40"/>
      <c r="D48" s="40" t="s">
        <v>121</v>
      </c>
      <c r="E48" s="37">
        <v>2</v>
      </c>
      <c r="F48" s="39" t="s">
        <v>47</v>
      </c>
      <c r="G48" s="47" t="s">
        <v>124</v>
      </c>
      <c r="H48" s="40" t="s">
        <v>132</v>
      </c>
      <c r="I48" s="48"/>
      <c r="J48" s="49"/>
      <c r="K48" s="50"/>
      <c r="L48" s="51">
        <v>1</v>
      </c>
      <c r="M48" s="52"/>
      <c r="N48" s="46">
        <v>0.47430555555555554</v>
      </c>
      <c r="O48" s="53">
        <f t="shared" si="0"/>
        <v>5.5555555555555358E-3</v>
      </c>
      <c r="P48" s="54"/>
    </row>
    <row r="49" spans="1:16" ht="16" x14ac:dyDescent="0.2">
      <c r="A49" s="46">
        <v>0.46875</v>
      </c>
      <c r="B49" s="40" t="s">
        <v>165</v>
      </c>
      <c r="C49" s="40">
        <v>1</v>
      </c>
      <c r="D49" s="40" t="s">
        <v>122</v>
      </c>
      <c r="E49" s="37"/>
      <c r="F49" s="39" t="s">
        <v>44</v>
      </c>
      <c r="G49" s="47" t="s">
        <v>124</v>
      </c>
      <c r="H49" s="40" t="s">
        <v>242</v>
      </c>
      <c r="I49" s="48"/>
      <c r="J49" s="49">
        <v>1</v>
      </c>
      <c r="K49" s="50"/>
      <c r="L49" s="51"/>
      <c r="M49" s="52"/>
      <c r="N49" s="46">
        <v>0.47430555555555554</v>
      </c>
      <c r="O49" s="53">
        <f t="shared" si="0"/>
        <v>5.5555555555555358E-3</v>
      </c>
      <c r="P49" s="54"/>
    </row>
    <row r="50" spans="1:16" ht="16" x14ac:dyDescent="0.2">
      <c r="A50" s="46">
        <v>0.47430555555555554</v>
      </c>
      <c r="B50" s="40" t="s">
        <v>181</v>
      </c>
      <c r="C50" s="40"/>
      <c r="D50" s="40" t="s">
        <v>121</v>
      </c>
      <c r="E50" s="37">
        <v>2</v>
      </c>
      <c r="F50" s="39" t="s">
        <v>50</v>
      </c>
      <c r="G50" s="47" t="s">
        <v>124</v>
      </c>
      <c r="H50" s="40" t="s">
        <v>132</v>
      </c>
      <c r="I50" s="48">
        <v>1</v>
      </c>
      <c r="J50" s="49"/>
      <c r="K50" s="50"/>
      <c r="L50" s="51"/>
      <c r="M50" s="52"/>
      <c r="N50" s="46">
        <v>0.47847222222222219</v>
      </c>
      <c r="O50" s="53">
        <f t="shared" si="0"/>
        <v>4.1666666666666519E-3</v>
      </c>
      <c r="P50" s="54"/>
    </row>
    <row r="51" spans="1:16" ht="16" x14ac:dyDescent="0.2">
      <c r="A51" s="46">
        <v>0.47569444444444442</v>
      </c>
      <c r="B51" s="40" t="s">
        <v>384</v>
      </c>
      <c r="C51" s="40"/>
      <c r="D51" s="40" t="s">
        <v>122</v>
      </c>
      <c r="E51" s="37">
        <v>1</v>
      </c>
      <c r="F51" s="39" t="s">
        <v>50</v>
      </c>
      <c r="G51" s="47" t="s">
        <v>124</v>
      </c>
      <c r="H51" s="40" t="s">
        <v>154</v>
      </c>
      <c r="I51" s="48"/>
      <c r="J51" s="49">
        <v>1</v>
      </c>
      <c r="K51" s="50"/>
      <c r="L51" s="51"/>
      <c r="M51" s="52"/>
      <c r="N51" s="46">
        <v>0.47916666666666669</v>
      </c>
      <c r="O51" s="53">
        <f t="shared" si="0"/>
        <v>3.4722222222222654E-3</v>
      </c>
      <c r="P51" s="54"/>
    </row>
    <row r="52" spans="1:16" ht="16" x14ac:dyDescent="0.2">
      <c r="A52" s="46">
        <v>0.48402777777777778</v>
      </c>
      <c r="B52" s="40" t="s">
        <v>353</v>
      </c>
      <c r="C52" s="40"/>
      <c r="D52" s="40" t="s">
        <v>121</v>
      </c>
      <c r="E52" s="37">
        <v>2</v>
      </c>
      <c r="F52" s="39" t="s">
        <v>45</v>
      </c>
      <c r="G52" s="47" t="s">
        <v>127</v>
      </c>
      <c r="H52" s="40" t="s">
        <v>124</v>
      </c>
      <c r="I52" s="48"/>
      <c r="J52" s="49"/>
      <c r="K52" s="50"/>
      <c r="L52" s="51">
        <v>1</v>
      </c>
      <c r="M52" s="52"/>
      <c r="N52" s="46">
        <v>0.49652777777777773</v>
      </c>
      <c r="O52" s="53">
        <f t="shared" si="0"/>
        <v>1.2499999999999956E-2</v>
      </c>
      <c r="P52" s="54"/>
    </row>
    <row r="53" spans="1:16" ht="16" x14ac:dyDescent="0.2">
      <c r="A53" s="46">
        <v>0.49027777777777781</v>
      </c>
      <c r="B53" s="40" t="s">
        <v>354</v>
      </c>
      <c r="C53" s="40"/>
      <c r="D53" s="40" t="s">
        <v>121</v>
      </c>
      <c r="E53" s="37">
        <v>1</v>
      </c>
      <c r="F53" s="39" t="s">
        <v>44</v>
      </c>
      <c r="G53" s="47" t="s">
        <v>158</v>
      </c>
      <c r="H53" s="40" t="s">
        <v>124</v>
      </c>
      <c r="I53" s="48">
        <v>1</v>
      </c>
      <c r="J53" s="49"/>
      <c r="K53" s="50"/>
      <c r="L53" s="51"/>
      <c r="M53" s="52"/>
      <c r="N53" s="46">
        <v>0.49861111111111112</v>
      </c>
      <c r="O53" s="53">
        <f t="shared" si="0"/>
        <v>8.3333333333333037E-3</v>
      </c>
      <c r="P53" s="54"/>
    </row>
    <row r="54" spans="1:16" ht="16" x14ac:dyDescent="0.2">
      <c r="A54" s="46">
        <v>0.52152777777777781</v>
      </c>
      <c r="B54" s="40" t="s">
        <v>321</v>
      </c>
      <c r="C54" s="40"/>
      <c r="D54" s="40" t="s">
        <v>122</v>
      </c>
      <c r="E54" s="37">
        <v>2</v>
      </c>
      <c r="F54" s="39" t="s">
        <v>47</v>
      </c>
      <c r="G54" s="47" t="s">
        <v>124</v>
      </c>
      <c r="H54" s="40" t="s">
        <v>132</v>
      </c>
      <c r="I54" s="48">
        <v>1</v>
      </c>
      <c r="J54" s="49"/>
      <c r="K54" s="50"/>
      <c r="L54" s="51"/>
      <c r="M54" s="52"/>
      <c r="N54" s="46">
        <v>0.52500000000000002</v>
      </c>
      <c r="O54" s="53">
        <f t="shared" si="0"/>
        <v>3.4722222222222099E-3</v>
      </c>
      <c r="P54" s="54"/>
    </row>
    <row r="55" spans="1:16" ht="16" x14ac:dyDescent="0.2">
      <c r="A55" s="46">
        <v>0.52152777777777781</v>
      </c>
      <c r="B55" s="40" t="s">
        <v>144</v>
      </c>
      <c r="C55" s="40"/>
      <c r="D55" s="40" t="s">
        <v>122</v>
      </c>
      <c r="E55" s="37">
        <v>1</v>
      </c>
      <c r="F55" s="39" t="s">
        <v>50</v>
      </c>
      <c r="G55" s="47" t="s">
        <v>154</v>
      </c>
      <c r="H55" s="40" t="s">
        <v>124</v>
      </c>
      <c r="I55" s="48"/>
      <c r="J55" s="55">
        <v>1</v>
      </c>
      <c r="K55" s="56"/>
      <c r="L55" s="51"/>
      <c r="M55" s="52"/>
      <c r="N55" s="46">
        <v>0.53194444444444444</v>
      </c>
      <c r="O55" s="53">
        <f t="shared" si="0"/>
        <v>1.041666666666663E-2</v>
      </c>
      <c r="P55" s="54"/>
    </row>
    <row r="56" spans="1:16" ht="16" x14ac:dyDescent="0.2">
      <c r="A56" s="46">
        <v>0.52638888888888891</v>
      </c>
      <c r="B56" s="40" t="s">
        <v>163</v>
      </c>
      <c r="C56" s="40"/>
      <c r="D56" s="40" t="s">
        <v>121</v>
      </c>
      <c r="E56" s="37">
        <v>1</v>
      </c>
      <c r="F56" s="39" t="s">
        <v>51</v>
      </c>
      <c r="G56" s="47" t="s">
        <v>124</v>
      </c>
      <c r="H56" s="40" t="s">
        <v>203</v>
      </c>
      <c r="I56" s="48">
        <v>1</v>
      </c>
      <c r="J56" s="55"/>
      <c r="K56" s="56"/>
      <c r="L56" s="51"/>
      <c r="M56" s="52"/>
      <c r="N56" s="46">
        <v>0.53611111111111109</v>
      </c>
      <c r="O56" s="53">
        <f t="shared" si="0"/>
        <v>9.7222222222221877E-3</v>
      </c>
      <c r="P56" s="54"/>
    </row>
    <row r="57" spans="1:16" ht="16" x14ac:dyDescent="0.2">
      <c r="A57" s="46">
        <v>0.52638888888888891</v>
      </c>
      <c r="B57" s="40" t="s">
        <v>334</v>
      </c>
      <c r="C57" s="40"/>
      <c r="D57" s="40" t="s">
        <v>122</v>
      </c>
      <c r="E57" s="37">
        <v>1</v>
      </c>
      <c r="F57" s="39" t="s">
        <v>45</v>
      </c>
      <c r="G57" s="47" t="s">
        <v>124</v>
      </c>
      <c r="H57" s="40" t="s">
        <v>193</v>
      </c>
      <c r="I57" s="48">
        <v>1</v>
      </c>
      <c r="J57" s="55"/>
      <c r="K57" s="56"/>
      <c r="L57" s="51"/>
      <c r="M57" s="52"/>
      <c r="N57" s="46">
        <v>0.53402777777777777</v>
      </c>
      <c r="O57" s="53">
        <f t="shared" si="0"/>
        <v>7.6388888888888618E-3</v>
      </c>
      <c r="P57" s="54"/>
    </row>
    <row r="58" spans="1:16" ht="16" x14ac:dyDescent="0.2">
      <c r="A58" s="46">
        <v>0.52638888888888891</v>
      </c>
      <c r="B58" s="40" t="s">
        <v>149</v>
      </c>
      <c r="C58" s="40"/>
      <c r="D58" s="40" t="s">
        <v>122</v>
      </c>
      <c r="E58" s="37">
        <v>1</v>
      </c>
      <c r="F58" s="39" t="s">
        <v>45</v>
      </c>
      <c r="G58" s="47" t="s">
        <v>124</v>
      </c>
      <c r="H58" s="40" t="s">
        <v>355</v>
      </c>
      <c r="I58" s="48"/>
      <c r="J58" s="55"/>
      <c r="K58" s="56"/>
      <c r="L58" s="51">
        <v>1</v>
      </c>
      <c r="M58" s="52"/>
      <c r="N58" s="46">
        <v>0.52847222222222223</v>
      </c>
      <c r="O58" s="53">
        <f t="shared" si="0"/>
        <v>2.0833333333333259E-3</v>
      </c>
      <c r="P58" s="54"/>
    </row>
    <row r="59" spans="1:16" ht="16" x14ac:dyDescent="0.2">
      <c r="A59" s="46">
        <v>0.52638888888888891</v>
      </c>
      <c r="B59" s="40" t="s">
        <v>133</v>
      </c>
      <c r="C59" s="40"/>
      <c r="D59" s="40" t="s">
        <v>121</v>
      </c>
      <c r="E59" s="37">
        <v>1</v>
      </c>
      <c r="F59" s="39" t="s">
        <v>46</v>
      </c>
      <c r="G59" s="47" t="s">
        <v>124</v>
      </c>
      <c r="H59" s="40" t="s">
        <v>162</v>
      </c>
      <c r="I59" s="57"/>
      <c r="J59" s="55"/>
      <c r="K59" s="56"/>
      <c r="L59" s="51">
        <v>1</v>
      </c>
      <c r="M59" s="52"/>
      <c r="N59" s="46">
        <v>0.53402777777777777</v>
      </c>
      <c r="O59" s="53">
        <f t="shared" si="0"/>
        <v>7.6388888888888618E-3</v>
      </c>
      <c r="P59" s="54"/>
    </row>
    <row r="60" spans="1:16" ht="16" x14ac:dyDescent="0.2">
      <c r="A60" s="46">
        <v>0.52777777777777779</v>
      </c>
      <c r="B60" s="40" t="s">
        <v>168</v>
      </c>
      <c r="C60" s="40"/>
      <c r="D60" s="40" t="s">
        <v>121</v>
      </c>
      <c r="E60" s="37">
        <v>1</v>
      </c>
      <c r="F60" s="39" t="s">
        <v>46</v>
      </c>
      <c r="G60" s="47" t="s">
        <v>164</v>
      </c>
      <c r="H60" s="40" t="s">
        <v>124</v>
      </c>
      <c r="I60" s="57"/>
      <c r="J60" s="55"/>
      <c r="K60" s="56"/>
      <c r="L60" s="51">
        <v>1</v>
      </c>
      <c r="M60" s="52"/>
      <c r="N60" s="46">
        <v>0.54652777777777783</v>
      </c>
      <c r="O60" s="53">
        <f t="shared" si="0"/>
        <v>1.8750000000000044E-2</v>
      </c>
      <c r="P60" s="54"/>
    </row>
    <row r="61" spans="1:16" ht="16" x14ac:dyDescent="0.2">
      <c r="A61" s="46">
        <v>0.53194444444444444</v>
      </c>
      <c r="B61" s="40" t="s">
        <v>354</v>
      </c>
      <c r="C61" s="40"/>
      <c r="D61" s="40" t="s">
        <v>122</v>
      </c>
      <c r="E61" s="37">
        <v>1</v>
      </c>
      <c r="F61" s="39" t="s">
        <v>44</v>
      </c>
      <c r="G61" s="47" t="s">
        <v>124</v>
      </c>
      <c r="H61" s="40" t="s">
        <v>268</v>
      </c>
      <c r="I61" s="48"/>
      <c r="J61" s="55">
        <v>1</v>
      </c>
      <c r="K61" s="56"/>
      <c r="L61" s="51"/>
      <c r="M61" s="52"/>
      <c r="N61" s="46">
        <v>0.53541666666666665</v>
      </c>
      <c r="O61" s="53">
        <f t="shared" si="0"/>
        <v>3.4722222222222099E-3</v>
      </c>
      <c r="P61" s="88"/>
    </row>
    <row r="62" spans="1:16" ht="16" x14ac:dyDescent="0.2">
      <c r="A62" s="46">
        <v>0.54027777777777775</v>
      </c>
      <c r="B62" s="40" t="s">
        <v>354</v>
      </c>
      <c r="C62" s="40"/>
      <c r="D62" s="40" t="s">
        <v>122</v>
      </c>
      <c r="E62" s="37">
        <v>1</v>
      </c>
      <c r="F62" s="39" t="s">
        <v>44</v>
      </c>
      <c r="G62" s="47" t="s">
        <v>268</v>
      </c>
      <c r="H62" s="40" t="s">
        <v>124</v>
      </c>
      <c r="I62" s="48">
        <v>1</v>
      </c>
      <c r="J62" s="55"/>
      <c r="K62" s="56"/>
      <c r="L62" s="51"/>
      <c r="M62" s="52"/>
      <c r="N62" s="46">
        <v>0.54999999999999993</v>
      </c>
      <c r="O62" s="53">
        <f t="shared" si="0"/>
        <v>9.7222222222221877E-3</v>
      </c>
      <c r="P62" s="54"/>
    </row>
    <row r="63" spans="1:16" ht="16" x14ac:dyDescent="0.2">
      <c r="A63" s="46">
        <v>4.1666666666666664E-2</v>
      </c>
      <c r="B63" s="40" t="s">
        <v>385</v>
      </c>
      <c r="C63" s="40"/>
      <c r="D63" s="40" t="s">
        <v>122</v>
      </c>
      <c r="E63" s="37">
        <v>2</v>
      </c>
      <c r="F63" s="39" t="s">
        <v>52</v>
      </c>
      <c r="G63" s="47" t="s">
        <v>124</v>
      </c>
      <c r="H63" s="40" t="s">
        <v>386</v>
      </c>
      <c r="I63" s="48"/>
      <c r="J63" s="55">
        <v>1</v>
      </c>
      <c r="K63" s="56"/>
      <c r="L63" s="51"/>
      <c r="M63" s="52"/>
      <c r="N63" s="46">
        <v>5.6250000000000001E-2</v>
      </c>
      <c r="O63" s="53">
        <f t="shared" si="0"/>
        <v>1.4583333333333337E-2</v>
      </c>
      <c r="P63" s="54"/>
    </row>
    <row r="64" spans="1:16" ht="16" x14ac:dyDescent="0.2">
      <c r="A64" s="46">
        <v>4.1666666666666664E-2</v>
      </c>
      <c r="B64" s="40" t="s">
        <v>144</v>
      </c>
      <c r="C64" s="40"/>
      <c r="D64" s="40" t="s">
        <v>122</v>
      </c>
      <c r="E64" s="37">
        <v>1</v>
      </c>
      <c r="F64" s="39" t="s">
        <v>50</v>
      </c>
      <c r="G64" s="47" t="s">
        <v>124</v>
      </c>
      <c r="H64" s="40" t="s">
        <v>154</v>
      </c>
      <c r="I64" s="48"/>
      <c r="J64" s="55">
        <v>1</v>
      </c>
      <c r="K64" s="56"/>
      <c r="L64" s="51"/>
      <c r="M64" s="52"/>
      <c r="N64" s="46">
        <v>4.5138888888888888E-2</v>
      </c>
      <c r="O64" s="53">
        <f t="shared" si="0"/>
        <v>3.4722222222222238E-3</v>
      </c>
      <c r="P64" s="54"/>
    </row>
    <row r="65" spans="1:16" ht="16" x14ac:dyDescent="0.2">
      <c r="A65" s="46">
        <v>5.6250000000000001E-2</v>
      </c>
      <c r="B65" s="40" t="s">
        <v>385</v>
      </c>
      <c r="C65" s="40"/>
      <c r="D65" s="40" t="s">
        <v>122</v>
      </c>
      <c r="E65" s="37">
        <v>2</v>
      </c>
      <c r="F65" s="39" t="s">
        <v>52</v>
      </c>
      <c r="G65" s="47" t="s">
        <v>386</v>
      </c>
      <c r="H65" s="40" t="s">
        <v>124</v>
      </c>
      <c r="I65" s="48"/>
      <c r="J65" s="55">
        <v>1</v>
      </c>
      <c r="K65" s="56"/>
      <c r="L65" s="51"/>
      <c r="M65" s="52"/>
      <c r="N65" s="46">
        <v>6.3194444444444442E-2</v>
      </c>
      <c r="O65" s="53">
        <f t="shared" si="0"/>
        <v>6.9444444444444406E-3</v>
      </c>
      <c r="P65" s="54"/>
    </row>
    <row r="66" spans="1:16" ht="16" x14ac:dyDescent="0.2">
      <c r="A66" s="46">
        <v>4.3055555555555562E-2</v>
      </c>
      <c r="B66" s="40" t="s">
        <v>133</v>
      </c>
      <c r="C66" s="40"/>
      <c r="D66" s="40" t="s">
        <v>121</v>
      </c>
      <c r="E66" s="37">
        <v>1</v>
      </c>
      <c r="F66" s="39" t="s">
        <v>46</v>
      </c>
      <c r="G66" s="47" t="s">
        <v>162</v>
      </c>
      <c r="H66" s="40" t="s">
        <v>145</v>
      </c>
      <c r="I66" s="48"/>
      <c r="J66" s="55"/>
      <c r="K66" s="56"/>
      <c r="L66" s="51">
        <v>1</v>
      </c>
      <c r="M66" s="52"/>
      <c r="N66" s="46">
        <v>6.8749999999999992E-2</v>
      </c>
      <c r="O66" s="53">
        <f t="shared" si="0"/>
        <v>2.5694444444444429E-2</v>
      </c>
      <c r="P66" s="54"/>
    </row>
    <row r="67" spans="1:16" ht="16" x14ac:dyDescent="0.2">
      <c r="A67" s="46">
        <v>4.4444444444444446E-2</v>
      </c>
      <c r="B67" s="40" t="s">
        <v>321</v>
      </c>
      <c r="C67" s="40"/>
      <c r="D67" s="40" t="s">
        <v>121</v>
      </c>
      <c r="E67" s="37">
        <v>2</v>
      </c>
      <c r="F67" s="39" t="s">
        <v>47</v>
      </c>
      <c r="G67" s="47" t="s">
        <v>132</v>
      </c>
      <c r="H67" s="40" t="s">
        <v>124</v>
      </c>
      <c r="I67" s="48">
        <v>1</v>
      </c>
      <c r="J67" s="55"/>
      <c r="K67" s="56"/>
      <c r="L67" s="51"/>
      <c r="M67" s="52"/>
      <c r="N67" s="46">
        <v>4.9999999999999996E-2</v>
      </c>
      <c r="O67" s="53">
        <f t="shared" si="0"/>
        <v>5.5555555555555497E-3</v>
      </c>
      <c r="P67" s="54"/>
    </row>
    <row r="68" spans="1:16" ht="16" x14ac:dyDescent="0.2">
      <c r="A68" s="46">
        <v>4.8611111111111112E-2</v>
      </c>
      <c r="B68" s="40" t="s">
        <v>163</v>
      </c>
      <c r="C68" s="40"/>
      <c r="D68" s="40" t="s">
        <v>121</v>
      </c>
      <c r="E68" s="37">
        <v>1</v>
      </c>
      <c r="F68" s="39" t="s">
        <v>51</v>
      </c>
      <c r="G68" s="47" t="s">
        <v>203</v>
      </c>
      <c r="H68" s="40" t="s">
        <v>124</v>
      </c>
      <c r="I68" s="48">
        <v>1</v>
      </c>
      <c r="J68" s="55"/>
      <c r="K68" s="56"/>
      <c r="L68" s="51"/>
      <c r="M68" s="52"/>
      <c r="N68" s="46">
        <v>7.7777777777777779E-2</v>
      </c>
      <c r="O68" s="53">
        <f t="shared" ref="O68:O131" si="1">ABS(N68-A68)</f>
        <v>2.9166666666666667E-2</v>
      </c>
      <c r="P68" s="54"/>
    </row>
    <row r="69" spans="1:16" ht="16" x14ac:dyDescent="0.2">
      <c r="A69" s="46">
        <v>4.9999999999999996E-2</v>
      </c>
      <c r="B69" s="40" t="s">
        <v>354</v>
      </c>
      <c r="C69" s="40"/>
      <c r="D69" s="40" t="s">
        <v>122</v>
      </c>
      <c r="E69" s="37">
        <v>1</v>
      </c>
      <c r="F69" s="39" t="s">
        <v>44</v>
      </c>
      <c r="G69" s="47" t="s">
        <v>124</v>
      </c>
      <c r="H69" s="40" t="s">
        <v>268</v>
      </c>
      <c r="I69" s="48">
        <v>1</v>
      </c>
      <c r="J69" s="55"/>
      <c r="K69" s="56"/>
      <c r="L69" s="51"/>
      <c r="M69" s="52"/>
      <c r="N69" s="46">
        <v>5.4166666666666669E-2</v>
      </c>
      <c r="O69" s="53">
        <f t="shared" si="1"/>
        <v>4.1666666666666727E-3</v>
      </c>
      <c r="P69" s="54"/>
    </row>
    <row r="70" spans="1:16" ht="16" x14ac:dyDescent="0.2">
      <c r="A70" s="46">
        <v>6.3194444444444442E-2</v>
      </c>
      <c r="B70" s="40" t="s">
        <v>192</v>
      </c>
      <c r="C70" s="40"/>
      <c r="D70" s="40" t="s">
        <v>122</v>
      </c>
      <c r="E70" s="37">
        <v>1</v>
      </c>
      <c r="F70" s="39" t="s">
        <v>44</v>
      </c>
      <c r="G70" s="47" t="s">
        <v>158</v>
      </c>
      <c r="H70" s="40" t="s">
        <v>145</v>
      </c>
      <c r="I70" s="48"/>
      <c r="J70" s="55">
        <v>1</v>
      </c>
      <c r="K70" s="56"/>
      <c r="L70" s="51"/>
      <c r="M70" s="52"/>
      <c r="N70" s="46">
        <v>7.2916666666666671E-2</v>
      </c>
      <c r="O70" s="53">
        <f t="shared" si="1"/>
        <v>9.7222222222222293E-3</v>
      </c>
      <c r="P70" s="54"/>
    </row>
    <row r="71" spans="1:16" ht="16" x14ac:dyDescent="0.2">
      <c r="A71" s="46">
        <v>6.3194444444444442E-2</v>
      </c>
      <c r="B71" s="40" t="s">
        <v>135</v>
      </c>
      <c r="C71" s="40"/>
      <c r="D71" s="40" t="s">
        <v>122</v>
      </c>
      <c r="E71" s="37">
        <v>1</v>
      </c>
      <c r="F71" s="39" t="s">
        <v>49</v>
      </c>
      <c r="G71" s="47" t="s">
        <v>124</v>
      </c>
      <c r="H71" s="40" t="s">
        <v>337</v>
      </c>
      <c r="I71" s="48"/>
      <c r="J71" s="55">
        <v>1</v>
      </c>
      <c r="K71" s="56"/>
      <c r="L71" s="51"/>
      <c r="M71" s="52"/>
      <c r="N71" s="46">
        <v>6.8749999999999992E-2</v>
      </c>
      <c r="O71" s="53">
        <f t="shared" si="1"/>
        <v>5.5555555555555497E-3</v>
      </c>
      <c r="P71" s="54"/>
    </row>
    <row r="72" spans="1:16" ht="16" x14ac:dyDescent="0.2">
      <c r="A72" s="46">
        <v>6.9444444444444434E-2</v>
      </c>
      <c r="B72" s="40" t="s">
        <v>168</v>
      </c>
      <c r="C72" s="40"/>
      <c r="D72" s="40" t="s">
        <v>121</v>
      </c>
      <c r="E72" s="37">
        <v>1</v>
      </c>
      <c r="F72" s="39" t="s">
        <v>46</v>
      </c>
      <c r="G72" s="47" t="s">
        <v>124</v>
      </c>
      <c r="H72" s="40" t="s">
        <v>132</v>
      </c>
      <c r="I72" s="48"/>
      <c r="J72" s="55"/>
      <c r="K72" s="56"/>
      <c r="L72" s="51">
        <v>1</v>
      </c>
      <c r="M72" s="52"/>
      <c r="N72" s="46">
        <v>7.6388888888888895E-2</v>
      </c>
      <c r="O72" s="53">
        <f t="shared" si="1"/>
        <v>6.9444444444444614E-3</v>
      </c>
      <c r="P72" s="54"/>
    </row>
    <row r="73" spans="1:16" ht="16" x14ac:dyDescent="0.2">
      <c r="A73" s="46">
        <v>7.6388888888888895E-2</v>
      </c>
      <c r="B73" s="40" t="s">
        <v>168</v>
      </c>
      <c r="C73" s="40"/>
      <c r="D73" s="40" t="s">
        <v>121</v>
      </c>
      <c r="E73" s="37">
        <v>1</v>
      </c>
      <c r="F73" s="39" t="s">
        <v>46</v>
      </c>
      <c r="G73" s="47" t="s">
        <v>132</v>
      </c>
      <c r="H73" s="40" t="s">
        <v>142</v>
      </c>
      <c r="I73" s="48"/>
      <c r="J73" s="55"/>
      <c r="K73" s="56"/>
      <c r="L73" s="51">
        <v>1</v>
      </c>
      <c r="M73" s="52"/>
      <c r="N73" s="46">
        <v>8.3333333333333329E-2</v>
      </c>
      <c r="O73" s="53">
        <f t="shared" si="1"/>
        <v>6.9444444444444337E-3</v>
      </c>
      <c r="P73" s="129" t="s">
        <v>383</v>
      </c>
    </row>
    <row r="74" spans="1:16" ht="16" x14ac:dyDescent="0.2">
      <c r="A74" s="46">
        <v>6.9444444444444434E-2</v>
      </c>
      <c r="B74" s="40" t="s">
        <v>120</v>
      </c>
      <c r="C74" s="40"/>
      <c r="D74" s="40" t="s">
        <v>121</v>
      </c>
      <c r="E74" s="37">
        <v>1</v>
      </c>
      <c r="F74" s="39" t="s">
        <v>51</v>
      </c>
      <c r="G74" s="47" t="s">
        <v>193</v>
      </c>
      <c r="H74" s="40" t="s">
        <v>124</v>
      </c>
      <c r="I74" s="48">
        <v>1</v>
      </c>
      <c r="J74" s="55"/>
      <c r="K74" s="56"/>
      <c r="L74" s="51"/>
      <c r="M74" s="52"/>
      <c r="N74" s="46">
        <v>7.7777777777777779E-2</v>
      </c>
      <c r="O74" s="53">
        <f t="shared" si="1"/>
        <v>8.3333333333333454E-3</v>
      </c>
      <c r="P74" s="54"/>
    </row>
    <row r="75" spans="1:16" ht="16" x14ac:dyDescent="0.2">
      <c r="A75" s="46">
        <v>7.1527777777777787E-2</v>
      </c>
      <c r="B75" s="40" t="s">
        <v>151</v>
      </c>
      <c r="C75" s="40"/>
      <c r="D75" s="40" t="s">
        <v>122</v>
      </c>
      <c r="E75" s="37">
        <v>1</v>
      </c>
      <c r="F75" s="39" t="s">
        <v>44</v>
      </c>
      <c r="G75" s="47" t="s">
        <v>205</v>
      </c>
      <c r="H75" s="40" t="s">
        <v>124</v>
      </c>
      <c r="I75" s="48"/>
      <c r="J75" s="55">
        <v>1</v>
      </c>
      <c r="K75" s="56"/>
      <c r="L75" s="51"/>
      <c r="M75" s="52"/>
      <c r="N75" s="46">
        <v>8.1944444444444445E-2</v>
      </c>
      <c r="O75" s="53">
        <f t="shared" si="1"/>
        <v>1.0416666666666657E-2</v>
      </c>
      <c r="P75" s="54"/>
    </row>
    <row r="76" spans="1:16" ht="16" x14ac:dyDescent="0.2">
      <c r="A76" s="46">
        <v>7.1527777777777787E-2</v>
      </c>
      <c r="B76" s="40" t="s">
        <v>144</v>
      </c>
      <c r="C76" s="40"/>
      <c r="D76" s="40" t="s">
        <v>122</v>
      </c>
      <c r="E76" s="37">
        <v>1</v>
      </c>
      <c r="F76" s="39" t="s">
        <v>50</v>
      </c>
      <c r="G76" s="47" t="s">
        <v>154</v>
      </c>
      <c r="H76" s="40" t="s">
        <v>124</v>
      </c>
      <c r="I76" s="48"/>
      <c r="J76" s="55">
        <v>1</v>
      </c>
      <c r="K76" s="56"/>
      <c r="L76" s="51"/>
      <c r="M76" s="52"/>
      <c r="N76" s="46">
        <v>8.1944444444444445E-2</v>
      </c>
      <c r="O76" s="53">
        <f t="shared" si="1"/>
        <v>1.0416666666666657E-2</v>
      </c>
      <c r="P76" s="54"/>
    </row>
    <row r="77" spans="1:16" ht="16" x14ac:dyDescent="0.2">
      <c r="A77" s="46">
        <v>7.4305555555555555E-2</v>
      </c>
      <c r="B77" s="40" t="s">
        <v>135</v>
      </c>
      <c r="C77" s="40"/>
      <c r="D77" s="40" t="s">
        <v>122</v>
      </c>
      <c r="E77" s="37">
        <v>1</v>
      </c>
      <c r="F77" s="39" t="s">
        <v>49</v>
      </c>
      <c r="G77" s="47" t="s">
        <v>337</v>
      </c>
      <c r="H77" s="40" t="s">
        <v>124</v>
      </c>
      <c r="I77" s="48"/>
      <c r="J77" s="55">
        <v>1</v>
      </c>
      <c r="K77" s="56"/>
      <c r="L77" s="51"/>
      <c r="M77" s="52"/>
      <c r="N77" s="46">
        <v>8.1944444444444445E-2</v>
      </c>
      <c r="O77" s="53">
        <f t="shared" si="1"/>
        <v>7.6388888888888895E-3</v>
      </c>
      <c r="P77" s="129"/>
    </row>
    <row r="78" spans="1:16" ht="16" x14ac:dyDescent="0.2">
      <c r="A78" s="46">
        <v>9.5833333333333326E-2</v>
      </c>
      <c r="B78" s="40" t="s">
        <v>133</v>
      </c>
      <c r="C78" s="40"/>
      <c r="D78" s="40" t="s">
        <v>121</v>
      </c>
      <c r="E78" s="37">
        <v>1</v>
      </c>
      <c r="F78" s="39" t="s">
        <v>46</v>
      </c>
      <c r="G78" s="47" t="s">
        <v>145</v>
      </c>
      <c r="H78" s="40" t="s">
        <v>132</v>
      </c>
      <c r="I78" s="48">
        <v>1</v>
      </c>
      <c r="J78" s="55"/>
      <c r="K78" s="56"/>
      <c r="L78" s="51"/>
      <c r="M78" s="52"/>
      <c r="N78" s="46">
        <v>0.1111111111111111</v>
      </c>
      <c r="O78" s="53">
        <f t="shared" si="1"/>
        <v>1.5277777777777779E-2</v>
      </c>
      <c r="P78" s="54"/>
    </row>
    <row r="79" spans="1:16" ht="16" x14ac:dyDescent="0.2">
      <c r="A79" s="46">
        <v>9.7916666666666666E-2</v>
      </c>
      <c r="B79" s="40" t="s">
        <v>354</v>
      </c>
      <c r="C79" s="40">
        <v>1</v>
      </c>
      <c r="D79" s="40" t="s">
        <v>122</v>
      </c>
      <c r="E79" s="37"/>
      <c r="F79" s="39" t="s">
        <v>44</v>
      </c>
      <c r="G79" s="47" t="s">
        <v>150</v>
      </c>
      <c r="H79" s="40" t="s">
        <v>268</v>
      </c>
      <c r="I79" s="48"/>
      <c r="J79" s="55">
        <v>1</v>
      </c>
      <c r="K79" s="56"/>
      <c r="L79" s="51"/>
      <c r="M79" s="52"/>
      <c r="N79" s="46">
        <v>0.1013888888888889</v>
      </c>
      <c r="O79" s="53">
        <f t="shared" si="1"/>
        <v>3.4722222222222376E-3</v>
      </c>
      <c r="P79" s="54"/>
    </row>
    <row r="80" spans="1:16" ht="16" x14ac:dyDescent="0.2">
      <c r="A80" s="46">
        <v>0.10277777777777779</v>
      </c>
      <c r="B80" s="40" t="s">
        <v>163</v>
      </c>
      <c r="C80" s="40"/>
      <c r="D80" s="40" t="s">
        <v>121</v>
      </c>
      <c r="E80" s="37">
        <v>1</v>
      </c>
      <c r="F80" s="39" t="s">
        <v>51</v>
      </c>
      <c r="G80" s="47" t="s">
        <v>124</v>
      </c>
      <c r="H80" s="40" t="s">
        <v>125</v>
      </c>
      <c r="I80" s="48"/>
      <c r="J80" s="55"/>
      <c r="K80" s="56"/>
      <c r="L80" s="51">
        <v>1</v>
      </c>
      <c r="M80" s="52"/>
      <c r="N80" s="46">
        <v>0.10555555555555556</v>
      </c>
      <c r="O80" s="53">
        <f t="shared" si="1"/>
        <v>2.7777777777777679E-3</v>
      </c>
      <c r="P80" s="54"/>
    </row>
    <row r="81" spans="1:16" ht="16" x14ac:dyDescent="0.2">
      <c r="A81" s="46">
        <v>0.10277777777777779</v>
      </c>
      <c r="B81" s="40" t="s">
        <v>120</v>
      </c>
      <c r="C81" s="40"/>
      <c r="D81" s="40" t="s">
        <v>121</v>
      </c>
      <c r="E81" s="37">
        <v>1</v>
      </c>
      <c r="F81" s="39" t="s">
        <v>51</v>
      </c>
      <c r="G81" s="47" t="s">
        <v>124</v>
      </c>
      <c r="H81" s="40" t="s">
        <v>158</v>
      </c>
      <c r="I81" s="48"/>
      <c r="J81" s="55"/>
      <c r="K81" s="56"/>
      <c r="L81" s="51">
        <v>1</v>
      </c>
      <c r="M81" s="52"/>
      <c r="N81" s="46">
        <v>0.10902777777777778</v>
      </c>
      <c r="O81" s="53">
        <f t="shared" si="1"/>
        <v>6.2499999999999917E-3</v>
      </c>
      <c r="P81" s="54"/>
    </row>
    <row r="82" spans="1:16" ht="16" x14ac:dyDescent="0.2">
      <c r="A82" s="46">
        <v>0.10277777777777779</v>
      </c>
      <c r="B82" s="40" t="s">
        <v>341</v>
      </c>
      <c r="C82" s="40"/>
      <c r="D82" s="40" t="s">
        <v>121</v>
      </c>
      <c r="E82" s="37">
        <v>1</v>
      </c>
      <c r="F82" s="39" t="s">
        <v>47</v>
      </c>
      <c r="G82" s="47" t="s">
        <v>124</v>
      </c>
      <c r="H82" s="40" t="s">
        <v>158</v>
      </c>
      <c r="I82" s="48"/>
      <c r="J82" s="55"/>
      <c r="K82" s="56"/>
      <c r="L82" s="51">
        <v>1</v>
      </c>
      <c r="M82" s="52"/>
      <c r="N82" s="46">
        <v>0.10902777777777778</v>
      </c>
      <c r="O82" s="53">
        <f t="shared" si="1"/>
        <v>6.2499999999999917E-3</v>
      </c>
      <c r="P82" s="54"/>
    </row>
    <row r="83" spans="1:16" ht="16" x14ac:dyDescent="0.2">
      <c r="A83" s="46">
        <v>0.10902777777777778</v>
      </c>
      <c r="B83" s="40" t="s">
        <v>192</v>
      </c>
      <c r="C83" s="40"/>
      <c r="D83" s="40" t="s">
        <v>122</v>
      </c>
      <c r="E83" s="37">
        <v>1</v>
      </c>
      <c r="F83" s="39" t="s">
        <v>44</v>
      </c>
      <c r="G83" s="47" t="s">
        <v>244</v>
      </c>
      <c r="H83" s="40" t="s">
        <v>124</v>
      </c>
      <c r="I83" s="48"/>
      <c r="J83" s="55">
        <v>1</v>
      </c>
      <c r="K83" s="56"/>
      <c r="L83" s="51"/>
      <c r="M83" s="52"/>
      <c r="N83" s="46">
        <v>0.12222222222222223</v>
      </c>
      <c r="O83" s="53">
        <f t="shared" si="1"/>
        <v>1.3194444444444453E-2</v>
      </c>
      <c r="P83" s="54"/>
    </row>
    <row r="84" spans="1:16" ht="16" x14ac:dyDescent="0.2">
      <c r="A84" s="46">
        <v>0.11388888888888889</v>
      </c>
      <c r="B84" s="40" t="s">
        <v>181</v>
      </c>
      <c r="C84" s="40"/>
      <c r="D84" s="40" t="s">
        <v>121</v>
      </c>
      <c r="E84" s="37">
        <v>2</v>
      </c>
      <c r="F84" s="39" t="s">
        <v>50</v>
      </c>
      <c r="G84" s="47" t="s">
        <v>132</v>
      </c>
      <c r="H84" s="40" t="s">
        <v>124</v>
      </c>
      <c r="I84" s="48"/>
      <c r="J84" s="55"/>
      <c r="K84" s="56"/>
      <c r="L84" s="51">
        <v>1</v>
      </c>
      <c r="M84" s="52"/>
      <c r="N84" s="46">
        <v>0.12361111111111112</v>
      </c>
      <c r="O84" s="53">
        <f t="shared" si="1"/>
        <v>9.7222222222222293E-3</v>
      </c>
      <c r="P84" s="54"/>
    </row>
    <row r="85" spans="1:16" ht="16" x14ac:dyDescent="0.2">
      <c r="A85" s="46">
        <v>0.11458333333333333</v>
      </c>
      <c r="B85" s="40" t="s">
        <v>173</v>
      </c>
      <c r="C85" s="40"/>
      <c r="D85" s="40" t="s">
        <v>122</v>
      </c>
      <c r="E85" s="37">
        <v>1</v>
      </c>
      <c r="F85" s="39" t="s">
        <v>45</v>
      </c>
      <c r="G85" s="47" t="s">
        <v>132</v>
      </c>
      <c r="H85" s="40" t="s">
        <v>124</v>
      </c>
      <c r="I85" s="48"/>
      <c r="J85" s="55"/>
      <c r="K85" s="56"/>
      <c r="L85" s="51">
        <v>1</v>
      </c>
      <c r="M85" s="52"/>
      <c r="N85" s="46">
        <v>0.12361111111111112</v>
      </c>
      <c r="O85" s="53">
        <f t="shared" si="1"/>
        <v>9.0277777777777873E-3</v>
      </c>
      <c r="P85" s="54"/>
    </row>
    <row r="86" spans="1:16" ht="16" x14ac:dyDescent="0.2">
      <c r="A86" s="46">
        <v>0.11666666666666665</v>
      </c>
      <c r="B86" s="40" t="s">
        <v>168</v>
      </c>
      <c r="C86" s="40"/>
      <c r="D86" s="40" t="s">
        <v>121</v>
      </c>
      <c r="E86" s="37">
        <v>1</v>
      </c>
      <c r="F86" s="39" t="s">
        <v>46</v>
      </c>
      <c r="G86" s="47" t="s">
        <v>142</v>
      </c>
      <c r="H86" s="40" t="s">
        <v>124</v>
      </c>
      <c r="I86" s="48">
        <v>1</v>
      </c>
      <c r="J86" s="55"/>
      <c r="K86" s="56"/>
      <c r="L86" s="51"/>
      <c r="M86" s="52"/>
      <c r="N86" s="46">
        <v>0.12986111111111112</v>
      </c>
      <c r="O86" s="53">
        <f t="shared" si="1"/>
        <v>1.3194444444444467E-2</v>
      </c>
      <c r="P86" s="54"/>
    </row>
    <row r="87" spans="1:16" ht="16" x14ac:dyDescent="0.2">
      <c r="A87" s="46">
        <v>0.12152777777777778</v>
      </c>
      <c r="B87" s="40" t="s">
        <v>323</v>
      </c>
      <c r="C87" s="40"/>
      <c r="D87" s="40" t="s">
        <v>121</v>
      </c>
      <c r="E87" s="37">
        <v>2</v>
      </c>
      <c r="F87" s="39" t="s">
        <v>49</v>
      </c>
      <c r="G87" s="47" t="s">
        <v>366</v>
      </c>
      <c r="H87" s="40" t="s">
        <v>387</v>
      </c>
      <c r="I87" s="48">
        <v>1</v>
      </c>
      <c r="J87" s="55"/>
      <c r="K87" s="56"/>
      <c r="L87" s="51"/>
      <c r="M87" s="52"/>
      <c r="N87" s="46">
        <v>0.13958333333333334</v>
      </c>
      <c r="O87" s="53">
        <f t="shared" si="1"/>
        <v>1.8055555555555561E-2</v>
      </c>
      <c r="P87" s="54"/>
    </row>
    <row r="88" spans="1:16" ht="16" x14ac:dyDescent="0.2">
      <c r="A88" s="46">
        <v>0.12361111111111112</v>
      </c>
      <c r="B88" s="40" t="s">
        <v>165</v>
      </c>
      <c r="C88" s="40">
        <v>1</v>
      </c>
      <c r="D88" s="40" t="s">
        <v>122</v>
      </c>
      <c r="E88" s="37"/>
      <c r="F88" s="39" t="s">
        <v>44</v>
      </c>
      <c r="G88" s="47" t="s">
        <v>131</v>
      </c>
      <c r="H88" s="40" t="s">
        <v>242</v>
      </c>
      <c r="I88" s="48"/>
      <c r="J88" s="55">
        <v>1</v>
      </c>
      <c r="K88" s="56"/>
      <c r="L88" s="51"/>
      <c r="M88" s="52"/>
      <c r="N88" s="46">
        <v>0.13125000000000001</v>
      </c>
      <c r="O88" s="53">
        <f t="shared" si="1"/>
        <v>7.6388888888888895E-3</v>
      </c>
      <c r="P88" s="54"/>
    </row>
    <row r="89" spans="1:16" ht="16" x14ac:dyDescent="0.2">
      <c r="A89" s="46">
        <v>0.12986111111111112</v>
      </c>
      <c r="B89" s="40" t="s">
        <v>163</v>
      </c>
      <c r="C89" s="40">
        <v>1</v>
      </c>
      <c r="D89" s="40" t="s">
        <v>122</v>
      </c>
      <c r="E89" s="37"/>
      <c r="F89" s="39" t="s">
        <v>51</v>
      </c>
      <c r="G89" s="47" t="s">
        <v>124</v>
      </c>
      <c r="H89" s="40" t="s">
        <v>125</v>
      </c>
      <c r="I89" s="48"/>
      <c r="J89" s="55"/>
      <c r="K89" s="56"/>
      <c r="L89" s="51">
        <v>1</v>
      </c>
      <c r="M89" s="52"/>
      <c r="N89" s="46">
        <v>0.13333333333333333</v>
      </c>
      <c r="O89" s="53">
        <f t="shared" si="1"/>
        <v>3.4722222222222099E-3</v>
      </c>
      <c r="P89" s="54"/>
    </row>
    <row r="90" spans="1:16" ht="16" x14ac:dyDescent="0.2">
      <c r="A90" s="46">
        <v>0.14583333333333334</v>
      </c>
      <c r="B90" s="40" t="s">
        <v>388</v>
      </c>
      <c r="C90" s="40"/>
      <c r="D90" s="40" t="s">
        <v>122</v>
      </c>
      <c r="E90" s="37">
        <v>2</v>
      </c>
      <c r="F90" s="39" t="s">
        <v>44</v>
      </c>
      <c r="G90" s="47" t="s">
        <v>242</v>
      </c>
      <c r="H90" s="40" t="s">
        <v>124</v>
      </c>
      <c r="I90" s="48"/>
      <c r="J90" s="55">
        <v>1</v>
      </c>
      <c r="K90" s="56"/>
      <c r="L90" s="51"/>
      <c r="M90" s="52"/>
      <c r="N90" s="46">
        <v>0.15486111111111112</v>
      </c>
      <c r="O90" s="53">
        <f t="shared" si="1"/>
        <v>9.0277777777777735E-3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96</v>
      </c>
      <c r="F221" s="35"/>
      <c r="G221" s="145" t="s">
        <v>56</v>
      </c>
      <c r="H221" s="146"/>
      <c r="I221" s="62">
        <f>SUM(I4:I194)</f>
        <v>29</v>
      </c>
      <c r="J221" s="105">
        <f>SUM(J4:J194)</f>
        <v>17</v>
      </c>
      <c r="K221" s="108">
        <f>SUM(K4:K194)</f>
        <v>0</v>
      </c>
      <c r="L221" s="110">
        <f>SUM(L4:L194)</f>
        <v>31</v>
      </c>
      <c r="M221" s="52">
        <f>SUM(M4:M194)</f>
        <v>10</v>
      </c>
      <c r="N221" s="93"/>
      <c r="O221" s="64">
        <f>SUM(I221:M221)</f>
        <v>87</v>
      </c>
      <c r="P221" s="122" t="s">
        <v>57</v>
      </c>
    </row>
    <row r="222" spans="1:16" ht="29.25" customHeight="1" thickBot="1" x14ac:dyDescent="0.25">
      <c r="A222" s="147" t="s">
        <v>58</v>
      </c>
      <c r="B222" s="147"/>
      <c r="C222" s="147"/>
      <c r="D222" s="117"/>
      <c r="E222" s="61">
        <f>SUM(C4:C220)</f>
        <v>7</v>
      </c>
      <c r="F222" s="35"/>
      <c r="G222" s="148" t="s">
        <v>110</v>
      </c>
      <c r="H222" s="149"/>
      <c r="I222" s="66">
        <f>SUMIF(I4:I194,"=1",O4:O194)</f>
        <v>0.2402777777777777</v>
      </c>
      <c r="J222" s="106">
        <f>SUMIF(J4:J194,"=1",O4:O194)</f>
        <v>0.12777777777777774</v>
      </c>
      <c r="K222" s="109">
        <f>SUMIF(K4:K194,"=1",O4:O194)</f>
        <v>0</v>
      </c>
      <c r="L222" s="113">
        <f>SUMIF(L4:L194,"=1",O4:O194)</f>
        <v>0.21805555555555517</v>
      </c>
      <c r="M222" s="112">
        <f>SUMIF(M4:M194,"=1",O4:O194)</f>
        <v>7.1527777777777746E-2</v>
      </c>
      <c r="N222" s="94"/>
      <c r="O222" s="67">
        <f>SUM(O4:O220)</f>
        <v>0.65763888888888811</v>
      </c>
      <c r="P222" s="122" t="s">
        <v>107</v>
      </c>
    </row>
    <row r="223" spans="1:16" ht="26.2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14.416666666666663</v>
      </c>
      <c r="J223" s="71">
        <f>ABS(J222*60)</f>
        <v>7.6666666666666643</v>
      </c>
      <c r="K223" s="72">
        <f>ABS(K222*60)</f>
        <v>0</v>
      </c>
      <c r="L223" s="73">
        <f>ABS(L222*60)</f>
        <v>13.083333333333311</v>
      </c>
      <c r="M223" s="74">
        <f>ABS(M222*60)</f>
        <v>4.2916666666666643</v>
      </c>
      <c r="N223" s="95"/>
      <c r="O223" s="53">
        <f>ABS(O222*60)</f>
        <v>39.458333333333286</v>
      </c>
      <c r="P223" s="122" t="s">
        <v>108</v>
      </c>
    </row>
    <row r="224" spans="1:16" ht="27.7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:J224" si="4">ABS(I223/I221)</f>
        <v>0.49712643678160906</v>
      </c>
      <c r="J224" s="116">
        <f t="shared" si="4"/>
        <v>0.45098039215686259</v>
      </c>
      <c r="K224" s="76">
        <v>0</v>
      </c>
      <c r="L224" s="77">
        <f>ABS(L223/L221)</f>
        <v>0.42204301075268746</v>
      </c>
      <c r="M224" s="78">
        <f>ABS(M223/M221)</f>
        <v>0.42916666666666642</v>
      </c>
      <c r="N224" s="93"/>
      <c r="O224" s="79">
        <f>ABS(O223/O221)</f>
        <v>0.45354406130268143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36419</v>
      </c>
      <c r="J227" s="118">
        <v>8351</v>
      </c>
      <c r="K227" s="118">
        <v>141422</v>
      </c>
      <c r="L227" s="118">
        <v>130202</v>
      </c>
      <c r="M227" s="118">
        <v>123877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11</v>
      </c>
      <c r="G228" s="86">
        <f>ABS(F228/E221)</f>
        <v>0.11458333333333333</v>
      </c>
      <c r="H228" s="82" t="s">
        <v>70</v>
      </c>
      <c r="I228" s="118">
        <v>36461</v>
      </c>
      <c r="J228" s="118">
        <v>8381</v>
      </c>
      <c r="K228" s="118">
        <v>141422</v>
      </c>
      <c r="L228" s="118">
        <v>130241</v>
      </c>
      <c r="M228" s="118">
        <v>123894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21</v>
      </c>
      <c r="G229" s="86">
        <f>ABS(F229/E221)</f>
        <v>0.21875</v>
      </c>
      <c r="H229" s="82" t="s">
        <v>72</v>
      </c>
      <c r="I229" s="118">
        <f>SUM(I228-I227)</f>
        <v>42</v>
      </c>
      <c r="J229" s="118">
        <f>SUM(J228-J227)</f>
        <v>30</v>
      </c>
      <c r="K229" s="118">
        <f>SUM(K228-K227)</f>
        <v>0</v>
      </c>
      <c r="L229" s="118">
        <f>SUM(L228-L227)</f>
        <v>39</v>
      </c>
      <c r="M229" s="118">
        <f>SUM(M228-M227)</f>
        <v>17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13</v>
      </c>
      <c r="G233" s="86">
        <f>ABS(F233/E221)</f>
        <v>0.13541666666666666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11</v>
      </c>
      <c r="G234" s="86">
        <f>ABS(F234/E221)</f>
        <v>0.11458333333333333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8</v>
      </c>
      <c r="G235" s="86">
        <f>ABS(F235/E221)</f>
        <v>8.3333333333333329E-2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14</v>
      </c>
      <c r="G236" s="86">
        <f>ABS(F236/E221)</f>
        <v>0.14583333333333334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14</v>
      </c>
      <c r="G237" s="86">
        <f>ABS(F237/E221)</f>
        <v>0.14583333333333334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4</v>
      </c>
      <c r="G240" s="86">
        <f>ABS(F240/E221)</f>
        <v>4.1666666666666664E-2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1.0000000000000002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41"/>
  <sheetViews>
    <sheetView zoomScale="86" zoomScaleNormal="86" workbookViewId="0">
      <pane ySplit="3" topLeftCell="A221" activePane="bottomLeft" state="frozen"/>
      <selection activeCell="A223" sqref="A223"/>
      <selection pane="bottomLeft" activeCell="K242" sqref="K242"/>
    </sheetView>
  </sheetViews>
  <sheetFormatPr baseColWidth="10" defaultColWidth="8.83203125" defaultRowHeight="15" x14ac:dyDescent="0.2"/>
  <cols>
    <col min="1" max="1" width="9.5" customWidth="1"/>
    <col min="2" max="2" width="17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5.6640625" customWidth="1"/>
    <col min="16" max="16" width="62.332031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378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382</v>
      </c>
      <c r="K3" s="126" t="s">
        <v>97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0.32222222222222224</v>
      </c>
      <c r="B4" s="40" t="s">
        <v>181</v>
      </c>
      <c r="C4" s="40"/>
      <c r="D4" s="40" t="s">
        <v>121</v>
      </c>
      <c r="E4" s="37">
        <v>2</v>
      </c>
      <c r="F4" s="39" t="s">
        <v>50</v>
      </c>
      <c r="G4" s="47" t="s">
        <v>124</v>
      </c>
      <c r="H4" s="40" t="s">
        <v>132</v>
      </c>
      <c r="I4" s="48">
        <v>1</v>
      </c>
      <c r="J4" s="49"/>
      <c r="K4" s="50"/>
      <c r="L4" s="51"/>
      <c r="M4" s="52"/>
      <c r="N4" s="46">
        <v>0.32569444444444445</v>
      </c>
      <c r="O4" s="53">
        <f t="shared" ref="O4:O67" si="0">ABS(N4-A4)</f>
        <v>3.4722222222222099E-3</v>
      </c>
      <c r="P4" s="54"/>
    </row>
    <row r="5" spans="1:18" ht="16" x14ac:dyDescent="0.2">
      <c r="A5" s="46">
        <v>0.32569444444444445</v>
      </c>
      <c r="B5" s="40" t="s">
        <v>149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162</v>
      </c>
      <c r="I5" s="48"/>
      <c r="J5" s="49">
        <v>1</v>
      </c>
      <c r="K5" s="50"/>
      <c r="L5" s="51"/>
      <c r="M5" s="52"/>
      <c r="N5" s="46">
        <v>0.3298611111111111</v>
      </c>
      <c r="O5" s="53">
        <f t="shared" si="0"/>
        <v>4.1666666666666519E-3</v>
      </c>
      <c r="P5" s="54"/>
    </row>
    <row r="6" spans="1:18" ht="16" x14ac:dyDescent="0.2">
      <c r="A6" s="46">
        <v>0.32569444444444445</v>
      </c>
      <c r="B6" s="40" t="s">
        <v>137</v>
      </c>
      <c r="C6" s="40"/>
      <c r="D6" s="40" t="s">
        <v>122</v>
      </c>
      <c r="E6" s="37">
        <v>1</v>
      </c>
      <c r="F6" s="39" t="s">
        <v>49</v>
      </c>
      <c r="G6" s="47" t="s">
        <v>124</v>
      </c>
      <c r="H6" s="40" t="s">
        <v>337</v>
      </c>
      <c r="I6" s="48"/>
      <c r="J6" s="49">
        <v>1</v>
      </c>
      <c r="K6" s="50"/>
      <c r="L6" s="51"/>
      <c r="M6" s="52"/>
      <c r="N6" s="46">
        <v>0.33124999999999999</v>
      </c>
      <c r="O6" s="53">
        <f t="shared" si="0"/>
        <v>5.5555555555555358E-3</v>
      </c>
      <c r="P6" s="54"/>
    </row>
    <row r="7" spans="1:18" ht="16" x14ac:dyDescent="0.2">
      <c r="A7" s="46">
        <v>0.32569444444444445</v>
      </c>
      <c r="B7" s="40" t="s">
        <v>181</v>
      </c>
      <c r="C7" s="40"/>
      <c r="D7" s="40" t="s">
        <v>121</v>
      </c>
      <c r="E7" s="37">
        <v>2</v>
      </c>
      <c r="F7" s="39" t="s">
        <v>50</v>
      </c>
      <c r="G7" s="47" t="s">
        <v>132</v>
      </c>
      <c r="H7" s="40" t="s">
        <v>124</v>
      </c>
      <c r="I7" s="48">
        <v>1</v>
      </c>
      <c r="J7" s="49"/>
      <c r="K7" s="50"/>
      <c r="L7" s="51"/>
      <c r="M7" s="52"/>
      <c r="N7" s="46">
        <v>0.33055555555555555</v>
      </c>
      <c r="O7" s="53">
        <f t="shared" si="0"/>
        <v>4.8611111111110938E-3</v>
      </c>
      <c r="P7" s="54"/>
    </row>
    <row r="8" spans="1:18" ht="16" x14ac:dyDescent="0.2">
      <c r="A8" s="46">
        <v>0.33194444444444443</v>
      </c>
      <c r="B8" s="40" t="s">
        <v>147</v>
      </c>
      <c r="C8" s="40"/>
      <c r="D8" s="40" t="s">
        <v>121</v>
      </c>
      <c r="E8" s="37">
        <v>1</v>
      </c>
      <c r="F8" s="39" t="s">
        <v>49</v>
      </c>
      <c r="G8" s="47" t="s">
        <v>124</v>
      </c>
      <c r="H8" s="40" t="s">
        <v>268</v>
      </c>
      <c r="I8" s="48">
        <v>1</v>
      </c>
      <c r="J8" s="49"/>
      <c r="K8" s="50"/>
      <c r="L8" s="51"/>
      <c r="M8" s="52"/>
      <c r="N8" s="46">
        <v>0.33749999999999997</v>
      </c>
      <c r="O8" s="53">
        <f t="shared" si="0"/>
        <v>5.5555555555555358E-3</v>
      </c>
      <c r="P8" s="54"/>
    </row>
    <row r="9" spans="1:18" ht="16" x14ac:dyDescent="0.2">
      <c r="A9" s="46">
        <v>0.33194444444444443</v>
      </c>
      <c r="B9" s="40" t="s">
        <v>390</v>
      </c>
      <c r="C9" s="40"/>
      <c r="D9" s="40" t="s">
        <v>121</v>
      </c>
      <c r="E9" s="37">
        <v>2</v>
      </c>
      <c r="F9" s="39" t="s">
        <v>46</v>
      </c>
      <c r="G9" s="47" t="s">
        <v>124</v>
      </c>
      <c r="H9" s="40" t="s">
        <v>132</v>
      </c>
      <c r="I9" s="48">
        <v>1</v>
      </c>
      <c r="J9" s="49"/>
      <c r="K9" s="50"/>
      <c r="L9" s="51"/>
      <c r="M9" s="52"/>
      <c r="N9" s="46">
        <v>0.33749999999999997</v>
      </c>
      <c r="O9" s="53">
        <f t="shared" si="0"/>
        <v>5.5555555555555358E-3</v>
      </c>
      <c r="P9" s="54"/>
    </row>
    <row r="10" spans="1:18" ht="16" x14ac:dyDescent="0.2">
      <c r="A10" s="46">
        <v>0.33749999999999997</v>
      </c>
      <c r="B10" s="40" t="s">
        <v>168</v>
      </c>
      <c r="C10" s="40"/>
      <c r="D10" s="40" t="s">
        <v>121</v>
      </c>
      <c r="E10" s="37">
        <v>1</v>
      </c>
      <c r="F10" s="39" t="s">
        <v>46</v>
      </c>
      <c r="G10" s="47" t="s">
        <v>132</v>
      </c>
      <c r="H10" s="40" t="s">
        <v>124</v>
      </c>
      <c r="I10" s="48">
        <v>1</v>
      </c>
      <c r="J10" s="49"/>
      <c r="K10" s="50"/>
      <c r="L10" s="51"/>
      <c r="M10" s="52"/>
      <c r="N10" s="46">
        <v>0.34236111111111112</v>
      </c>
      <c r="O10" s="53">
        <f t="shared" si="0"/>
        <v>4.8611111111111494E-3</v>
      </c>
      <c r="P10" s="54"/>
    </row>
    <row r="11" spans="1:18" ht="16" x14ac:dyDescent="0.2">
      <c r="A11" s="46">
        <v>0.34375</v>
      </c>
      <c r="B11" s="40" t="s">
        <v>354</v>
      </c>
      <c r="C11" s="40"/>
      <c r="D11" s="40" t="s">
        <v>122</v>
      </c>
      <c r="E11" s="37">
        <v>1</v>
      </c>
      <c r="F11" s="39" t="s">
        <v>44</v>
      </c>
      <c r="G11" s="47" t="s">
        <v>124</v>
      </c>
      <c r="H11" s="40" t="s">
        <v>268</v>
      </c>
      <c r="I11" s="48"/>
      <c r="J11" s="49">
        <v>1</v>
      </c>
      <c r="K11" s="50"/>
      <c r="L11" s="51"/>
      <c r="M11" s="52"/>
      <c r="N11" s="46">
        <v>0.34791666666666665</v>
      </c>
      <c r="O11" s="53">
        <f t="shared" si="0"/>
        <v>4.1666666666666519E-3</v>
      </c>
      <c r="P11" s="54"/>
    </row>
    <row r="12" spans="1:18" ht="16" x14ac:dyDescent="0.2">
      <c r="A12" s="46">
        <v>0.34930555555555554</v>
      </c>
      <c r="B12" s="40" t="s">
        <v>391</v>
      </c>
      <c r="C12" s="40"/>
      <c r="D12" s="40" t="s">
        <v>121</v>
      </c>
      <c r="E12" s="37">
        <v>1</v>
      </c>
      <c r="F12" s="39" t="s">
        <v>46</v>
      </c>
      <c r="G12" s="47" t="s">
        <v>132</v>
      </c>
      <c r="H12" s="40" t="s">
        <v>128</v>
      </c>
      <c r="I12" s="48"/>
      <c r="J12" s="49"/>
      <c r="K12" s="50"/>
      <c r="L12" s="51">
        <v>1</v>
      </c>
      <c r="M12" s="52"/>
      <c r="N12" s="46">
        <v>0.35694444444444445</v>
      </c>
      <c r="O12" s="53">
        <f t="shared" si="0"/>
        <v>7.6388888888889173E-3</v>
      </c>
      <c r="P12" s="54"/>
    </row>
    <row r="13" spans="1:18" ht="16" x14ac:dyDescent="0.2">
      <c r="A13" s="46">
        <v>0.35000000000000003</v>
      </c>
      <c r="B13" s="40" t="s">
        <v>181</v>
      </c>
      <c r="C13" s="40"/>
      <c r="D13" s="40" t="s">
        <v>121</v>
      </c>
      <c r="E13" s="37">
        <v>2</v>
      </c>
      <c r="F13" s="39" t="s">
        <v>50</v>
      </c>
      <c r="G13" s="47" t="s">
        <v>124</v>
      </c>
      <c r="H13" s="40" t="s">
        <v>177</v>
      </c>
      <c r="I13" s="48">
        <v>1</v>
      </c>
      <c r="J13" s="49"/>
      <c r="K13" s="50"/>
      <c r="L13" s="51"/>
      <c r="M13" s="52"/>
      <c r="N13" s="46">
        <v>0.35347222222222219</v>
      </c>
      <c r="O13" s="53">
        <f t="shared" si="0"/>
        <v>3.4722222222221544E-3</v>
      </c>
      <c r="P13" s="54"/>
    </row>
    <row r="14" spans="1:18" ht="16" x14ac:dyDescent="0.2">
      <c r="A14" s="46">
        <v>0.3527777777777778</v>
      </c>
      <c r="B14" s="40" t="s">
        <v>160</v>
      </c>
      <c r="C14" s="40"/>
      <c r="D14" s="40" t="s">
        <v>122</v>
      </c>
      <c r="E14" s="37">
        <v>1</v>
      </c>
      <c r="F14" s="39" t="s">
        <v>51</v>
      </c>
      <c r="G14" s="47" t="s">
        <v>124</v>
      </c>
      <c r="H14" s="40" t="s">
        <v>255</v>
      </c>
      <c r="I14" s="48"/>
      <c r="J14" s="49">
        <v>1</v>
      </c>
      <c r="K14" s="50"/>
      <c r="L14" s="51"/>
      <c r="M14" s="52"/>
      <c r="N14" s="46">
        <v>0.35833333333333334</v>
      </c>
      <c r="O14" s="53">
        <f t="shared" si="0"/>
        <v>5.5555555555555358E-3</v>
      </c>
      <c r="P14" s="54"/>
    </row>
    <row r="15" spans="1:18" ht="16" x14ac:dyDescent="0.2">
      <c r="A15" s="46">
        <v>0.35972222222222222</v>
      </c>
      <c r="B15" s="40" t="s">
        <v>246</v>
      </c>
      <c r="C15" s="40"/>
      <c r="D15" s="40" t="s">
        <v>122</v>
      </c>
      <c r="E15" s="37">
        <v>1</v>
      </c>
      <c r="F15" s="39" t="s">
        <v>44</v>
      </c>
      <c r="G15" s="47" t="s">
        <v>124</v>
      </c>
      <c r="H15" s="40" t="s">
        <v>128</v>
      </c>
      <c r="I15" s="48">
        <v>1</v>
      </c>
      <c r="J15" s="49"/>
      <c r="K15" s="50"/>
      <c r="L15" s="51"/>
      <c r="M15" s="52"/>
      <c r="N15" s="46">
        <v>0.36249999999999999</v>
      </c>
      <c r="O15" s="53">
        <f t="shared" si="0"/>
        <v>2.7777777777777679E-3</v>
      </c>
      <c r="P15" s="54"/>
    </row>
    <row r="16" spans="1:18" ht="16" x14ac:dyDescent="0.2">
      <c r="A16" s="46">
        <v>0.36180555555555555</v>
      </c>
      <c r="B16" s="40" t="s">
        <v>168</v>
      </c>
      <c r="C16" s="40"/>
      <c r="D16" s="40" t="s">
        <v>121</v>
      </c>
      <c r="E16" s="37">
        <v>1</v>
      </c>
      <c r="F16" s="39" t="s">
        <v>46</v>
      </c>
      <c r="G16" s="47" t="s">
        <v>124</v>
      </c>
      <c r="H16" s="40" t="s">
        <v>195</v>
      </c>
      <c r="I16" s="48"/>
      <c r="J16" s="49"/>
      <c r="K16" s="50"/>
      <c r="L16" s="51">
        <v>1</v>
      </c>
      <c r="M16" s="52"/>
      <c r="N16" s="46">
        <v>0.3659722222222222</v>
      </c>
      <c r="O16" s="53">
        <f t="shared" si="0"/>
        <v>4.1666666666666519E-3</v>
      </c>
      <c r="P16" s="54"/>
    </row>
    <row r="17" spans="1:16" ht="16" x14ac:dyDescent="0.2">
      <c r="A17" s="46">
        <v>0.36319444444444443</v>
      </c>
      <c r="B17" s="40" t="s">
        <v>181</v>
      </c>
      <c r="C17" s="40">
        <v>1</v>
      </c>
      <c r="D17" s="40" t="s">
        <v>122</v>
      </c>
      <c r="E17" s="37"/>
      <c r="F17" s="39" t="s">
        <v>50</v>
      </c>
      <c r="G17" s="47" t="s">
        <v>150</v>
      </c>
      <c r="H17" s="40" t="s">
        <v>177</v>
      </c>
      <c r="I17" s="48"/>
      <c r="J17" s="49">
        <v>1</v>
      </c>
      <c r="K17" s="50"/>
      <c r="L17" s="51"/>
      <c r="M17" s="52"/>
      <c r="N17" s="46">
        <v>0.3666666666666667</v>
      </c>
      <c r="O17" s="53">
        <f t="shared" si="0"/>
        <v>3.4722222222222654E-3</v>
      </c>
      <c r="P17" s="54"/>
    </row>
    <row r="18" spans="1:16" ht="16" x14ac:dyDescent="0.2">
      <c r="A18" s="46">
        <v>0.36319444444444443</v>
      </c>
      <c r="B18" s="40" t="s">
        <v>181</v>
      </c>
      <c r="C18" s="40">
        <v>1</v>
      </c>
      <c r="D18" s="40" t="s">
        <v>122</v>
      </c>
      <c r="E18" s="37"/>
      <c r="F18" s="39" t="s">
        <v>50</v>
      </c>
      <c r="G18" s="47" t="s">
        <v>124</v>
      </c>
      <c r="H18" s="40" t="s">
        <v>177</v>
      </c>
      <c r="I18" s="48"/>
      <c r="J18" s="49">
        <v>1</v>
      </c>
      <c r="K18" s="50"/>
      <c r="L18" s="51"/>
      <c r="M18" s="52"/>
      <c r="N18" s="46">
        <v>0.3666666666666667</v>
      </c>
      <c r="O18" s="53">
        <f t="shared" si="0"/>
        <v>3.4722222222222654E-3</v>
      </c>
      <c r="P18" s="54"/>
    </row>
    <row r="19" spans="1:16" ht="16" x14ac:dyDescent="0.2">
      <c r="A19" s="46">
        <v>0.37013888888888885</v>
      </c>
      <c r="B19" s="40" t="s">
        <v>137</v>
      </c>
      <c r="C19" s="40"/>
      <c r="D19" s="40" t="s">
        <v>121</v>
      </c>
      <c r="E19" s="37">
        <v>1</v>
      </c>
      <c r="F19" s="39" t="s">
        <v>49</v>
      </c>
      <c r="G19" s="47" t="s">
        <v>337</v>
      </c>
      <c r="H19" s="40" t="s">
        <v>124</v>
      </c>
      <c r="I19" s="48">
        <v>1</v>
      </c>
      <c r="J19" s="49"/>
      <c r="K19" s="50"/>
      <c r="L19" s="51"/>
      <c r="M19" s="52"/>
      <c r="N19" s="46">
        <v>0.3833333333333333</v>
      </c>
      <c r="O19" s="53">
        <f t="shared" si="0"/>
        <v>1.3194444444444453E-2</v>
      </c>
      <c r="P19" s="54"/>
    </row>
    <row r="20" spans="1:16" ht="16" x14ac:dyDescent="0.2">
      <c r="A20" s="46">
        <v>0.37291666666666662</v>
      </c>
      <c r="B20" s="40" t="s">
        <v>365</v>
      </c>
      <c r="C20" s="40"/>
      <c r="D20" s="40" t="s">
        <v>121</v>
      </c>
      <c r="E20" s="37">
        <v>2</v>
      </c>
      <c r="F20" s="39" t="s">
        <v>44</v>
      </c>
      <c r="G20" s="47" t="s">
        <v>131</v>
      </c>
      <c r="H20" s="40" t="s">
        <v>132</v>
      </c>
      <c r="I20" s="48"/>
      <c r="J20" s="49"/>
      <c r="K20" s="50"/>
      <c r="L20" s="51">
        <v>1</v>
      </c>
      <c r="M20" s="52"/>
      <c r="N20" s="46">
        <v>0.38750000000000001</v>
      </c>
      <c r="O20" s="53">
        <f t="shared" si="0"/>
        <v>1.4583333333333393E-2</v>
      </c>
      <c r="P20" s="54"/>
    </row>
    <row r="21" spans="1:16" ht="16" x14ac:dyDescent="0.2">
      <c r="A21" s="46">
        <v>0.37847222222222227</v>
      </c>
      <c r="B21" s="40" t="s">
        <v>181</v>
      </c>
      <c r="C21" s="40">
        <v>1</v>
      </c>
      <c r="D21" s="40" t="s">
        <v>122</v>
      </c>
      <c r="E21" s="37"/>
      <c r="F21" s="39" t="s">
        <v>50</v>
      </c>
      <c r="G21" s="47" t="s">
        <v>131</v>
      </c>
      <c r="H21" s="40" t="s">
        <v>177</v>
      </c>
      <c r="I21" s="48"/>
      <c r="J21" s="49">
        <v>1</v>
      </c>
      <c r="K21" s="50"/>
      <c r="L21" s="51"/>
      <c r="M21" s="52"/>
      <c r="N21" s="46">
        <v>0.38680555555555557</v>
      </c>
      <c r="O21" s="53">
        <f t="shared" si="0"/>
        <v>8.3333333333333037E-3</v>
      </c>
      <c r="P21" s="54"/>
    </row>
    <row r="22" spans="1:16" ht="16" x14ac:dyDescent="0.2">
      <c r="A22" s="46">
        <v>0.3840277777777778</v>
      </c>
      <c r="B22" s="40" t="s">
        <v>354</v>
      </c>
      <c r="C22" s="40"/>
      <c r="D22" s="40" t="s">
        <v>121</v>
      </c>
      <c r="E22" s="37">
        <v>1</v>
      </c>
      <c r="F22" s="39" t="s">
        <v>44</v>
      </c>
      <c r="G22" s="47" t="s">
        <v>167</v>
      </c>
      <c r="H22" s="40" t="s">
        <v>191</v>
      </c>
      <c r="I22" s="48"/>
      <c r="J22" s="49"/>
      <c r="K22" s="50"/>
      <c r="L22" s="51">
        <v>1</v>
      </c>
      <c r="M22" s="52"/>
      <c r="N22" s="46">
        <v>0.41041666666666665</v>
      </c>
      <c r="O22" s="53">
        <f t="shared" si="0"/>
        <v>2.6388888888888851E-2</v>
      </c>
      <c r="P22" s="54"/>
    </row>
    <row r="23" spans="1:16" ht="16" x14ac:dyDescent="0.2">
      <c r="A23" s="46">
        <v>0.38472222222222219</v>
      </c>
      <c r="B23" s="40" t="s">
        <v>120</v>
      </c>
      <c r="C23" s="40"/>
      <c r="D23" s="40" t="s">
        <v>121</v>
      </c>
      <c r="E23" s="37">
        <v>1</v>
      </c>
      <c r="F23" s="39" t="s">
        <v>51</v>
      </c>
      <c r="G23" s="47" t="s">
        <v>124</v>
      </c>
      <c r="H23" s="40" t="s">
        <v>392</v>
      </c>
      <c r="I23" s="48">
        <v>1</v>
      </c>
      <c r="J23" s="49"/>
      <c r="K23" s="50"/>
      <c r="L23" s="51"/>
      <c r="M23" s="52"/>
      <c r="N23" s="46">
        <v>0.38958333333333334</v>
      </c>
      <c r="O23" s="53">
        <f t="shared" si="0"/>
        <v>4.8611111111111494E-3</v>
      </c>
      <c r="P23" s="54"/>
    </row>
    <row r="24" spans="1:16" ht="16" x14ac:dyDescent="0.2">
      <c r="A24" s="46">
        <v>0.3979166666666667</v>
      </c>
      <c r="B24" s="40" t="s">
        <v>393</v>
      </c>
      <c r="C24" s="40"/>
      <c r="D24" s="40" t="s">
        <v>122</v>
      </c>
      <c r="E24" s="37">
        <v>1</v>
      </c>
      <c r="F24" s="39" t="s">
        <v>51</v>
      </c>
      <c r="G24" s="47" t="s">
        <v>124</v>
      </c>
      <c r="H24" s="40" t="s">
        <v>136</v>
      </c>
      <c r="I24" s="48"/>
      <c r="J24" s="49">
        <v>1</v>
      </c>
      <c r="K24" s="50"/>
      <c r="L24" s="51"/>
      <c r="M24" s="52"/>
      <c r="N24" s="46">
        <v>0.40138888888888885</v>
      </c>
      <c r="O24" s="53">
        <f t="shared" si="0"/>
        <v>3.4722222222221544E-3</v>
      </c>
      <c r="P24" s="54"/>
    </row>
    <row r="25" spans="1:16" ht="16" x14ac:dyDescent="0.2">
      <c r="A25" s="46">
        <v>0.40138888888888885</v>
      </c>
      <c r="B25" s="40" t="s">
        <v>393</v>
      </c>
      <c r="C25" s="40"/>
      <c r="D25" s="40" t="s">
        <v>122</v>
      </c>
      <c r="E25" s="37">
        <v>1</v>
      </c>
      <c r="F25" s="39" t="s">
        <v>51</v>
      </c>
      <c r="G25" s="47" t="s">
        <v>136</v>
      </c>
      <c r="H25" s="40" t="s">
        <v>124</v>
      </c>
      <c r="I25" s="48"/>
      <c r="J25" s="49">
        <v>1</v>
      </c>
      <c r="K25" s="50"/>
      <c r="L25" s="51"/>
      <c r="M25" s="52"/>
      <c r="N25" s="46">
        <v>0.40763888888888888</v>
      </c>
      <c r="O25" s="53">
        <f t="shared" si="0"/>
        <v>6.2500000000000333E-3</v>
      </c>
      <c r="P25" s="54"/>
    </row>
    <row r="26" spans="1:16" ht="16" x14ac:dyDescent="0.2">
      <c r="A26" s="46">
        <v>0.39930555555555558</v>
      </c>
      <c r="B26" s="40" t="s">
        <v>133</v>
      </c>
      <c r="C26" s="40"/>
      <c r="D26" s="40" t="s">
        <v>122</v>
      </c>
      <c r="E26" s="37">
        <v>1</v>
      </c>
      <c r="F26" s="39" t="s">
        <v>46</v>
      </c>
      <c r="G26" s="47" t="s">
        <v>128</v>
      </c>
      <c r="H26" s="40" t="s">
        <v>124</v>
      </c>
      <c r="I26" s="48"/>
      <c r="J26" s="49">
        <v>1</v>
      </c>
      <c r="K26" s="50"/>
      <c r="L26" s="51"/>
      <c r="M26" s="52"/>
      <c r="N26" s="46">
        <v>0.40763888888888888</v>
      </c>
      <c r="O26" s="53">
        <f t="shared" si="0"/>
        <v>8.3333333333333037E-3</v>
      </c>
      <c r="P26" s="54"/>
    </row>
    <row r="27" spans="1:16" ht="16" x14ac:dyDescent="0.2">
      <c r="A27" s="46">
        <v>0.42986111111111108</v>
      </c>
      <c r="B27" s="40" t="s">
        <v>120</v>
      </c>
      <c r="C27" s="40"/>
      <c r="D27" s="40" t="s">
        <v>121</v>
      </c>
      <c r="E27" s="37">
        <v>1</v>
      </c>
      <c r="F27" s="39" t="s">
        <v>51</v>
      </c>
      <c r="G27" s="47" t="s">
        <v>392</v>
      </c>
      <c r="H27" s="40" t="s">
        <v>124</v>
      </c>
      <c r="I27" s="48">
        <v>1</v>
      </c>
      <c r="J27" s="49"/>
      <c r="K27" s="50"/>
      <c r="L27" s="51"/>
      <c r="M27" s="52"/>
      <c r="N27" s="46">
        <v>0.43888888888888888</v>
      </c>
      <c r="O27" s="53">
        <f t="shared" si="0"/>
        <v>9.0277777777778012E-3</v>
      </c>
      <c r="P27" s="54"/>
    </row>
    <row r="28" spans="1:16" ht="16" x14ac:dyDescent="0.2">
      <c r="A28" s="46">
        <v>0.43333333333333335</v>
      </c>
      <c r="B28" s="40" t="s">
        <v>133</v>
      </c>
      <c r="C28" s="40"/>
      <c r="D28" s="40" t="s">
        <v>122</v>
      </c>
      <c r="E28" s="37">
        <v>1</v>
      </c>
      <c r="F28" s="39" t="s">
        <v>46</v>
      </c>
      <c r="G28" s="47" t="s">
        <v>124</v>
      </c>
      <c r="H28" s="40" t="s">
        <v>128</v>
      </c>
      <c r="I28" s="48"/>
      <c r="J28" s="49">
        <v>1</v>
      </c>
      <c r="K28" s="50"/>
      <c r="L28" s="51"/>
      <c r="M28" s="52"/>
      <c r="N28" s="46">
        <v>0.4368055555555555</v>
      </c>
      <c r="O28" s="53">
        <f t="shared" si="0"/>
        <v>3.4722222222221544E-3</v>
      </c>
      <c r="P28" s="54"/>
    </row>
    <row r="29" spans="1:16" ht="16" x14ac:dyDescent="0.2">
      <c r="A29" s="46">
        <v>0.43472222222222223</v>
      </c>
      <c r="B29" s="40" t="s">
        <v>365</v>
      </c>
      <c r="C29" s="40"/>
      <c r="D29" s="40" t="s">
        <v>121</v>
      </c>
      <c r="E29" s="37">
        <v>2</v>
      </c>
      <c r="F29" s="39" t="s">
        <v>44</v>
      </c>
      <c r="G29" s="47" t="s">
        <v>132</v>
      </c>
      <c r="H29" s="40" t="s">
        <v>124</v>
      </c>
      <c r="I29" s="48"/>
      <c r="J29" s="49"/>
      <c r="K29" s="50"/>
      <c r="L29" s="51">
        <v>1</v>
      </c>
      <c r="M29" s="52"/>
      <c r="N29" s="46">
        <v>0.44305555555555554</v>
      </c>
      <c r="O29" s="53">
        <f t="shared" si="0"/>
        <v>8.3333333333333037E-3</v>
      </c>
      <c r="P29" s="54"/>
    </row>
    <row r="30" spans="1:16" ht="16" x14ac:dyDescent="0.2">
      <c r="A30" s="46">
        <v>0.43541666666666662</v>
      </c>
      <c r="B30" s="40" t="s">
        <v>137</v>
      </c>
      <c r="C30" s="40"/>
      <c r="D30" s="40" t="s">
        <v>121</v>
      </c>
      <c r="E30" s="37">
        <v>1</v>
      </c>
      <c r="F30" s="39" t="s">
        <v>49</v>
      </c>
      <c r="G30" s="47" t="s">
        <v>124</v>
      </c>
      <c r="H30" s="40" t="s">
        <v>263</v>
      </c>
      <c r="I30" s="48"/>
      <c r="J30" s="49"/>
      <c r="K30" s="50"/>
      <c r="L30" s="51">
        <v>1</v>
      </c>
      <c r="M30" s="52"/>
      <c r="N30" s="46">
        <v>0.43888888888888888</v>
      </c>
      <c r="O30" s="53">
        <f t="shared" si="0"/>
        <v>3.4722222222222654E-3</v>
      </c>
      <c r="P30" s="54"/>
    </row>
    <row r="31" spans="1:16" ht="16" x14ac:dyDescent="0.2">
      <c r="A31" s="46">
        <v>0.43888888888888888</v>
      </c>
      <c r="B31" s="40" t="s">
        <v>173</v>
      </c>
      <c r="C31" s="40">
        <v>1</v>
      </c>
      <c r="D31" s="40" t="s">
        <v>122</v>
      </c>
      <c r="E31" s="37"/>
      <c r="F31" s="39" t="s">
        <v>45</v>
      </c>
      <c r="G31" s="47" t="s">
        <v>131</v>
      </c>
      <c r="H31" s="40" t="s">
        <v>132</v>
      </c>
      <c r="I31" s="48"/>
      <c r="J31" s="49">
        <v>1</v>
      </c>
      <c r="K31" s="50"/>
      <c r="L31" s="51"/>
      <c r="M31" s="52"/>
      <c r="N31" s="46">
        <v>0.44444444444444442</v>
      </c>
      <c r="O31" s="53">
        <f t="shared" si="0"/>
        <v>5.5555555555555358E-3</v>
      </c>
      <c r="P31" s="54"/>
    </row>
    <row r="32" spans="1:16" ht="16" x14ac:dyDescent="0.2">
      <c r="A32" s="46">
        <v>0.44027777777777777</v>
      </c>
      <c r="B32" s="40" t="s">
        <v>143</v>
      </c>
      <c r="C32" s="40">
        <v>1</v>
      </c>
      <c r="D32" s="40" t="s">
        <v>122</v>
      </c>
      <c r="E32" s="37"/>
      <c r="F32" s="39" t="s">
        <v>44</v>
      </c>
      <c r="G32" s="47" t="s">
        <v>131</v>
      </c>
      <c r="H32" s="40" t="s">
        <v>355</v>
      </c>
      <c r="I32" s="48">
        <v>1</v>
      </c>
      <c r="J32" s="49"/>
      <c r="K32" s="50"/>
      <c r="L32" s="51"/>
      <c r="M32" s="52"/>
      <c r="N32" s="46">
        <v>0.44444444444444442</v>
      </c>
      <c r="O32" s="53">
        <f t="shared" si="0"/>
        <v>4.1666666666666519E-3</v>
      </c>
      <c r="P32" s="54"/>
    </row>
    <row r="33" spans="1:16" ht="16" x14ac:dyDescent="0.2">
      <c r="A33" s="46">
        <v>0.44027777777777777</v>
      </c>
      <c r="B33" s="40" t="s">
        <v>231</v>
      </c>
      <c r="C33" s="40"/>
      <c r="D33" s="40" t="s">
        <v>121</v>
      </c>
      <c r="E33" s="37">
        <v>1</v>
      </c>
      <c r="F33" s="39" t="s">
        <v>44</v>
      </c>
      <c r="G33" s="47" t="s">
        <v>124</v>
      </c>
      <c r="H33" s="40" t="s">
        <v>177</v>
      </c>
      <c r="I33" s="48">
        <v>1</v>
      </c>
      <c r="J33" s="49"/>
      <c r="K33" s="50"/>
      <c r="L33" s="51"/>
      <c r="M33" s="52"/>
      <c r="N33" s="46">
        <v>0.4465277777777778</v>
      </c>
      <c r="O33" s="53">
        <f t="shared" si="0"/>
        <v>6.2500000000000333E-3</v>
      </c>
      <c r="P33" s="54"/>
    </row>
    <row r="34" spans="1:16" ht="16" x14ac:dyDescent="0.2">
      <c r="A34" s="46">
        <v>0.44444444444444442</v>
      </c>
      <c r="B34" s="40" t="s">
        <v>135</v>
      </c>
      <c r="C34" s="40"/>
      <c r="D34" s="40" t="s">
        <v>122</v>
      </c>
      <c r="E34" s="37">
        <v>1</v>
      </c>
      <c r="F34" s="39" t="s">
        <v>45</v>
      </c>
      <c r="G34" s="47" t="s">
        <v>124</v>
      </c>
      <c r="H34" s="40" t="s">
        <v>164</v>
      </c>
      <c r="I34" s="48"/>
      <c r="J34" s="49"/>
      <c r="K34" s="50"/>
      <c r="L34" s="51">
        <v>1</v>
      </c>
      <c r="M34" s="52"/>
      <c r="N34" s="46">
        <v>0.44722222222222219</v>
      </c>
      <c r="O34" s="53">
        <f t="shared" si="0"/>
        <v>2.7777777777777679E-3</v>
      </c>
      <c r="P34" s="54"/>
    </row>
    <row r="35" spans="1:16" ht="16" x14ac:dyDescent="0.2">
      <c r="A35" s="46">
        <v>0.44513888888888892</v>
      </c>
      <c r="B35" s="40" t="s">
        <v>354</v>
      </c>
      <c r="C35" s="40"/>
      <c r="D35" s="40" t="s">
        <v>122</v>
      </c>
      <c r="E35" s="37">
        <v>1</v>
      </c>
      <c r="F35" s="39" t="s">
        <v>44</v>
      </c>
      <c r="G35" s="47" t="s">
        <v>191</v>
      </c>
      <c r="H35" s="40" t="s">
        <v>124</v>
      </c>
      <c r="I35" s="48"/>
      <c r="J35" s="49">
        <v>1</v>
      </c>
      <c r="K35" s="50"/>
      <c r="L35" s="51"/>
      <c r="M35" s="52"/>
      <c r="N35" s="46">
        <v>0.4604166666666667</v>
      </c>
      <c r="O35" s="53">
        <f t="shared" si="0"/>
        <v>1.5277777777777779E-2</v>
      </c>
      <c r="P35" s="54"/>
    </row>
    <row r="36" spans="1:16" ht="16" x14ac:dyDescent="0.2">
      <c r="A36" s="46">
        <v>0.4458333333333333</v>
      </c>
      <c r="B36" s="40" t="s">
        <v>321</v>
      </c>
      <c r="C36" s="40"/>
      <c r="D36" s="40" t="s">
        <v>121</v>
      </c>
      <c r="E36" s="37">
        <v>2</v>
      </c>
      <c r="F36" s="39" t="s">
        <v>47</v>
      </c>
      <c r="G36" s="47" t="s">
        <v>124</v>
      </c>
      <c r="H36" s="40" t="s">
        <v>158</v>
      </c>
      <c r="I36" s="48"/>
      <c r="J36" s="49"/>
      <c r="K36" s="50"/>
      <c r="L36" s="51">
        <v>1</v>
      </c>
      <c r="M36" s="52"/>
      <c r="N36" s="46">
        <v>0.44930555555555557</v>
      </c>
      <c r="O36" s="53">
        <f t="shared" si="0"/>
        <v>3.4722222222222654E-3</v>
      </c>
      <c r="P36" s="54"/>
    </row>
    <row r="37" spans="1:16" ht="16" x14ac:dyDescent="0.2">
      <c r="A37" s="46">
        <v>0.45277777777777778</v>
      </c>
      <c r="B37" s="40" t="s">
        <v>198</v>
      </c>
      <c r="C37" s="40"/>
      <c r="D37" s="40" t="s">
        <v>122</v>
      </c>
      <c r="E37" s="37">
        <v>1</v>
      </c>
      <c r="F37" s="39" t="s">
        <v>44</v>
      </c>
      <c r="G37" s="47" t="s">
        <v>124</v>
      </c>
      <c r="H37" s="40" t="s">
        <v>132</v>
      </c>
      <c r="I37" s="48">
        <v>1</v>
      </c>
      <c r="J37" s="49"/>
      <c r="K37" s="50"/>
      <c r="L37" s="51"/>
      <c r="M37" s="52"/>
      <c r="N37" s="46">
        <v>0.45624999999999999</v>
      </c>
      <c r="O37" s="53">
        <f t="shared" si="0"/>
        <v>3.4722222222222099E-3</v>
      </c>
      <c r="P37" s="54"/>
    </row>
    <row r="38" spans="1:16" ht="16" x14ac:dyDescent="0.2">
      <c r="A38" s="46">
        <v>0.45555555555555555</v>
      </c>
      <c r="B38" s="40" t="s">
        <v>393</v>
      </c>
      <c r="C38" s="40"/>
      <c r="D38" s="40" t="s">
        <v>121</v>
      </c>
      <c r="E38" s="37">
        <v>1</v>
      </c>
      <c r="F38" s="39" t="s">
        <v>51</v>
      </c>
      <c r="G38" s="47" t="s">
        <v>124</v>
      </c>
      <c r="H38" s="40" t="s">
        <v>145</v>
      </c>
      <c r="I38" s="48"/>
      <c r="J38" s="49"/>
      <c r="K38" s="50"/>
      <c r="L38" s="51">
        <v>1</v>
      </c>
      <c r="M38" s="52"/>
      <c r="N38" s="46">
        <v>0.46111111111111108</v>
      </c>
      <c r="O38" s="53">
        <f t="shared" si="0"/>
        <v>5.5555555555555358E-3</v>
      </c>
      <c r="P38" s="54"/>
    </row>
    <row r="39" spans="1:16" ht="16" x14ac:dyDescent="0.2">
      <c r="A39" s="46">
        <v>0.45694444444444443</v>
      </c>
      <c r="B39" s="40" t="s">
        <v>135</v>
      </c>
      <c r="C39" s="40">
        <v>1</v>
      </c>
      <c r="D39" s="40" t="s">
        <v>122</v>
      </c>
      <c r="E39" s="37"/>
      <c r="F39" s="39" t="s">
        <v>45</v>
      </c>
      <c r="G39" s="47" t="s">
        <v>131</v>
      </c>
      <c r="H39" s="40" t="s">
        <v>164</v>
      </c>
      <c r="I39" s="48">
        <v>1</v>
      </c>
      <c r="J39" s="49"/>
      <c r="K39" s="50"/>
      <c r="L39" s="51"/>
      <c r="M39" s="52"/>
      <c r="N39" s="46">
        <v>0.46180555555555558</v>
      </c>
      <c r="O39" s="53">
        <f t="shared" si="0"/>
        <v>4.8611111111111494E-3</v>
      </c>
      <c r="P39" s="54"/>
    </row>
    <row r="40" spans="1:16" ht="16" x14ac:dyDescent="0.2">
      <c r="A40" s="46">
        <v>0.45763888888888887</v>
      </c>
      <c r="B40" s="40" t="s">
        <v>156</v>
      </c>
      <c r="C40" s="40"/>
      <c r="D40" s="40" t="s">
        <v>121</v>
      </c>
      <c r="E40" s="37">
        <v>1</v>
      </c>
      <c r="F40" s="39" t="s">
        <v>44</v>
      </c>
      <c r="G40" s="47" t="s">
        <v>157</v>
      </c>
      <c r="H40" s="40" t="s">
        <v>226</v>
      </c>
      <c r="I40" s="48">
        <v>1</v>
      </c>
      <c r="J40" s="49"/>
      <c r="K40" s="50"/>
      <c r="L40" s="51"/>
      <c r="M40" s="52"/>
      <c r="N40" s="46">
        <v>0.46736111111111112</v>
      </c>
      <c r="O40" s="53">
        <f t="shared" si="0"/>
        <v>9.7222222222222432E-3</v>
      </c>
      <c r="P40" s="54"/>
    </row>
    <row r="41" spans="1:16" ht="16" x14ac:dyDescent="0.2">
      <c r="A41" s="46">
        <v>0.46180555555555558</v>
      </c>
      <c r="B41" s="40" t="s">
        <v>211</v>
      </c>
      <c r="C41" s="40">
        <v>1</v>
      </c>
      <c r="D41" s="40" t="s">
        <v>121</v>
      </c>
      <c r="E41" s="37"/>
      <c r="F41" s="39" t="s">
        <v>45</v>
      </c>
      <c r="G41" s="47" t="s">
        <v>150</v>
      </c>
      <c r="H41" s="40" t="s">
        <v>241</v>
      </c>
      <c r="I41" s="48"/>
      <c r="J41" s="49"/>
      <c r="K41" s="50"/>
      <c r="L41" s="51">
        <v>1</v>
      </c>
      <c r="M41" s="52"/>
      <c r="N41" s="46">
        <v>0.47361111111111115</v>
      </c>
      <c r="O41" s="53">
        <f t="shared" si="0"/>
        <v>1.1805555555555569E-2</v>
      </c>
      <c r="P41" s="54"/>
    </row>
    <row r="42" spans="1:16" ht="16" x14ac:dyDescent="0.2">
      <c r="A42" s="46">
        <v>0.47361111111111115</v>
      </c>
      <c r="B42" s="40" t="s">
        <v>211</v>
      </c>
      <c r="C42" s="40"/>
      <c r="D42" s="40" t="s">
        <v>121</v>
      </c>
      <c r="E42" s="37">
        <v>1</v>
      </c>
      <c r="F42" s="39" t="s">
        <v>45</v>
      </c>
      <c r="G42" s="47" t="s">
        <v>241</v>
      </c>
      <c r="H42" s="40" t="s">
        <v>234</v>
      </c>
      <c r="I42" s="48"/>
      <c r="J42" s="49"/>
      <c r="K42" s="50"/>
      <c r="L42" s="51">
        <v>1</v>
      </c>
      <c r="M42" s="52"/>
      <c r="N42" s="46">
        <v>0.4770833333333333</v>
      </c>
      <c r="O42" s="53">
        <f t="shared" si="0"/>
        <v>3.4722222222221544E-3</v>
      </c>
      <c r="P42" s="54"/>
    </row>
    <row r="43" spans="1:16" ht="16" x14ac:dyDescent="0.2">
      <c r="A43" s="46">
        <v>0.47083333333333338</v>
      </c>
      <c r="B43" s="40" t="s">
        <v>120</v>
      </c>
      <c r="C43" s="40"/>
      <c r="D43" s="40" t="s">
        <v>121</v>
      </c>
      <c r="E43" s="37">
        <v>1</v>
      </c>
      <c r="F43" s="39" t="s">
        <v>51</v>
      </c>
      <c r="G43" s="47" t="s">
        <v>124</v>
      </c>
      <c r="H43" s="40" t="s">
        <v>138</v>
      </c>
      <c r="I43" s="48"/>
      <c r="J43" s="49"/>
      <c r="K43" s="50"/>
      <c r="L43" s="51">
        <v>1</v>
      </c>
      <c r="M43" s="52"/>
      <c r="N43" s="46">
        <v>0.47916666666666669</v>
      </c>
      <c r="O43" s="53">
        <f t="shared" si="0"/>
        <v>8.3333333333333037E-3</v>
      </c>
      <c r="P43" s="54"/>
    </row>
    <row r="44" spans="1:16" ht="16" x14ac:dyDescent="0.2">
      <c r="A44" s="46">
        <v>0.4770833333333333</v>
      </c>
      <c r="B44" s="40" t="s">
        <v>231</v>
      </c>
      <c r="C44" s="40"/>
      <c r="D44" s="40" t="s">
        <v>121</v>
      </c>
      <c r="E44" s="37">
        <v>1</v>
      </c>
      <c r="F44" s="39" t="s">
        <v>44</v>
      </c>
      <c r="G44" s="47" t="s">
        <v>177</v>
      </c>
      <c r="H44" s="40" t="s">
        <v>124</v>
      </c>
      <c r="I44" s="48"/>
      <c r="J44" s="49"/>
      <c r="K44" s="50"/>
      <c r="L44" s="51">
        <v>1</v>
      </c>
      <c r="M44" s="52"/>
      <c r="N44" s="46">
        <v>0.48472222222222222</v>
      </c>
      <c r="O44" s="53">
        <f t="shared" si="0"/>
        <v>7.6388888888889173E-3</v>
      </c>
      <c r="P44" s="54"/>
    </row>
    <row r="45" spans="1:16" ht="16" x14ac:dyDescent="0.2">
      <c r="A45" s="46">
        <v>0.4777777777777778</v>
      </c>
      <c r="B45" s="40" t="s">
        <v>354</v>
      </c>
      <c r="C45" s="40"/>
      <c r="D45" s="40" t="s">
        <v>122</v>
      </c>
      <c r="E45" s="37">
        <v>1</v>
      </c>
      <c r="F45" s="39" t="s">
        <v>44</v>
      </c>
      <c r="G45" s="47" t="s">
        <v>124</v>
      </c>
      <c r="H45" s="40" t="s">
        <v>191</v>
      </c>
      <c r="I45" s="48"/>
      <c r="J45" s="49">
        <v>1</v>
      </c>
      <c r="K45" s="50"/>
      <c r="L45" s="51"/>
      <c r="M45" s="52"/>
      <c r="N45" s="46">
        <v>0.4861111111111111</v>
      </c>
      <c r="O45" s="53">
        <f t="shared" si="0"/>
        <v>8.3333333333333037E-3</v>
      </c>
      <c r="P45" s="54"/>
    </row>
    <row r="46" spans="1:16" ht="16" x14ac:dyDescent="0.2">
      <c r="A46" s="46">
        <v>0.47986111111111113</v>
      </c>
      <c r="B46" s="40" t="s">
        <v>365</v>
      </c>
      <c r="C46" s="40"/>
      <c r="D46" s="40" t="s">
        <v>121</v>
      </c>
      <c r="E46" s="37">
        <v>2</v>
      </c>
      <c r="F46" s="39" t="s">
        <v>44</v>
      </c>
      <c r="G46" s="47" t="s">
        <v>124</v>
      </c>
      <c r="H46" s="40" t="s">
        <v>132</v>
      </c>
      <c r="I46" s="48">
        <v>1</v>
      </c>
      <c r="J46" s="49"/>
      <c r="K46" s="50"/>
      <c r="L46" s="51"/>
      <c r="M46" s="52"/>
      <c r="N46" s="46">
        <v>0.48402777777777778</v>
      </c>
      <c r="O46" s="53">
        <f t="shared" si="0"/>
        <v>4.1666666666666519E-3</v>
      </c>
      <c r="P46" s="54"/>
    </row>
    <row r="47" spans="1:16" ht="16" x14ac:dyDescent="0.2">
      <c r="A47" s="46">
        <v>0.48125000000000001</v>
      </c>
      <c r="B47" s="40" t="s">
        <v>181</v>
      </c>
      <c r="C47" s="40"/>
      <c r="D47" s="40" t="s">
        <v>121</v>
      </c>
      <c r="E47" s="37">
        <v>2</v>
      </c>
      <c r="F47" s="39" t="s">
        <v>50</v>
      </c>
      <c r="G47" s="47" t="s">
        <v>177</v>
      </c>
      <c r="H47" s="40" t="s">
        <v>124</v>
      </c>
      <c r="I47" s="48"/>
      <c r="J47" s="49"/>
      <c r="K47" s="50"/>
      <c r="L47" s="51">
        <v>1</v>
      </c>
      <c r="M47" s="52"/>
      <c r="N47" s="46">
        <v>0.48472222222222222</v>
      </c>
      <c r="O47" s="53">
        <f t="shared" si="0"/>
        <v>3.4722222222222099E-3</v>
      </c>
      <c r="P47" s="54"/>
    </row>
    <row r="48" spans="1:16" ht="16" x14ac:dyDescent="0.2">
      <c r="A48" s="46">
        <v>0.4861111111111111</v>
      </c>
      <c r="B48" s="40" t="s">
        <v>149</v>
      </c>
      <c r="C48" s="40"/>
      <c r="D48" s="40" t="s">
        <v>121</v>
      </c>
      <c r="E48" s="37">
        <v>1</v>
      </c>
      <c r="F48" s="39" t="s">
        <v>45</v>
      </c>
      <c r="G48" s="47" t="s">
        <v>124</v>
      </c>
      <c r="H48" s="40" t="s">
        <v>164</v>
      </c>
      <c r="I48" s="48"/>
      <c r="J48" s="49"/>
      <c r="K48" s="50"/>
      <c r="L48" s="51">
        <v>1</v>
      </c>
      <c r="M48" s="52"/>
      <c r="N48" s="46">
        <v>0.48888888888888887</v>
      </c>
      <c r="O48" s="53">
        <f t="shared" si="0"/>
        <v>2.7777777777777679E-3</v>
      </c>
      <c r="P48" s="54"/>
    </row>
    <row r="49" spans="1:16" ht="16" x14ac:dyDescent="0.2">
      <c r="A49" s="46">
        <v>0.49027777777777781</v>
      </c>
      <c r="B49" s="40" t="s">
        <v>120</v>
      </c>
      <c r="C49" s="40"/>
      <c r="D49" s="40" t="s">
        <v>121</v>
      </c>
      <c r="E49" s="37">
        <v>1</v>
      </c>
      <c r="F49" s="39" t="s">
        <v>51</v>
      </c>
      <c r="G49" s="47" t="s">
        <v>138</v>
      </c>
      <c r="H49" s="40" t="s">
        <v>124</v>
      </c>
      <c r="I49" s="48"/>
      <c r="J49" s="49"/>
      <c r="K49" s="50"/>
      <c r="L49" s="51">
        <v>1</v>
      </c>
      <c r="M49" s="52"/>
      <c r="N49" s="46">
        <v>0.4993055555555555</v>
      </c>
      <c r="O49" s="53">
        <f t="shared" si="0"/>
        <v>9.0277777777776902E-3</v>
      </c>
      <c r="P49" s="54"/>
    </row>
    <row r="50" spans="1:16" ht="16" x14ac:dyDescent="0.2">
      <c r="A50" s="46">
        <v>0.52152777777777781</v>
      </c>
      <c r="B50" s="40" t="s">
        <v>211</v>
      </c>
      <c r="C50" s="40">
        <v>1</v>
      </c>
      <c r="D50" s="40" t="s">
        <v>121</v>
      </c>
      <c r="E50" s="37"/>
      <c r="F50" s="39" t="s">
        <v>45</v>
      </c>
      <c r="G50" s="47" t="s">
        <v>234</v>
      </c>
      <c r="H50" s="40" t="s">
        <v>124</v>
      </c>
      <c r="I50" s="48">
        <v>1</v>
      </c>
      <c r="J50" s="49"/>
      <c r="K50" s="50"/>
      <c r="L50" s="51"/>
      <c r="M50" s="52"/>
      <c r="N50" s="46">
        <v>0.53402777777777777</v>
      </c>
      <c r="O50" s="53">
        <f t="shared" si="0"/>
        <v>1.2499999999999956E-2</v>
      </c>
      <c r="P50" s="54"/>
    </row>
    <row r="51" spans="1:16" ht="16" x14ac:dyDescent="0.2">
      <c r="A51" s="46">
        <v>0.52222222222222225</v>
      </c>
      <c r="B51" s="40" t="s">
        <v>321</v>
      </c>
      <c r="C51" s="40"/>
      <c r="D51" s="40" t="s">
        <v>121</v>
      </c>
      <c r="E51" s="37">
        <v>2</v>
      </c>
      <c r="F51" s="39" t="s">
        <v>47</v>
      </c>
      <c r="G51" s="47" t="s">
        <v>124</v>
      </c>
      <c r="H51" s="40" t="s">
        <v>158</v>
      </c>
      <c r="I51" s="48">
        <v>1</v>
      </c>
      <c r="J51" s="49"/>
      <c r="K51" s="50"/>
      <c r="L51" s="51"/>
      <c r="M51" s="52"/>
      <c r="N51" s="46">
        <v>0.52569444444444446</v>
      </c>
      <c r="O51" s="53">
        <f t="shared" si="0"/>
        <v>3.4722222222222099E-3</v>
      </c>
      <c r="P51" s="54"/>
    </row>
    <row r="52" spans="1:16" ht="16" x14ac:dyDescent="0.2">
      <c r="A52" s="46">
        <v>0.52430555555555558</v>
      </c>
      <c r="B52" s="40" t="s">
        <v>246</v>
      </c>
      <c r="C52" s="40"/>
      <c r="D52" s="40" t="s">
        <v>122</v>
      </c>
      <c r="E52" s="37">
        <v>1</v>
      </c>
      <c r="F52" s="39" t="s">
        <v>44</v>
      </c>
      <c r="G52" s="47" t="s">
        <v>124</v>
      </c>
      <c r="H52" s="40" t="s">
        <v>128</v>
      </c>
      <c r="I52" s="48"/>
      <c r="J52" s="49">
        <v>1</v>
      </c>
      <c r="K52" s="50"/>
      <c r="L52" s="51"/>
      <c r="M52" s="52"/>
      <c r="N52" s="46">
        <v>0.52777777777777779</v>
      </c>
      <c r="O52" s="53">
        <f t="shared" si="0"/>
        <v>3.4722222222222099E-3</v>
      </c>
      <c r="P52" s="54"/>
    </row>
    <row r="53" spans="1:16" ht="16" x14ac:dyDescent="0.2">
      <c r="A53" s="46">
        <v>0.52569444444444446</v>
      </c>
      <c r="B53" s="40" t="s">
        <v>144</v>
      </c>
      <c r="C53" s="40"/>
      <c r="D53" s="40" t="s">
        <v>122</v>
      </c>
      <c r="E53" s="37">
        <v>1</v>
      </c>
      <c r="F53" s="39" t="s">
        <v>50</v>
      </c>
      <c r="G53" s="47" t="s">
        <v>124</v>
      </c>
      <c r="H53" s="40" t="s">
        <v>125</v>
      </c>
      <c r="I53" s="48"/>
      <c r="J53" s="49"/>
      <c r="K53" s="50"/>
      <c r="L53" s="51">
        <v>1</v>
      </c>
      <c r="M53" s="52"/>
      <c r="N53" s="46">
        <v>0.52847222222222223</v>
      </c>
      <c r="O53" s="53">
        <f t="shared" si="0"/>
        <v>2.7777777777777679E-3</v>
      </c>
      <c r="P53" s="54"/>
    </row>
    <row r="54" spans="1:16" ht="16" x14ac:dyDescent="0.2">
      <c r="A54" s="46">
        <v>0.53125</v>
      </c>
      <c r="B54" s="40" t="s">
        <v>181</v>
      </c>
      <c r="C54" s="40"/>
      <c r="D54" s="40" t="s">
        <v>121</v>
      </c>
      <c r="E54" s="37">
        <v>2</v>
      </c>
      <c r="F54" s="39" t="s">
        <v>50</v>
      </c>
      <c r="G54" s="47" t="s">
        <v>124</v>
      </c>
      <c r="H54" s="40" t="s">
        <v>136</v>
      </c>
      <c r="I54" s="48"/>
      <c r="J54" s="49"/>
      <c r="K54" s="50"/>
      <c r="L54" s="51">
        <v>1</v>
      </c>
      <c r="M54" s="52"/>
      <c r="N54" s="46">
        <v>0.53680555555555554</v>
      </c>
      <c r="O54" s="53">
        <f t="shared" si="0"/>
        <v>5.5555555555555358E-3</v>
      </c>
      <c r="P54" s="54"/>
    </row>
    <row r="55" spans="1:16" ht="16" x14ac:dyDescent="0.2">
      <c r="A55" s="46">
        <v>0.53472222222222221</v>
      </c>
      <c r="B55" s="40" t="s">
        <v>147</v>
      </c>
      <c r="C55" s="40"/>
      <c r="D55" s="40" t="s">
        <v>121</v>
      </c>
      <c r="E55" s="37">
        <v>1</v>
      </c>
      <c r="F55" s="39" t="s">
        <v>49</v>
      </c>
      <c r="G55" s="47" t="s">
        <v>124</v>
      </c>
      <c r="H55" s="40" t="s">
        <v>268</v>
      </c>
      <c r="I55" s="48">
        <v>1</v>
      </c>
      <c r="J55" s="55"/>
      <c r="K55" s="56"/>
      <c r="L55" s="51"/>
      <c r="M55" s="52"/>
      <c r="N55" s="46">
        <v>0.5395833333333333</v>
      </c>
      <c r="O55" s="53">
        <f t="shared" si="0"/>
        <v>4.8611111111110938E-3</v>
      </c>
      <c r="P55" s="54"/>
    </row>
    <row r="56" spans="1:16" ht="16" x14ac:dyDescent="0.2">
      <c r="A56" s="46">
        <v>0.53680555555555554</v>
      </c>
      <c r="B56" s="40" t="s">
        <v>163</v>
      </c>
      <c r="C56" s="40"/>
      <c r="D56" s="40" t="s">
        <v>122</v>
      </c>
      <c r="E56" s="37">
        <v>1</v>
      </c>
      <c r="F56" s="39" t="s">
        <v>51</v>
      </c>
      <c r="G56" s="47" t="s">
        <v>124</v>
      </c>
      <c r="H56" s="40" t="s">
        <v>164</v>
      </c>
      <c r="I56" s="48"/>
      <c r="J56" s="55">
        <v>1</v>
      </c>
      <c r="K56" s="56"/>
      <c r="L56" s="51"/>
      <c r="M56" s="52"/>
      <c r="N56" s="46">
        <v>0.5395833333333333</v>
      </c>
      <c r="O56" s="53">
        <f t="shared" si="0"/>
        <v>2.7777777777777679E-3</v>
      </c>
      <c r="P56" s="54"/>
    </row>
    <row r="57" spans="1:16" ht="16" x14ac:dyDescent="0.2">
      <c r="A57" s="46">
        <v>0.54027777777777775</v>
      </c>
      <c r="B57" s="40" t="s">
        <v>149</v>
      </c>
      <c r="C57" s="40"/>
      <c r="D57" s="40" t="s">
        <v>121</v>
      </c>
      <c r="E57" s="37">
        <v>1</v>
      </c>
      <c r="F57" s="39" t="s">
        <v>45</v>
      </c>
      <c r="G57" s="47" t="s">
        <v>164</v>
      </c>
      <c r="H57" s="40" t="s">
        <v>124</v>
      </c>
      <c r="I57" s="48"/>
      <c r="J57" s="55"/>
      <c r="K57" s="56"/>
      <c r="L57" s="51">
        <v>1</v>
      </c>
      <c r="M57" s="52"/>
      <c r="N57" s="46">
        <v>0.54791666666666672</v>
      </c>
      <c r="O57" s="53">
        <f t="shared" si="0"/>
        <v>7.6388888888889728E-3</v>
      </c>
      <c r="P57" s="54"/>
    </row>
    <row r="58" spans="1:16" ht="16" x14ac:dyDescent="0.2">
      <c r="A58" s="46">
        <v>4.7916666666666663E-2</v>
      </c>
      <c r="B58" s="40" t="s">
        <v>227</v>
      </c>
      <c r="C58" s="40">
        <v>1</v>
      </c>
      <c r="D58" s="40" t="s">
        <v>122</v>
      </c>
      <c r="E58" s="37"/>
      <c r="F58" s="39" t="s">
        <v>45</v>
      </c>
      <c r="G58" s="47" t="s">
        <v>150</v>
      </c>
      <c r="H58" s="40" t="s">
        <v>177</v>
      </c>
      <c r="I58" s="48"/>
      <c r="J58" s="55">
        <v>1</v>
      </c>
      <c r="K58" s="56"/>
      <c r="L58" s="51"/>
      <c r="M58" s="52"/>
      <c r="N58" s="46">
        <v>5.2777777777777778E-2</v>
      </c>
      <c r="O58" s="53">
        <f t="shared" si="0"/>
        <v>4.8611111111111147E-3</v>
      </c>
      <c r="P58" s="54"/>
    </row>
    <row r="59" spans="1:16" ht="16" x14ac:dyDescent="0.2">
      <c r="A59" s="46">
        <v>5.2083333333333336E-2</v>
      </c>
      <c r="B59" s="40" t="s">
        <v>394</v>
      </c>
      <c r="C59" s="40"/>
      <c r="D59" s="40" t="s">
        <v>122</v>
      </c>
      <c r="E59" s="37">
        <v>2</v>
      </c>
      <c r="F59" s="39" t="s">
        <v>44</v>
      </c>
      <c r="G59" s="47" t="s">
        <v>124</v>
      </c>
      <c r="H59" s="40" t="s">
        <v>234</v>
      </c>
      <c r="I59" s="57">
        <v>1</v>
      </c>
      <c r="J59" s="55"/>
      <c r="K59" s="56"/>
      <c r="L59" s="51"/>
      <c r="M59" s="52"/>
      <c r="N59" s="46">
        <v>5.6250000000000001E-2</v>
      </c>
      <c r="O59" s="53">
        <f t="shared" si="0"/>
        <v>4.1666666666666657E-3</v>
      </c>
      <c r="P59" s="54"/>
    </row>
    <row r="60" spans="1:16" ht="16" x14ac:dyDescent="0.2">
      <c r="A60" s="46">
        <v>5.4166666666666669E-2</v>
      </c>
      <c r="B60" s="40" t="s">
        <v>135</v>
      </c>
      <c r="C60" s="40"/>
      <c r="D60" s="40" t="s">
        <v>122</v>
      </c>
      <c r="E60" s="37">
        <v>1</v>
      </c>
      <c r="F60" s="39" t="s">
        <v>49</v>
      </c>
      <c r="G60" s="47" t="s">
        <v>124</v>
      </c>
      <c r="H60" s="40" t="s">
        <v>164</v>
      </c>
      <c r="I60" s="57"/>
      <c r="J60" s="55"/>
      <c r="K60" s="56"/>
      <c r="L60" s="51">
        <v>1</v>
      </c>
      <c r="M60" s="52"/>
      <c r="N60" s="46">
        <v>5.7638888888888885E-2</v>
      </c>
      <c r="O60" s="53">
        <f t="shared" si="0"/>
        <v>3.4722222222222168E-3</v>
      </c>
      <c r="P60" s="54"/>
    </row>
    <row r="61" spans="1:16" ht="16" x14ac:dyDescent="0.2">
      <c r="A61" s="46">
        <v>5.5555555555555552E-2</v>
      </c>
      <c r="B61" s="40" t="s">
        <v>354</v>
      </c>
      <c r="C61" s="40"/>
      <c r="D61" s="40" t="s">
        <v>122</v>
      </c>
      <c r="E61" s="37">
        <v>1</v>
      </c>
      <c r="F61" s="39" t="s">
        <v>44</v>
      </c>
      <c r="G61" s="47" t="s">
        <v>191</v>
      </c>
      <c r="H61" s="40" t="s">
        <v>124</v>
      </c>
      <c r="I61" s="48"/>
      <c r="J61" s="55">
        <v>1</v>
      </c>
      <c r="K61" s="56"/>
      <c r="L61" s="51"/>
      <c r="M61" s="52"/>
      <c r="N61" s="46">
        <v>7.2222222222222229E-2</v>
      </c>
      <c r="O61" s="53">
        <f t="shared" si="0"/>
        <v>1.6666666666666677E-2</v>
      </c>
      <c r="P61" s="88"/>
    </row>
    <row r="62" spans="1:16" ht="16" x14ac:dyDescent="0.2">
      <c r="A62" s="46">
        <v>6.25E-2</v>
      </c>
      <c r="B62" s="40" t="s">
        <v>181</v>
      </c>
      <c r="C62" s="40"/>
      <c r="D62" s="40" t="s">
        <v>121</v>
      </c>
      <c r="E62" s="37">
        <v>2</v>
      </c>
      <c r="F62" s="39" t="s">
        <v>50</v>
      </c>
      <c r="G62" s="47" t="s">
        <v>136</v>
      </c>
      <c r="H62" s="40" t="s">
        <v>131</v>
      </c>
      <c r="I62" s="48">
        <v>1</v>
      </c>
      <c r="J62" s="55"/>
      <c r="K62" s="56"/>
      <c r="L62" s="51"/>
      <c r="M62" s="52"/>
      <c r="N62" s="46">
        <v>7.3611111111111113E-2</v>
      </c>
      <c r="O62" s="53">
        <f t="shared" si="0"/>
        <v>1.1111111111111113E-2</v>
      </c>
      <c r="P62" s="54"/>
    </row>
    <row r="63" spans="1:16" ht="16" x14ac:dyDescent="0.2">
      <c r="A63" s="46">
        <v>9.5833333333333326E-2</v>
      </c>
      <c r="B63" s="40" t="s">
        <v>168</v>
      </c>
      <c r="C63" s="40"/>
      <c r="D63" s="40" t="s">
        <v>121</v>
      </c>
      <c r="E63" s="37">
        <v>1</v>
      </c>
      <c r="F63" s="39" t="s">
        <v>46</v>
      </c>
      <c r="G63" s="47" t="s">
        <v>195</v>
      </c>
      <c r="H63" s="40" t="s">
        <v>125</v>
      </c>
      <c r="I63" s="48"/>
      <c r="J63" s="55"/>
      <c r="K63" s="56"/>
      <c r="L63" s="51">
        <v>1</v>
      </c>
      <c r="M63" s="52"/>
      <c r="N63" s="46">
        <v>0.10833333333333334</v>
      </c>
      <c r="O63" s="53">
        <f t="shared" si="0"/>
        <v>1.2500000000000011E-2</v>
      </c>
      <c r="P63" s="54"/>
    </row>
    <row r="64" spans="1:16" ht="16" x14ac:dyDescent="0.2">
      <c r="A64" s="46">
        <v>9.7222222222222224E-2</v>
      </c>
      <c r="B64" s="40" t="s">
        <v>354</v>
      </c>
      <c r="C64" s="40"/>
      <c r="D64" s="40" t="s">
        <v>122</v>
      </c>
      <c r="E64" s="37">
        <v>1</v>
      </c>
      <c r="F64" s="39" t="s">
        <v>44</v>
      </c>
      <c r="G64" s="47" t="s">
        <v>124</v>
      </c>
      <c r="H64" s="40" t="s">
        <v>268</v>
      </c>
      <c r="I64" s="48"/>
      <c r="J64" s="55">
        <v>1</v>
      </c>
      <c r="K64" s="56"/>
      <c r="L64" s="51"/>
      <c r="M64" s="52"/>
      <c r="N64" s="46">
        <v>0.10208333333333335</v>
      </c>
      <c r="O64" s="53">
        <f t="shared" si="0"/>
        <v>4.8611111111111216E-3</v>
      </c>
      <c r="P64" s="54"/>
    </row>
    <row r="65" spans="1:16" ht="16" x14ac:dyDescent="0.2">
      <c r="A65" s="46">
        <v>9.7222222222222224E-2</v>
      </c>
      <c r="B65" s="40" t="s">
        <v>181</v>
      </c>
      <c r="C65" s="40"/>
      <c r="D65" s="40" t="s">
        <v>122</v>
      </c>
      <c r="E65" s="37">
        <v>2</v>
      </c>
      <c r="F65" s="39" t="s">
        <v>50</v>
      </c>
      <c r="G65" s="47" t="s">
        <v>124</v>
      </c>
      <c r="H65" s="40" t="s">
        <v>268</v>
      </c>
      <c r="I65" s="48"/>
      <c r="J65" s="55">
        <v>1</v>
      </c>
      <c r="K65" s="56"/>
      <c r="L65" s="51"/>
      <c r="M65" s="52"/>
      <c r="N65" s="46">
        <v>0.10208333333333335</v>
      </c>
      <c r="O65" s="53">
        <f t="shared" si="0"/>
        <v>4.8611111111111216E-3</v>
      </c>
      <c r="P65" s="54"/>
    </row>
    <row r="66" spans="1:16" ht="16" x14ac:dyDescent="0.2">
      <c r="A66" s="46">
        <v>9.7916666666666666E-2</v>
      </c>
      <c r="B66" s="40" t="s">
        <v>211</v>
      </c>
      <c r="C66" s="40">
        <v>1</v>
      </c>
      <c r="D66" s="40" t="s">
        <v>121</v>
      </c>
      <c r="E66" s="37"/>
      <c r="F66" s="39" t="s">
        <v>45</v>
      </c>
      <c r="G66" s="47" t="s">
        <v>150</v>
      </c>
      <c r="H66" s="40" t="s">
        <v>170</v>
      </c>
      <c r="I66" s="48">
        <v>1</v>
      </c>
      <c r="J66" s="55"/>
      <c r="K66" s="56"/>
      <c r="L66" s="51"/>
      <c r="M66" s="52"/>
      <c r="N66" s="46">
        <v>0.10208333333333335</v>
      </c>
      <c r="O66" s="53">
        <f t="shared" si="0"/>
        <v>4.1666666666666796E-3</v>
      </c>
      <c r="P66" s="54"/>
    </row>
    <row r="67" spans="1:16" ht="16" x14ac:dyDescent="0.2">
      <c r="A67" s="46">
        <v>9.930555555555555E-2</v>
      </c>
      <c r="B67" s="40" t="s">
        <v>147</v>
      </c>
      <c r="C67" s="40"/>
      <c r="D67" s="40" t="s">
        <v>121</v>
      </c>
      <c r="E67" s="37">
        <v>1</v>
      </c>
      <c r="F67" s="39" t="s">
        <v>49</v>
      </c>
      <c r="G67" s="47" t="s">
        <v>124</v>
      </c>
      <c r="H67" s="40" t="s">
        <v>268</v>
      </c>
      <c r="I67" s="48">
        <v>1</v>
      </c>
      <c r="J67" s="55"/>
      <c r="K67" s="56"/>
      <c r="L67" s="51"/>
      <c r="M67" s="52"/>
      <c r="N67" s="46">
        <v>0.10694444444444444</v>
      </c>
      <c r="O67" s="53">
        <f t="shared" si="0"/>
        <v>7.6388888888888895E-3</v>
      </c>
      <c r="P67" s="54"/>
    </row>
    <row r="68" spans="1:16" ht="16" x14ac:dyDescent="0.2">
      <c r="A68" s="46">
        <v>0.10555555555555556</v>
      </c>
      <c r="B68" s="40" t="s">
        <v>321</v>
      </c>
      <c r="C68" s="40"/>
      <c r="D68" s="40" t="s">
        <v>121</v>
      </c>
      <c r="E68" s="37">
        <v>2</v>
      </c>
      <c r="F68" s="39" t="s">
        <v>47</v>
      </c>
      <c r="G68" s="47" t="s">
        <v>158</v>
      </c>
      <c r="H68" s="40" t="s">
        <v>124</v>
      </c>
      <c r="I68" s="48"/>
      <c r="J68" s="55"/>
      <c r="K68" s="56"/>
      <c r="L68" s="51">
        <v>1</v>
      </c>
      <c r="M68" s="52"/>
      <c r="N68" s="46">
        <v>0.11597222222222221</v>
      </c>
      <c r="O68" s="53">
        <f t="shared" ref="O68:O131" si="1">ABS(N68-A68)</f>
        <v>1.0416666666666657E-2</v>
      </c>
      <c r="P68" s="54"/>
    </row>
    <row r="69" spans="1:16" ht="16" x14ac:dyDescent="0.2">
      <c r="A69" s="46">
        <v>0.11041666666666666</v>
      </c>
      <c r="B69" s="40" t="s">
        <v>133</v>
      </c>
      <c r="C69" s="40"/>
      <c r="D69" s="40" t="s">
        <v>121</v>
      </c>
      <c r="E69" s="37">
        <v>1</v>
      </c>
      <c r="F69" s="39" t="s">
        <v>46</v>
      </c>
      <c r="G69" s="47" t="s">
        <v>128</v>
      </c>
      <c r="H69" s="40" t="s">
        <v>164</v>
      </c>
      <c r="I69" s="48">
        <v>1</v>
      </c>
      <c r="J69" s="55"/>
      <c r="K69" s="56"/>
      <c r="L69" s="51"/>
      <c r="M69" s="52"/>
      <c r="N69" s="46">
        <v>0.1173611111111111</v>
      </c>
      <c r="O69" s="53">
        <f t="shared" si="1"/>
        <v>6.9444444444444337E-3</v>
      </c>
      <c r="P69" s="54"/>
    </row>
    <row r="70" spans="1:16" ht="16" x14ac:dyDescent="0.2">
      <c r="A70" s="46">
        <v>0.1173611111111111</v>
      </c>
      <c r="B70" s="40" t="s">
        <v>133</v>
      </c>
      <c r="C70" s="40"/>
      <c r="D70" s="40" t="s">
        <v>121</v>
      </c>
      <c r="E70" s="37">
        <v>1</v>
      </c>
      <c r="F70" s="39" t="s">
        <v>46</v>
      </c>
      <c r="G70" s="47" t="s">
        <v>164</v>
      </c>
      <c r="H70" s="40" t="s">
        <v>124</v>
      </c>
      <c r="I70" s="48">
        <v>1</v>
      </c>
      <c r="J70" s="55"/>
      <c r="K70" s="56"/>
      <c r="L70" s="51"/>
      <c r="M70" s="52"/>
      <c r="N70" s="46">
        <v>0.12222222222222223</v>
      </c>
      <c r="O70" s="53">
        <f t="shared" si="1"/>
        <v>4.8611111111111355E-3</v>
      </c>
      <c r="P70" s="54"/>
    </row>
    <row r="71" spans="1:16" ht="16" x14ac:dyDescent="0.2">
      <c r="A71" s="46">
        <v>0.11180555555555556</v>
      </c>
      <c r="B71" s="40" t="s">
        <v>119</v>
      </c>
      <c r="C71" s="40"/>
      <c r="D71" s="40" t="s">
        <v>122</v>
      </c>
      <c r="E71" s="37">
        <v>1</v>
      </c>
      <c r="F71" s="39" t="s">
        <v>45</v>
      </c>
      <c r="G71" s="47" t="s">
        <v>145</v>
      </c>
      <c r="H71" s="40" t="s">
        <v>124</v>
      </c>
      <c r="I71" s="48"/>
      <c r="J71" s="55">
        <v>1</v>
      </c>
      <c r="K71" s="56"/>
      <c r="L71" s="51"/>
      <c r="M71" s="52"/>
      <c r="N71" s="46">
        <v>0.11944444444444445</v>
      </c>
      <c r="O71" s="53">
        <f t="shared" si="1"/>
        <v>7.6388888888888895E-3</v>
      </c>
      <c r="P71" s="54"/>
    </row>
    <row r="72" spans="1:16" ht="16" x14ac:dyDescent="0.2">
      <c r="A72" s="46">
        <v>0.11458333333333333</v>
      </c>
      <c r="B72" s="40" t="s">
        <v>147</v>
      </c>
      <c r="C72" s="40"/>
      <c r="D72" s="40" t="s">
        <v>121</v>
      </c>
      <c r="E72" s="37">
        <v>1</v>
      </c>
      <c r="F72" s="39" t="s">
        <v>49</v>
      </c>
      <c r="G72" s="47" t="s">
        <v>268</v>
      </c>
      <c r="H72" s="40" t="s">
        <v>124</v>
      </c>
      <c r="I72" s="48"/>
      <c r="J72" s="55"/>
      <c r="K72" s="56"/>
      <c r="L72" s="51">
        <v>1</v>
      </c>
      <c r="M72" s="52"/>
      <c r="N72" s="46">
        <v>0.125</v>
      </c>
      <c r="O72" s="53">
        <f t="shared" si="1"/>
        <v>1.0416666666666671E-2</v>
      </c>
      <c r="P72" s="54"/>
    </row>
    <row r="73" spans="1:16" ht="16" x14ac:dyDescent="0.2">
      <c r="A73" s="46">
        <v>0.11666666666666665</v>
      </c>
      <c r="B73" s="40" t="s">
        <v>228</v>
      </c>
      <c r="C73" s="40"/>
      <c r="D73" s="40" t="s">
        <v>122</v>
      </c>
      <c r="E73" s="37">
        <v>1</v>
      </c>
      <c r="F73" s="39" t="s">
        <v>44</v>
      </c>
      <c r="G73" s="47" t="s">
        <v>172</v>
      </c>
      <c r="H73" s="40" t="s">
        <v>124</v>
      </c>
      <c r="I73" s="48"/>
      <c r="J73" s="55">
        <v>1</v>
      </c>
      <c r="K73" s="56"/>
      <c r="L73" s="51"/>
      <c r="M73" s="52"/>
      <c r="N73" s="46">
        <v>0.12916666666666668</v>
      </c>
      <c r="O73" s="53">
        <f t="shared" si="1"/>
        <v>1.2500000000000025E-2</v>
      </c>
      <c r="P73" s="54"/>
    </row>
    <row r="74" spans="1:16" ht="16" x14ac:dyDescent="0.2">
      <c r="A74" s="46">
        <v>0.125</v>
      </c>
      <c r="B74" s="40" t="s">
        <v>156</v>
      </c>
      <c r="C74" s="40"/>
      <c r="D74" s="40" t="s">
        <v>122</v>
      </c>
      <c r="E74" s="37">
        <v>1</v>
      </c>
      <c r="F74" s="39" t="s">
        <v>44</v>
      </c>
      <c r="G74" s="47" t="s">
        <v>124</v>
      </c>
      <c r="H74" s="40" t="s">
        <v>157</v>
      </c>
      <c r="I74" s="48"/>
      <c r="J74" s="55"/>
      <c r="K74" s="56"/>
      <c r="L74" s="51">
        <v>1</v>
      </c>
      <c r="M74" s="52"/>
      <c r="N74" s="46">
        <v>0.1277777777777778</v>
      </c>
      <c r="O74" s="53">
        <f t="shared" si="1"/>
        <v>2.7777777777777957E-3</v>
      </c>
      <c r="P74" s="54"/>
    </row>
    <row r="75" spans="1:16" ht="16" x14ac:dyDescent="0.2">
      <c r="A75" s="46">
        <v>0.12847222222222224</v>
      </c>
      <c r="B75" s="40" t="s">
        <v>168</v>
      </c>
      <c r="C75" s="40"/>
      <c r="D75" s="40" t="s">
        <v>121</v>
      </c>
      <c r="E75" s="37">
        <v>1</v>
      </c>
      <c r="F75" s="39" t="s">
        <v>46</v>
      </c>
      <c r="G75" s="47" t="s">
        <v>263</v>
      </c>
      <c r="H75" s="40" t="s">
        <v>124</v>
      </c>
      <c r="I75" s="48">
        <v>1</v>
      </c>
      <c r="J75" s="55"/>
      <c r="K75" s="56"/>
      <c r="L75" s="51"/>
      <c r="M75" s="52"/>
      <c r="N75" s="46">
        <v>0.13541666666666666</v>
      </c>
      <c r="O75" s="53">
        <f t="shared" si="1"/>
        <v>6.9444444444444198E-3</v>
      </c>
      <c r="P75" s="54"/>
    </row>
    <row r="76" spans="1:16" ht="16" x14ac:dyDescent="0.2">
      <c r="A76" s="46">
        <v>0.13958333333333334</v>
      </c>
      <c r="B76" s="40" t="s">
        <v>395</v>
      </c>
      <c r="C76" s="40"/>
      <c r="D76" s="40" t="s">
        <v>122</v>
      </c>
      <c r="E76" s="37">
        <v>2</v>
      </c>
      <c r="F76" s="39" t="s">
        <v>44</v>
      </c>
      <c r="G76" s="47" t="s">
        <v>177</v>
      </c>
      <c r="H76" s="40" t="s">
        <v>124</v>
      </c>
      <c r="I76" s="48"/>
      <c r="J76" s="55">
        <v>1</v>
      </c>
      <c r="K76" s="56"/>
      <c r="L76" s="51"/>
      <c r="M76" s="52"/>
      <c r="N76" s="46">
        <v>0.14722222222222223</v>
      </c>
      <c r="O76" s="53">
        <f t="shared" si="1"/>
        <v>7.6388888888888895E-3</v>
      </c>
      <c r="P76" s="54"/>
    </row>
    <row r="77" spans="1:16" ht="16" x14ac:dyDescent="0.2">
      <c r="A77" s="46">
        <v>0.13958333333333334</v>
      </c>
      <c r="B77" s="40" t="s">
        <v>156</v>
      </c>
      <c r="C77" s="40"/>
      <c r="D77" s="40" t="s">
        <v>122</v>
      </c>
      <c r="E77" s="37">
        <v>1</v>
      </c>
      <c r="F77" s="39" t="s">
        <v>44</v>
      </c>
      <c r="G77" s="47" t="s">
        <v>157</v>
      </c>
      <c r="H77" s="40" t="s">
        <v>226</v>
      </c>
      <c r="I77" s="48"/>
      <c r="J77" s="55">
        <v>1</v>
      </c>
      <c r="K77" s="56"/>
      <c r="L77" s="51"/>
      <c r="M77" s="52"/>
      <c r="N77" s="46">
        <v>0.1451388888888889</v>
      </c>
      <c r="O77" s="53">
        <f t="shared" si="1"/>
        <v>5.5555555555555636E-3</v>
      </c>
      <c r="P77" s="54"/>
    </row>
    <row r="78" spans="1:16" ht="16" x14ac:dyDescent="0.2">
      <c r="A78" s="46">
        <v>0.14652777777777778</v>
      </c>
      <c r="B78" s="40" t="s">
        <v>354</v>
      </c>
      <c r="C78" s="40"/>
      <c r="D78" s="40" t="s">
        <v>121</v>
      </c>
      <c r="E78" s="37">
        <v>1</v>
      </c>
      <c r="F78" s="39" t="s">
        <v>44</v>
      </c>
      <c r="G78" s="47" t="s">
        <v>268</v>
      </c>
      <c r="H78" s="40" t="s">
        <v>124</v>
      </c>
      <c r="I78" s="48"/>
      <c r="J78" s="55"/>
      <c r="K78" s="56"/>
      <c r="L78" s="51">
        <v>1</v>
      </c>
      <c r="M78" s="52"/>
      <c r="N78" s="46">
        <v>0.15416666666666667</v>
      </c>
      <c r="O78" s="53">
        <f t="shared" si="1"/>
        <v>7.6388888888888895E-3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81</v>
      </c>
      <c r="F221" s="35"/>
      <c r="G221" s="145" t="s">
        <v>56</v>
      </c>
      <c r="H221" s="146"/>
      <c r="I221" s="62">
        <f>SUM(I4:I194)</f>
        <v>26</v>
      </c>
      <c r="J221" s="105">
        <f>SUM(J4:J194)</f>
        <v>24</v>
      </c>
      <c r="K221" s="108">
        <f>SUM(K4:K194)</f>
        <v>0</v>
      </c>
      <c r="L221" s="110">
        <f>SUM(L4:L194)</f>
        <v>25</v>
      </c>
      <c r="M221" s="52">
        <f>SUM(M4:M194)</f>
        <v>0</v>
      </c>
      <c r="N221" s="93"/>
      <c r="O221" s="64">
        <f>SUM(I221:M221)</f>
        <v>75</v>
      </c>
      <c r="P221" s="122" t="s">
        <v>57</v>
      </c>
    </row>
    <row r="222" spans="1:16" ht="31.5" customHeight="1" thickBot="1" x14ac:dyDescent="0.25">
      <c r="A222" s="147" t="s">
        <v>58</v>
      </c>
      <c r="B222" s="147"/>
      <c r="C222" s="147"/>
      <c r="D222" s="117"/>
      <c r="E222" s="61">
        <f>SUM(C4:C220)</f>
        <v>10</v>
      </c>
      <c r="F222" s="35"/>
      <c r="G222" s="148" t="s">
        <v>110</v>
      </c>
      <c r="H222" s="149"/>
      <c r="I222" s="66">
        <f>SUMIF(I4:I194,"=1",O4:O194)</f>
        <v>0.15694444444444439</v>
      </c>
      <c r="J222" s="106">
        <f>SUMIF(J4:J194,"=1",O4:O194)</f>
        <v>0.15624999999999983</v>
      </c>
      <c r="K222" s="109">
        <f>SUMIF(K4:K194,"=1",O4:O194)</f>
        <v>0</v>
      </c>
      <c r="L222" s="113">
        <f>SUMIF(L4:L194,"=1",O4:O194)</f>
        <v>0.18611111111111106</v>
      </c>
      <c r="M222" s="112">
        <f>SUMIF(M4:M194,"=1",O4:O194)</f>
        <v>0</v>
      </c>
      <c r="N222" s="94"/>
      <c r="O222" s="67">
        <f>SUM(O4:O220)</f>
        <v>0.49930555555555511</v>
      </c>
      <c r="P222" s="122" t="s">
        <v>107</v>
      </c>
    </row>
    <row r="223" spans="1:16" ht="30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9.4166666666666625</v>
      </c>
      <c r="J223" s="71">
        <f>ABS(J222*60)</f>
        <v>9.3749999999999893</v>
      </c>
      <c r="K223" s="72">
        <f>ABS(K222*60)</f>
        <v>0</v>
      </c>
      <c r="L223" s="73">
        <f>ABS(L222*60)</f>
        <v>11.166666666666664</v>
      </c>
      <c r="M223" s="74">
        <f>ABS(M222*60)</f>
        <v>0</v>
      </c>
      <c r="N223" s="95"/>
      <c r="O223" s="53">
        <f>ABS(O222*60)</f>
        <v>29.958333333333307</v>
      </c>
      <c r="P223" s="122" t="s">
        <v>108</v>
      </c>
    </row>
    <row r="224" spans="1:16" ht="28.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:L224" si="4">ABS(I223/I221)</f>
        <v>0.362179487179487</v>
      </c>
      <c r="J224" s="116">
        <f t="shared" si="4"/>
        <v>0.39062499999999956</v>
      </c>
      <c r="K224" s="134">
        <v>0</v>
      </c>
      <c r="L224" s="131">
        <f t="shared" si="4"/>
        <v>0.44666666666666655</v>
      </c>
      <c r="M224" s="133">
        <v>0</v>
      </c>
      <c r="N224" s="93"/>
      <c r="O224" s="79">
        <f>ABS(O223/O221)</f>
        <v>0.3994444444444441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36461</v>
      </c>
      <c r="J227" s="118">
        <v>8381</v>
      </c>
      <c r="K227" s="118">
        <v>141422</v>
      </c>
      <c r="L227" s="118">
        <v>130241</v>
      </c>
      <c r="M227" s="118">
        <v>123894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11</v>
      </c>
      <c r="G228" s="86">
        <f>ABS(F228/E221)</f>
        <v>0.13580246913580246</v>
      </c>
      <c r="H228" s="82" t="s">
        <v>70</v>
      </c>
      <c r="I228" s="118">
        <v>36490</v>
      </c>
      <c r="J228" s="118">
        <v>8422</v>
      </c>
      <c r="K228" s="118">
        <v>141422</v>
      </c>
      <c r="L228" s="118">
        <v>130278</v>
      </c>
      <c r="M228" s="118">
        <v>123894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26</v>
      </c>
      <c r="G229" s="86">
        <f>ABS(F229/E221)</f>
        <v>0.32098765432098764</v>
      </c>
      <c r="H229" s="82" t="s">
        <v>72</v>
      </c>
      <c r="I229" s="118">
        <f>SUM(I228-I227)</f>
        <v>29</v>
      </c>
      <c r="J229" s="118">
        <f>SUM(J228-J227)</f>
        <v>41</v>
      </c>
      <c r="K229" s="118">
        <f>SUM(K228-K227)</f>
        <v>0</v>
      </c>
      <c r="L229" s="118">
        <f>SUM(L228-L227)</f>
        <v>37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9</v>
      </c>
      <c r="G233" s="86">
        <f>ABS(F233/E221)</f>
        <v>0.1111111111111111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6</v>
      </c>
      <c r="G234" s="86">
        <f>ABS(F234/E221)</f>
        <v>7.407407407407407E-2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8</v>
      </c>
      <c r="G235" s="86">
        <f>ABS(F235/E221)</f>
        <v>9.8765432098765427E-2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6</v>
      </c>
      <c r="G236" s="86">
        <f>ABS(F236/E221)</f>
        <v>7.407407407407407E-2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15</v>
      </c>
      <c r="G237" s="86">
        <f>ABS(F237/E221)</f>
        <v>0.18518518518518517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41"/>
  <sheetViews>
    <sheetView zoomScale="86" zoomScaleNormal="86" workbookViewId="0">
      <pane ySplit="3" topLeftCell="A221" activePane="bottomLeft" state="frozen"/>
      <selection activeCell="A223" sqref="A223"/>
      <selection pane="bottomLeft" activeCell="L241" sqref="L241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5" customWidth="1"/>
    <col min="16" max="16" width="63.16406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389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2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3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374</v>
      </c>
      <c r="J3" s="125" t="s">
        <v>397</v>
      </c>
      <c r="K3" s="126" t="s">
        <v>97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0.31527777777777777</v>
      </c>
      <c r="B4" s="40" t="s">
        <v>198</v>
      </c>
      <c r="C4" s="40"/>
      <c r="D4" s="40" t="s">
        <v>122</v>
      </c>
      <c r="E4" s="37">
        <v>1</v>
      </c>
      <c r="F4" s="39" t="s">
        <v>44</v>
      </c>
      <c r="G4" s="47" t="s">
        <v>124</v>
      </c>
      <c r="H4" s="40" t="s">
        <v>232</v>
      </c>
      <c r="I4" s="48"/>
      <c r="J4" s="49"/>
      <c r="K4" s="50"/>
      <c r="L4" s="51">
        <v>1</v>
      </c>
      <c r="M4" s="52"/>
      <c r="N4" s="46">
        <v>0.31875000000000003</v>
      </c>
      <c r="O4" s="53">
        <f t="shared" ref="O4:O67" si="0">ABS(N4-A4)</f>
        <v>3.4722222222222654E-3</v>
      </c>
      <c r="P4" s="54"/>
    </row>
    <row r="5" spans="1:18" ht="16" x14ac:dyDescent="0.2">
      <c r="A5" s="46">
        <v>0.32222222222222224</v>
      </c>
      <c r="B5" s="40" t="s">
        <v>133</v>
      </c>
      <c r="C5" s="40"/>
      <c r="D5" s="40" t="s">
        <v>121</v>
      </c>
      <c r="E5" s="37">
        <v>1</v>
      </c>
      <c r="F5" s="39" t="s">
        <v>46</v>
      </c>
      <c r="G5" s="47" t="s">
        <v>124</v>
      </c>
      <c r="H5" s="40" t="s">
        <v>146</v>
      </c>
      <c r="I5" s="48"/>
      <c r="J5" s="49"/>
      <c r="K5" s="50"/>
      <c r="L5" s="51">
        <v>1</v>
      </c>
      <c r="M5" s="52"/>
      <c r="N5" s="46">
        <v>0.32569444444444445</v>
      </c>
      <c r="O5" s="53">
        <f t="shared" si="0"/>
        <v>3.4722222222222099E-3</v>
      </c>
      <c r="P5" s="54"/>
    </row>
    <row r="6" spans="1:18" ht="16" x14ac:dyDescent="0.2">
      <c r="A6" s="46">
        <v>0.33402777777777781</v>
      </c>
      <c r="B6" s="40" t="s">
        <v>393</v>
      </c>
      <c r="C6" s="40"/>
      <c r="D6" s="40" t="s">
        <v>121</v>
      </c>
      <c r="E6" s="37">
        <v>1</v>
      </c>
      <c r="F6" s="39" t="s">
        <v>51</v>
      </c>
      <c r="G6" s="47" t="s">
        <v>124</v>
      </c>
      <c r="H6" s="40" t="s">
        <v>145</v>
      </c>
      <c r="I6" s="48">
        <v>1</v>
      </c>
      <c r="J6" s="49"/>
      <c r="K6" s="50"/>
      <c r="L6" s="51"/>
      <c r="M6" s="52"/>
      <c r="N6" s="46">
        <v>0.33888888888888885</v>
      </c>
      <c r="O6" s="53">
        <f t="shared" si="0"/>
        <v>4.8611111111110383E-3</v>
      </c>
      <c r="P6" s="54"/>
    </row>
    <row r="7" spans="1:18" ht="16" x14ac:dyDescent="0.2">
      <c r="A7" s="46">
        <v>0.33819444444444446</v>
      </c>
      <c r="B7" s="40" t="s">
        <v>129</v>
      </c>
      <c r="C7" s="40"/>
      <c r="D7" s="40" t="s">
        <v>121</v>
      </c>
      <c r="E7" s="37">
        <v>1</v>
      </c>
      <c r="F7" s="39" t="s">
        <v>45</v>
      </c>
      <c r="G7" s="47" t="s">
        <v>124</v>
      </c>
      <c r="H7" s="40" t="s">
        <v>177</v>
      </c>
      <c r="I7" s="48"/>
      <c r="J7" s="49"/>
      <c r="K7" s="50"/>
      <c r="L7" s="51">
        <v>1</v>
      </c>
      <c r="M7" s="52"/>
      <c r="N7" s="46">
        <v>0.34236111111111112</v>
      </c>
      <c r="O7" s="53">
        <f t="shared" si="0"/>
        <v>4.1666666666666519E-3</v>
      </c>
      <c r="P7" s="54"/>
    </row>
    <row r="8" spans="1:18" ht="16" x14ac:dyDescent="0.2">
      <c r="A8" s="46">
        <v>0.33819444444444446</v>
      </c>
      <c r="B8" s="40" t="s">
        <v>240</v>
      </c>
      <c r="C8" s="40"/>
      <c r="D8" s="40" t="s">
        <v>121</v>
      </c>
      <c r="E8" s="37">
        <v>1</v>
      </c>
      <c r="F8" s="39" t="s">
        <v>44</v>
      </c>
      <c r="G8" s="47" t="s">
        <v>124</v>
      </c>
      <c r="H8" s="40" t="s">
        <v>177</v>
      </c>
      <c r="I8" s="48"/>
      <c r="J8" s="49"/>
      <c r="K8" s="50"/>
      <c r="L8" s="51">
        <v>1</v>
      </c>
      <c r="M8" s="52"/>
      <c r="N8" s="46">
        <v>0.34236111111111112</v>
      </c>
      <c r="O8" s="53">
        <f t="shared" si="0"/>
        <v>4.1666666666666519E-3</v>
      </c>
      <c r="P8" s="54"/>
    </row>
    <row r="9" spans="1:18" ht="16" x14ac:dyDescent="0.2">
      <c r="A9" s="46">
        <v>0.34513888888888888</v>
      </c>
      <c r="B9" s="40" t="s">
        <v>153</v>
      </c>
      <c r="C9" s="40"/>
      <c r="D9" s="40" t="s">
        <v>121</v>
      </c>
      <c r="E9" s="37">
        <v>1</v>
      </c>
      <c r="F9" s="39" t="s">
        <v>45</v>
      </c>
      <c r="G9" s="47" t="s">
        <v>124</v>
      </c>
      <c r="H9" s="40" t="s">
        <v>132</v>
      </c>
      <c r="I9" s="48">
        <v>1</v>
      </c>
      <c r="J9" s="49"/>
      <c r="K9" s="50"/>
      <c r="L9" s="51"/>
      <c r="M9" s="52"/>
      <c r="N9" s="46">
        <v>0.34930555555555554</v>
      </c>
      <c r="O9" s="53">
        <f t="shared" si="0"/>
        <v>4.1666666666666519E-3</v>
      </c>
      <c r="P9" s="54"/>
    </row>
    <row r="10" spans="1:18" ht="16" x14ac:dyDescent="0.2">
      <c r="A10" s="46">
        <v>0.34513888888888888</v>
      </c>
      <c r="B10" s="40" t="s">
        <v>321</v>
      </c>
      <c r="C10" s="40"/>
      <c r="D10" s="40" t="s">
        <v>121</v>
      </c>
      <c r="E10" s="37">
        <v>2</v>
      </c>
      <c r="F10" s="39" t="s">
        <v>47</v>
      </c>
      <c r="G10" s="47" t="s">
        <v>124</v>
      </c>
      <c r="H10" s="40" t="s">
        <v>127</v>
      </c>
      <c r="I10" s="48">
        <v>1</v>
      </c>
      <c r="J10" s="49"/>
      <c r="K10" s="50"/>
      <c r="L10" s="51"/>
      <c r="M10" s="52"/>
      <c r="N10" s="46">
        <v>0.3527777777777778</v>
      </c>
      <c r="O10" s="53">
        <f t="shared" si="0"/>
        <v>7.6388888888889173E-3</v>
      </c>
      <c r="P10" s="54"/>
    </row>
    <row r="11" spans="1:18" ht="16" x14ac:dyDescent="0.2">
      <c r="A11" s="46">
        <v>0.34583333333333338</v>
      </c>
      <c r="B11" s="40" t="s">
        <v>133</v>
      </c>
      <c r="C11" s="40"/>
      <c r="D11" s="40" t="s">
        <v>121</v>
      </c>
      <c r="E11" s="37">
        <v>1</v>
      </c>
      <c r="F11" s="39" t="s">
        <v>46</v>
      </c>
      <c r="G11" s="47" t="s">
        <v>124</v>
      </c>
      <c r="H11" s="40" t="s">
        <v>146</v>
      </c>
      <c r="I11" s="48"/>
      <c r="J11" s="49"/>
      <c r="K11" s="50"/>
      <c r="L11" s="51">
        <v>1</v>
      </c>
      <c r="M11" s="52"/>
      <c r="N11" s="46">
        <v>0.34930555555555554</v>
      </c>
      <c r="O11" s="53">
        <f t="shared" si="0"/>
        <v>3.4722222222221544E-3</v>
      </c>
      <c r="P11" s="54"/>
    </row>
    <row r="12" spans="1:18" ht="16" x14ac:dyDescent="0.2">
      <c r="A12" s="46">
        <v>0.34930555555555554</v>
      </c>
      <c r="B12" s="40" t="s">
        <v>133</v>
      </c>
      <c r="C12" s="40"/>
      <c r="D12" s="40" t="s">
        <v>121</v>
      </c>
      <c r="E12" s="37">
        <v>1</v>
      </c>
      <c r="F12" s="39" t="s">
        <v>46</v>
      </c>
      <c r="G12" s="47" t="s">
        <v>146</v>
      </c>
      <c r="H12" s="40" t="s">
        <v>145</v>
      </c>
      <c r="I12" s="48"/>
      <c r="J12" s="49"/>
      <c r="K12" s="50"/>
      <c r="L12" s="51">
        <v>1</v>
      </c>
      <c r="M12" s="52"/>
      <c r="N12" s="46">
        <v>0.35555555555555557</v>
      </c>
      <c r="O12" s="53">
        <f t="shared" si="0"/>
        <v>6.2500000000000333E-3</v>
      </c>
      <c r="P12" s="54"/>
    </row>
    <row r="13" spans="1:18" ht="16" x14ac:dyDescent="0.2">
      <c r="A13" s="46">
        <v>0.34791666666666665</v>
      </c>
      <c r="B13" s="40" t="s">
        <v>137</v>
      </c>
      <c r="C13" s="40"/>
      <c r="D13" s="40" t="s">
        <v>121</v>
      </c>
      <c r="E13" s="37">
        <v>1</v>
      </c>
      <c r="F13" s="39" t="s">
        <v>49</v>
      </c>
      <c r="G13" s="47" t="s">
        <v>131</v>
      </c>
      <c r="H13" s="40" t="s">
        <v>124</v>
      </c>
      <c r="I13" s="48">
        <v>1</v>
      </c>
      <c r="J13" s="49"/>
      <c r="K13" s="50"/>
      <c r="L13" s="51"/>
      <c r="M13" s="52"/>
      <c r="N13" s="46">
        <v>0.35833333333333334</v>
      </c>
      <c r="O13" s="53">
        <f t="shared" si="0"/>
        <v>1.0416666666666685E-2</v>
      </c>
      <c r="P13" s="54"/>
    </row>
    <row r="14" spans="1:18" ht="16" x14ac:dyDescent="0.2">
      <c r="A14" s="46">
        <v>0.3576388888888889</v>
      </c>
      <c r="B14" s="40" t="s">
        <v>174</v>
      </c>
      <c r="C14" s="40"/>
      <c r="D14" s="40" t="s">
        <v>121</v>
      </c>
      <c r="E14" s="37">
        <v>1</v>
      </c>
      <c r="F14" s="39" t="s">
        <v>44</v>
      </c>
      <c r="G14" s="47" t="s">
        <v>166</v>
      </c>
      <c r="H14" s="40" t="s">
        <v>145</v>
      </c>
      <c r="I14" s="48"/>
      <c r="J14" s="49"/>
      <c r="K14" s="50"/>
      <c r="L14" s="51">
        <v>1</v>
      </c>
      <c r="M14" s="52"/>
      <c r="N14" s="46">
        <v>0.36388888888888887</v>
      </c>
      <c r="O14" s="53">
        <f t="shared" si="0"/>
        <v>6.2499999999999778E-3</v>
      </c>
      <c r="P14" s="54"/>
    </row>
    <row r="15" spans="1:18" ht="16" x14ac:dyDescent="0.2">
      <c r="A15" s="46">
        <v>0.35902777777777778</v>
      </c>
      <c r="B15" s="40" t="s">
        <v>144</v>
      </c>
      <c r="C15" s="40"/>
      <c r="D15" s="40" t="s">
        <v>122</v>
      </c>
      <c r="E15" s="37">
        <v>1</v>
      </c>
      <c r="F15" s="39" t="s">
        <v>50</v>
      </c>
      <c r="G15" s="47" t="s">
        <v>124</v>
      </c>
      <c r="H15" s="40" t="s">
        <v>140</v>
      </c>
      <c r="I15" s="48">
        <v>1</v>
      </c>
      <c r="J15" s="49"/>
      <c r="K15" s="50"/>
      <c r="L15" s="51"/>
      <c r="M15" s="52"/>
      <c r="N15" s="46">
        <v>0.36180555555555555</v>
      </c>
      <c r="O15" s="53">
        <f t="shared" si="0"/>
        <v>2.7777777777777679E-3</v>
      </c>
      <c r="P15" s="54"/>
    </row>
    <row r="16" spans="1:18" ht="16" x14ac:dyDescent="0.2">
      <c r="A16" s="46">
        <v>0.35902777777777778</v>
      </c>
      <c r="B16" s="40" t="s">
        <v>231</v>
      </c>
      <c r="C16" s="40"/>
      <c r="D16" s="40" t="s">
        <v>121</v>
      </c>
      <c r="E16" s="37">
        <v>1</v>
      </c>
      <c r="F16" s="39" t="s">
        <v>44</v>
      </c>
      <c r="G16" s="47" t="s">
        <v>124</v>
      </c>
      <c r="H16" s="40" t="s">
        <v>140</v>
      </c>
      <c r="I16" s="48">
        <v>1</v>
      </c>
      <c r="J16" s="49"/>
      <c r="K16" s="50"/>
      <c r="L16" s="51"/>
      <c r="M16" s="52"/>
      <c r="N16" s="46">
        <v>0.36180555555555555</v>
      </c>
      <c r="O16" s="53">
        <f t="shared" si="0"/>
        <v>2.7777777777777679E-3</v>
      </c>
      <c r="P16" s="54"/>
    </row>
    <row r="17" spans="1:16" ht="16" x14ac:dyDescent="0.2">
      <c r="A17" s="46">
        <v>0.36249999999999999</v>
      </c>
      <c r="B17" s="40" t="s">
        <v>143</v>
      </c>
      <c r="C17" s="40">
        <v>1</v>
      </c>
      <c r="D17" s="40" t="s">
        <v>122</v>
      </c>
      <c r="E17" s="37"/>
      <c r="F17" s="39" t="s">
        <v>44</v>
      </c>
      <c r="G17" s="47" t="s">
        <v>131</v>
      </c>
      <c r="H17" s="40" t="s">
        <v>355</v>
      </c>
      <c r="I17" s="48">
        <v>1</v>
      </c>
      <c r="J17" s="49"/>
      <c r="K17" s="50"/>
      <c r="L17" s="51"/>
      <c r="M17" s="52"/>
      <c r="N17" s="46">
        <v>0.36527777777777781</v>
      </c>
      <c r="O17" s="53">
        <f t="shared" si="0"/>
        <v>2.7777777777778234E-3</v>
      </c>
      <c r="P17" s="54"/>
    </row>
    <row r="18" spans="1:16" ht="16" x14ac:dyDescent="0.2">
      <c r="A18" s="46">
        <v>0.36805555555555558</v>
      </c>
      <c r="B18" s="40" t="s">
        <v>321</v>
      </c>
      <c r="C18" s="40">
        <v>1</v>
      </c>
      <c r="D18" s="40" t="s">
        <v>122</v>
      </c>
      <c r="E18" s="37"/>
      <c r="F18" s="39" t="s">
        <v>47</v>
      </c>
      <c r="G18" s="47" t="s">
        <v>124</v>
      </c>
      <c r="H18" s="40" t="s">
        <v>127</v>
      </c>
      <c r="I18" s="48">
        <v>1</v>
      </c>
      <c r="J18" s="49"/>
      <c r="K18" s="50"/>
      <c r="L18" s="51"/>
      <c r="M18" s="52"/>
      <c r="N18" s="46">
        <v>0.37361111111111112</v>
      </c>
      <c r="O18" s="53">
        <f t="shared" si="0"/>
        <v>5.5555555555555358E-3</v>
      </c>
      <c r="P18" s="54"/>
    </row>
    <row r="19" spans="1:16" ht="16" x14ac:dyDescent="0.2">
      <c r="A19" s="46">
        <v>0.36805555555555558</v>
      </c>
      <c r="B19" s="40" t="s">
        <v>173</v>
      </c>
      <c r="C19" s="40"/>
      <c r="D19" s="40" t="s">
        <v>122</v>
      </c>
      <c r="E19" s="37">
        <v>1</v>
      </c>
      <c r="F19" s="39" t="s">
        <v>45</v>
      </c>
      <c r="G19" s="47" t="s">
        <v>132</v>
      </c>
      <c r="H19" s="40" t="s">
        <v>124</v>
      </c>
      <c r="I19" s="48">
        <v>1</v>
      </c>
      <c r="J19" s="49"/>
      <c r="K19" s="50"/>
      <c r="L19" s="51"/>
      <c r="M19" s="52"/>
      <c r="N19" s="46">
        <v>0.37916666666666665</v>
      </c>
      <c r="O19" s="53">
        <f t="shared" si="0"/>
        <v>1.1111111111111072E-2</v>
      </c>
      <c r="P19" s="54"/>
    </row>
    <row r="20" spans="1:16" ht="16" x14ac:dyDescent="0.2">
      <c r="A20" s="46">
        <v>0.37083333333333335</v>
      </c>
      <c r="B20" s="40" t="s">
        <v>211</v>
      </c>
      <c r="C20" s="40">
        <v>1</v>
      </c>
      <c r="D20" s="40" t="s">
        <v>121</v>
      </c>
      <c r="E20" s="37"/>
      <c r="F20" s="39" t="s">
        <v>45</v>
      </c>
      <c r="G20" s="47" t="s">
        <v>170</v>
      </c>
      <c r="H20" s="40" t="s">
        <v>150</v>
      </c>
      <c r="I20" s="48"/>
      <c r="J20" s="49"/>
      <c r="K20" s="50"/>
      <c r="L20" s="51">
        <v>1</v>
      </c>
      <c r="M20" s="52"/>
      <c r="N20" s="46">
        <v>0.37638888888888888</v>
      </c>
      <c r="O20" s="53">
        <f t="shared" si="0"/>
        <v>5.5555555555555358E-3</v>
      </c>
      <c r="P20" s="54"/>
    </row>
    <row r="21" spans="1:16" ht="16" x14ac:dyDescent="0.2">
      <c r="A21" s="46">
        <v>0.37638888888888888</v>
      </c>
      <c r="B21" s="40" t="s">
        <v>325</v>
      </c>
      <c r="C21" s="40"/>
      <c r="D21" s="40" t="s">
        <v>122</v>
      </c>
      <c r="E21" s="37">
        <v>1</v>
      </c>
      <c r="F21" s="39" t="s">
        <v>44</v>
      </c>
      <c r="G21" s="47" t="s">
        <v>145</v>
      </c>
      <c r="H21" s="40" t="s">
        <v>124</v>
      </c>
      <c r="I21" s="48"/>
      <c r="J21" s="49"/>
      <c r="K21" s="50"/>
      <c r="L21" s="51">
        <v>1</v>
      </c>
      <c r="M21" s="52"/>
      <c r="N21" s="46">
        <v>0.39097222222222222</v>
      </c>
      <c r="O21" s="53">
        <f t="shared" si="0"/>
        <v>1.4583333333333337E-2</v>
      </c>
      <c r="P21" s="54"/>
    </row>
    <row r="22" spans="1:16" ht="16" x14ac:dyDescent="0.2">
      <c r="A22" s="46">
        <v>0.37916666666666665</v>
      </c>
      <c r="B22" s="40" t="s">
        <v>129</v>
      </c>
      <c r="C22" s="40"/>
      <c r="D22" s="40" t="s">
        <v>122</v>
      </c>
      <c r="E22" s="37">
        <v>1</v>
      </c>
      <c r="F22" s="39" t="s">
        <v>45</v>
      </c>
      <c r="G22" s="47" t="s">
        <v>124</v>
      </c>
      <c r="H22" s="40" t="s">
        <v>177</v>
      </c>
      <c r="I22" s="48"/>
      <c r="J22" s="49"/>
      <c r="K22" s="50"/>
      <c r="L22" s="51">
        <v>1</v>
      </c>
      <c r="M22" s="52"/>
      <c r="N22" s="46">
        <v>0.3833333333333333</v>
      </c>
      <c r="O22" s="53">
        <f t="shared" si="0"/>
        <v>4.1666666666666519E-3</v>
      </c>
      <c r="P22" s="54"/>
    </row>
    <row r="23" spans="1:16" ht="16" x14ac:dyDescent="0.2">
      <c r="A23" s="46">
        <v>0.37916666666666665</v>
      </c>
      <c r="B23" s="40" t="s">
        <v>135</v>
      </c>
      <c r="C23" s="40"/>
      <c r="D23" s="40" t="s">
        <v>122</v>
      </c>
      <c r="E23" s="37">
        <v>1</v>
      </c>
      <c r="F23" s="39" t="s">
        <v>45</v>
      </c>
      <c r="G23" s="47" t="s">
        <v>124</v>
      </c>
      <c r="H23" s="40" t="s">
        <v>269</v>
      </c>
      <c r="I23" s="48"/>
      <c r="J23" s="49"/>
      <c r="K23" s="50"/>
      <c r="L23" s="51">
        <v>1</v>
      </c>
      <c r="M23" s="52"/>
      <c r="N23" s="46">
        <v>0.38125000000000003</v>
      </c>
      <c r="O23" s="53">
        <f t="shared" si="0"/>
        <v>2.0833333333333814E-3</v>
      </c>
      <c r="P23" s="54"/>
    </row>
    <row r="24" spans="1:16" ht="16" x14ac:dyDescent="0.2">
      <c r="A24" s="46">
        <v>0.37916666666666665</v>
      </c>
      <c r="B24" s="40" t="s">
        <v>231</v>
      </c>
      <c r="C24" s="40">
        <v>1</v>
      </c>
      <c r="D24" s="40" t="s">
        <v>122</v>
      </c>
      <c r="E24" s="37"/>
      <c r="F24" s="39" t="s">
        <v>44</v>
      </c>
      <c r="G24" s="47" t="s">
        <v>124</v>
      </c>
      <c r="H24" s="40" t="s">
        <v>140</v>
      </c>
      <c r="I24" s="48">
        <v>1</v>
      </c>
      <c r="J24" s="49"/>
      <c r="K24" s="50"/>
      <c r="L24" s="51"/>
      <c r="M24" s="52"/>
      <c r="N24" s="46">
        <v>0.38194444444444442</v>
      </c>
      <c r="O24" s="53">
        <f t="shared" si="0"/>
        <v>2.7777777777777679E-3</v>
      </c>
      <c r="P24" s="54"/>
    </row>
    <row r="25" spans="1:16" ht="16" x14ac:dyDescent="0.2">
      <c r="A25" s="46">
        <v>0.38125000000000003</v>
      </c>
      <c r="B25" s="40" t="s">
        <v>211</v>
      </c>
      <c r="C25" s="40">
        <v>1</v>
      </c>
      <c r="D25" s="40" t="s">
        <v>122</v>
      </c>
      <c r="E25" s="37"/>
      <c r="F25" s="39" t="s">
        <v>45</v>
      </c>
      <c r="G25" s="47" t="s">
        <v>124</v>
      </c>
      <c r="H25" s="40" t="s">
        <v>134</v>
      </c>
      <c r="I25" s="48">
        <v>1</v>
      </c>
      <c r="J25" s="49"/>
      <c r="K25" s="50"/>
      <c r="L25" s="51"/>
      <c r="M25" s="52"/>
      <c r="N25" s="46">
        <v>0.38750000000000001</v>
      </c>
      <c r="O25" s="53">
        <f t="shared" si="0"/>
        <v>6.2499999999999778E-3</v>
      </c>
      <c r="P25" s="54"/>
    </row>
    <row r="26" spans="1:16" ht="16" x14ac:dyDescent="0.2">
      <c r="A26" s="46">
        <v>0.3833333333333333</v>
      </c>
      <c r="B26" s="40" t="s">
        <v>173</v>
      </c>
      <c r="C26" s="40"/>
      <c r="D26" s="40" t="s">
        <v>122</v>
      </c>
      <c r="E26" s="37">
        <v>1</v>
      </c>
      <c r="F26" s="39" t="s">
        <v>45</v>
      </c>
      <c r="G26" s="47" t="s">
        <v>124</v>
      </c>
      <c r="H26" s="40" t="s">
        <v>132</v>
      </c>
      <c r="I26" s="48">
        <v>1</v>
      </c>
      <c r="J26" s="49"/>
      <c r="K26" s="50"/>
      <c r="L26" s="51"/>
      <c r="M26" s="52"/>
      <c r="N26" s="46">
        <v>0.38958333333333334</v>
      </c>
      <c r="O26" s="53">
        <f t="shared" si="0"/>
        <v>6.2500000000000333E-3</v>
      </c>
      <c r="P26" s="54"/>
    </row>
    <row r="27" spans="1:16" ht="16" x14ac:dyDescent="0.2">
      <c r="A27" s="46">
        <v>0.38472222222222219</v>
      </c>
      <c r="B27" s="40" t="s">
        <v>398</v>
      </c>
      <c r="C27" s="40"/>
      <c r="D27" s="40" t="s">
        <v>121</v>
      </c>
      <c r="E27" s="37">
        <v>2</v>
      </c>
      <c r="F27" s="39" t="s">
        <v>44</v>
      </c>
      <c r="G27" s="47" t="s">
        <v>124</v>
      </c>
      <c r="H27" s="40" t="s">
        <v>132</v>
      </c>
      <c r="I27" s="48">
        <v>1</v>
      </c>
      <c r="J27" s="49"/>
      <c r="K27" s="50"/>
      <c r="L27" s="51"/>
      <c r="M27" s="52"/>
      <c r="N27" s="46">
        <v>0.38958333333333334</v>
      </c>
      <c r="O27" s="53">
        <f t="shared" si="0"/>
        <v>4.8611111111111494E-3</v>
      </c>
      <c r="P27" s="54"/>
    </row>
    <row r="28" spans="1:16" ht="16" x14ac:dyDescent="0.2">
      <c r="A28" s="46">
        <v>0.3923611111111111</v>
      </c>
      <c r="B28" s="40" t="s">
        <v>163</v>
      </c>
      <c r="C28" s="40"/>
      <c r="D28" s="40" t="s">
        <v>121</v>
      </c>
      <c r="E28" s="37">
        <v>1</v>
      </c>
      <c r="F28" s="39" t="s">
        <v>51</v>
      </c>
      <c r="G28" s="47" t="s">
        <v>124</v>
      </c>
      <c r="H28" s="40" t="s">
        <v>132</v>
      </c>
      <c r="I28" s="48"/>
      <c r="J28" s="49"/>
      <c r="K28" s="50"/>
      <c r="L28" s="51">
        <v>1</v>
      </c>
      <c r="M28" s="52"/>
      <c r="N28" s="46">
        <v>0.39861111111111108</v>
      </c>
      <c r="O28" s="53">
        <f t="shared" si="0"/>
        <v>6.2499999999999778E-3</v>
      </c>
      <c r="P28" s="54"/>
    </row>
    <row r="29" spans="1:16" ht="16" x14ac:dyDescent="0.2">
      <c r="A29" s="46">
        <v>0.4284722222222222</v>
      </c>
      <c r="B29" s="40" t="s">
        <v>149</v>
      </c>
      <c r="C29" s="40"/>
      <c r="D29" s="40" t="s">
        <v>122</v>
      </c>
      <c r="E29" s="37">
        <v>1</v>
      </c>
      <c r="F29" s="39" t="s">
        <v>45</v>
      </c>
      <c r="G29" s="47" t="s">
        <v>124</v>
      </c>
      <c r="H29" s="40" t="s">
        <v>164</v>
      </c>
      <c r="I29" s="48">
        <v>1</v>
      </c>
      <c r="J29" s="49"/>
      <c r="K29" s="50"/>
      <c r="L29" s="51"/>
      <c r="M29" s="52"/>
      <c r="N29" s="46">
        <v>0.43124999999999997</v>
      </c>
      <c r="O29" s="53">
        <f t="shared" si="0"/>
        <v>2.7777777777777679E-3</v>
      </c>
      <c r="P29" s="54"/>
    </row>
    <row r="30" spans="1:16" ht="16" x14ac:dyDescent="0.2">
      <c r="A30" s="46">
        <v>0.43124999999999997</v>
      </c>
      <c r="B30" s="40" t="s">
        <v>181</v>
      </c>
      <c r="C30" s="40"/>
      <c r="D30" s="40" t="s">
        <v>121</v>
      </c>
      <c r="E30" s="37">
        <v>2</v>
      </c>
      <c r="F30" s="39" t="s">
        <v>50</v>
      </c>
      <c r="G30" s="47" t="s">
        <v>124</v>
      </c>
      <c r="H30" s="40" t="s">
        <v>158</v>
      </c>
      <c r="I30" s="48"/>
      <c r="J30" s="49"/>
      <c r="K30" s="50"/>
      <c r="L30" s="51">
        <v>1</v>
      </c>
      <c r="M30" s="52"/>
      <c r="N30" s="46">
        <v>0.43472222222222223</v>
      </c>
      <c r="O30" s="53">
        <f t="shared" si="0"/>
        <v>3.4722222222222654E-3</v>
      </c>
      <c r="P30" s="54"/>
    </row>
    <row r="31" spans="1:16" ht="16" x14ac:dyDescent="0.2">
      <c r="A31" s="46">
        <v>0.44097222222222227</v>
      </c>
      <c r="B31" s="40" t="s">
        <v>231</v>
      </c>
      <c r="C31" s="40"/>
      <c r="D31" s="40" t="s">
        <v>121</v>
      </c>
      <c r="E31" s="37">
        <v>1</v>
      </c>
      <c r="F31" s="39" t="s">
        <v>44</v>
      </c>
      <c r="G31" s="47" t="s">
        <v>124</v>
      </c>
      <c r="H31" s="40" t="s">
        <v>140</v>
      </c>
      <c r="I31" s="48">
        <v>1</v>
      </c>
      <c r="J31" s="49"/>
      <c r="K31" s="50"/>
      <c r="L31" s="51"/>
      <c r="M31" s="52"/>
      <c r="N31" s="46">
        <v>0.44513888888888892</v>
      </c>
      <c r="O31" s="53">
        <f t="shared" si="0"/>
        <v>4.1666666666666519E-3</v>
      </c>
      <c r="P31" s="54"/>
    </row>
    <row r="32" spans="1:16" ht="16" x14ac:dyDescent="0.2">
      <c r="A32" s="46">
        <v>0.44236111111111115</v>
      </c>
      <c r="B32" s="40" t="s">
        <v>321</v>
      </c>
      <c r="C32" s="40"/>
      <c r="D32" s="40" t="s">
        <v>121</v>
      </c>
      <c r="E32" s="37">
        <v>2</v>
      </c>
      <c r="F32" s="39" t="s">
        <v>47</v>
      </c>
      <c r="G32" s="47" t="s">
        <v>127</v>
      </c>
      <c r="H32" s="40" t="s">
        <v>124</v>
      </c>
      <c r="I32" s="48">
        <v>1</v>
      </c>
      <c r="J32" s="49"/>
      <c r="K32" s="50"/>
      <c r="L32" s="51"/>
      <c r="M32" s="52"/>
      <c r="N32" s="46">
        <v>0.45</v>
      </c>
      <c r="O32" s="53">
        <f t="shared" si="0"/>
        <v>7.6388888888888618E-3</v>
      </c>
      <c r="P32" s="54"/>
    </row>
    <row r="33" spans="1:16" ht="16" x14ac:dyDescent="0.2">
      <c r="A33" s="46">
        <v>0.44444444444444442</v>
      </c>
      <c r="B33" s="40" t="s">
        <v>198</v>
      </c>
      <c r="C33" s="40"/>
      <c r="D33" s="40" t="s">
        <v>122</v>
      </c>
      <c r="E33" s="37">
        <v>1</v>
      </c>
      <c r="F33" s="39" t="s">
        <v>44</v>
      </c>
      <c r="G33" s="47" t="s">
        <v>124</v>
      </c>
      <c r="H33" s="40" t="s">
        <v>241</v>
      </c>
      <c r="I33" s="48"/>
      <c r="J33" s="49"/>
      <c r="K33" s="50"/>
      <c r="L33" s="51">
        <v>1</v>
      </c>
      <c r="M33" s="52"/>
      <c r="N33" s="46">
        <v>0.4513888888888889</v>
      </c>
      <c r="O33" s="53">
        <f t="shared" si="0"/>
        <v>6.9444444444444753E-3</v>
      </c>
      <c r="P33" s="54"/>
    </row>
    <row r="34" spans="1:16" ht="16" x14ac:dyDescent="0.2">
      <c r="A34" s="46">
        <v>0.44444444444444442</v>
      </c>
      <c r="B34" s="40" t="s">
        <v>143</v>
      </c>
      <c r="C34" s="40">
        <v>1</v>
      </c>
      <c r="D34" s="40" t="s">
        <v>122</v>
      </c>
      <c r="E34" s="37"/>
      <c r="F34" s="39" t="s">
        <v>44</v>
      </c>
      <c r="G34" s="47" t="s">
        <v>131</v>
      </c>
      <c r="H34" s="40" t="s">
        <v>355</v>
      </c>
      <c r="I34" s="48"/>
      <c r="J34" s="49"/>
      <c r="K34" s="50"/>
      <c r="L34" s="51">
        <v>1</v>
      </c>
      <c r="M34" s="52"/>
      <c r="N34" s="46">
        <v>0.44861111111111113</v>
      </c>
      <c r="O34" s="53">
        <f t="shared" si="0"/>
        <v>4.1666666666667074E-3</v>
      </c>
      <c r="P34" s="54"/>
    </row>
    <row r="35" spans="1:16" ht="16" x14ac:dyDescent="0.2">
      <c r="A35" s="46">
        <v>0.4458333333333333</v>
      </c>
      <c r="B35" s="40" t="s">
        <v>227</v>
      </c>
      <c r="C35" s="40">
        <v>1</v>
      </c>
      <c r="D35" s="40" t="s">
        <v>121</v>
      </c>
      <c r="E35" s="37"/>
      <c r="F35" s="39" t="s">
        <v>45</v>
      </c>
      <c r="G35" s="47" t="s">
        <v>177</v>
      </c>
      <c r="H35" s="40" t="s">
        <v>150</v>
      </c>
      <c r="I35" s="48"/>
      <c r="J35" s="49"/>
      <c r="K35" s="50"/>
      <c r="L35" s="51">
        <v>1</v>
      </c>
      <c r="M35" s="52"/>
      <c r="N35" s="46">
        <v>0.46111111111111108</v>
      </c>
      <c r="O35" s="53">
        <f t="shared" si="0"/>
        <v>1.5277777777777779E-2</v>
      </c>
      <c r="P35" s="54"/>
    </row>
    <row r="36" spans="1:16" ht="16" x14ac:dyDescent="0.2">
      <c r="A36" s="46">
        <v>0.45069444444444445</v>
      </c>
      <c r="B36" s="40" t="s">
        <v>120</v>
      </c>
      <c r="C36" s="40"/>
      <c r="D36" s="40" t="s">
        <v>121</v>
      </c>
      <c r="E36" s="37">
        <v>1</v>
      </c>
      <c r="F36" s="39" t="s">
        <v>51</v>
      </c>
      <c r="G36" s="47" t="s">
        <v>124</v>
      </c>
      <c r="H36" s="40" t="s">
        <v>355</v>
      </c>
      <c r="I36" s="48">
        <v>1</v>
      </c>
      <c r="J36" s="49"/>
      <c r="K36" s="50"/>
      <c r="L36" s="51"/>
      <c r="M36" s="52"/>
      <c r="N36" s="46">
        <v>0.46180555555555558</v>
      </c>
      <c r="O36" s="53">
        <f t="shared" si="0"/>
        <v>1.1111111111111127E-2</v>
      </c>
      <c r="P36" s="54"/>
    </row>
    <row r="37" spans="1:16" ht="16" x14ac:dyDescent="0.2">
      <c r="A37" s="46">
        <v>0.4513888888888889</v>
      </c>
      <c r="B37" s="40" t="s">
        <v>135</v>
      </c>
      <c r="C37" s="40"/>
      <c r="D37" s="40" t="s">
        <v>121</v>
      </c>
      <c r="E37" s="37">
        <v>1</v>
      </c>
      <c r="F37" s="39" t="s">
        <v>45</v>
      </c>
      <c r="G37" s="47" t="s">
        <v>269</v>
      </c>
      <c r="H37" s="40" t="s">
        <v>124</v>
      </c>
      <c r="I37" s="48"/>
      <c r="J37" s="49"/>
      <c r="K37" s="50"/>
      <c r="L37" s="51">
        <v>1</v>
      </c>
      <c r="M37" s="52"/>
      <c r="N37" s="46">
        <v>0.46111111111111108</v>
      </c>
      <c r="O37" s="53">
        <f t="shared" si="0"/>
        <v>9.7222222222221877E-3</v>
      </c>
      <c r="P37" s="54"/>
    </row>
    <row r="38" spans="1:16" ht="16" x14ac:dyDescent="0.2">
      <c r="A38" s="46">
        <v>0.46180555555555558</v>
      </c>
      <c r="B38" s="40" t="s">
        <v>174</v>
      </c>
      <c r="C38" s="40"/>
      <c r="D38" s="40" t="s">
        <v>122</v>
      </c>
      <c r="E38" s="37">
        <v>1</v>
      </c>
      <c r="F38" s="39" t="s">
        <v>44</v>
      </c>
      <c r="G38" s="47" t="s">
        <v>124</v>
      </c>
      <c r="H38" s="40" t="s">
        <v>268</v>
      </c>
      <c r="I38" s="48"/>
      <c r="J38" s="49"/>
      <c r="K38" s="50"/>
      <c r="L38" s="51">
        <v>1</v>
      </c>
      <c r="M38" s="52"/>
      <c r="N38" s="46">
        <v>0.46597222222222223</v>
      </c>
      <c r="O38" s="53">
        <f t="shared" si="0"/>
        <v>4.1666666666666519E-3</v>
      </c>
      <c r="P38" s="54"/>
    </row>
    <row r="39" spans="1:16" ht="16" x14ac:dyDescent="0.2">
      <c r="A39" s="46">
        <v>0.46180555555555558</v>
      </c>
      <c r="B39" s="40" t="s">
        <v>325</v>
      </c>
      <c r="C39" s="40"/>
      <c r="D39" s="40" t="s">
        <v>122</v>
      </c>
      <c r="E39" s="37">
        <v>1</v>
      </c>
      <c r="F39" s="39" t="s">
        <v>44</v>
      </c>
      <c r="G39" s="47" t="s">
        <v>124</v>
      </c>
      <c r="H39" s="40" t="s">
        <v>132</v>
      </c>
      <c r="I39" s="48"/>
      <c r="J39" s="49"/>
      <c r="K39" s="50"/>
      <c r="L39" s="51">
        <v>1</v>
      </c>
      <c r="M39" s="52"/>
      <c r="N39" s="46">
        <v>0.46597222222222223</v>
      </c>
      <c r="O39" s="53">
        <f t="shared" si="0"/>
        <v>4.1666666666666519E-3</v>
      </c>
      <c r="P39" s="54"/>
    </row>
    <row r="40" spans="1:16" ht="16" x14ac:dyDescent="0.2">
      <c r="A40" s="46">
        <v>0.46249999999999997</v>
      </c>
      <c r="B40" s="40" t="s">
        <v>181</v>
      </c>
      <c r="C40" s="40"/>
      <c r="D40" s="40" t="s">
        <v>121</v>
      </c>
      <c r="E40" s="37">
        <v>2</v>
      </c>
      <c r="F40" s="39" t="s">
        <v>50</v>
      </c>
      <c r="G40" s="47" t="s">
        <v>158</v>
      </c>
      <c r="H40" s="40" t="s">
        <v>124</v>
      </c>
      <c r="I40" s="48">
        <v>1</v>
      </c>
      <c r="J40" s="49"/>
      <c r="K40" s="50"/>
      <c r="L40" s="51"/>
      <c r="M40" s="52"/>
      <c r="N40" s="46">
        <v>0.47083333333333338</v>
      </c>
      <c r="O40" s="53">
        <f t="shared" si="0"/>
        <v>8.3333333333334147E-3</v>
      </c>
      <c r="P40" s="54"/>
    </row>
    <row r="41" spans="1:16" ht="16" x14ac:dyDescent="0.2">
      <c r="A41" s="46">
        <v>0.46875</v>
      </c>
      <c r="B41" s="40" t="s">
        <v>137</v>
      </c>
      <c r="C41" s="40"/>
      <c r="D41" s="40" t="s">
        <v>121</v>
      </c>
      <c r="E41" s="37">
        <v>1</v>
      </c>
      <c r="F41" s="39" t="s">
        <v>49</v>
      </c>
      <c r="G41" s="47" t="s">
        <v>125</v>
      </c>
      <c r="H41" s="40" t="s">
        <v>400</v>
      </c>
      <c r="I41" s="48"/>
      <c r="J41" s="49"/>
      <c r="K41" s="50"/>
      <c r="L41" s="51">
        <v>1</v>
      </c>
      <c r="M41" s="52"/>
      <c r="N41" s="46">
        <v>0.47638888888888892</v>
      </c>
      <c r="O41" s="53">
        <f t="shared" si="0"/>
        <v>7.6388888888889173E-3</v>
      </c>
      <c r="P41" s="54"/>
    </row>
    <row r="42" spans="1:16" ht="16" x14ac:dyDescent="0.2">
      <c r="A42" s="46">
        <v>0.47083333333333338</v>
      </c>
      <c r="B42" s="40" t="s">
        <v>399</v>
      </c>
      <c r="C42" s="40"/>
      <c r="D42" s="40" t="s">
        <v>122</v>
      </c>
      <c r="E42" s="37">
        <v>2</v>
      </c>
      <c r="F42" s="39" t="s">
        <v>44</v>
      </c>
      <c r="G42" s="47" t="s">
        <v>124</v>
      </c>
      <c r="H42" s="40" t="s">
        <v>145</v>
      </c>
      <c r="I42" s="48">
        <v>1</v>
      </c>
      <c r="J42" s="49"/>
      <c r="K42" s="50"/>
      <c r="L42" s="51"/>
      <c r="M42" s="52"/>
      <c r="N42" s="46">
        <v>0.47638888888888892</v>
      </c>
      <c r="O42" s="53">
        <f t="shared" si="0"/>
        <v>5.5555555555555358E-3</v>
      </c>
      <c r="P42" s="54"/>
    </row>
    <row r="43" spans="1:16" ht="16" x14ac:dyDescent="0.2">
      <c r="A43" s="46">
        <v>0.47083333333333338</v>
      </c>
      <c r="B43" s="40" t="s">
        <v>354</v>
      </c>
      <c r="C43" s="40"/>
      <c r="D43" s="40" t="s">
        <v>121</v>
      </c>
      <c r="E43" s="37">
        <v>1</v>
      </c>
      <c r="F43" s="39" t="s">
        <v>44</v>
      </c>
      <c r="G43" s="47" t="s">
        <v>124</v>
      </c>
      <c r="H43" s="40" t="s">
        <v>158</v>
      </c>
      <c r="I43" s="48">
        <v>1</v>
      </c>
      <c r="J43" s="49"/>
      <c r="K43" s="50"/>
      <c r="L43" s="51"/>
      <c r="M43" s="52"/>
      <c r="N43" s="46">
        <v>0.47430555555555554</v>
      </c>
      <c r="O43" s="53">
        <f t="shared" si="0"/>
        <v>3.4722222222221544E-3</v>
      </c>
      <c r="P43" s="54"/>
    </row>
    <row r="44" spans="1:16" ht="16" x14ac:dyDescent="0.2">
      <c r="A44" s="46">
        <v>0.47083333333333338</v>
      </c>
      <c r="B44" s="40" t="s">
        <v>120</v>
      </c>
      <c r="C44" s="40">
        <v>1</v>
      </c>
      <c r="D44" s="40" t="s">
        <v>122</v>
      </c>
      <c r="E44" s="37"/>
      <c r="F44" s="39" t="s">
        <v>51</v>
      </c>
      <c r="G44" s="47" t="s">
        <v>124</v>
      </c>
      <c r="H44" s="40" t="s">
        <v>319</v>
      </c>
      <c r="I44" s="48">
        <v>1</v>
      </c>
      <c r="J44" s="49"/>
      <c r="K44" s="50"/>
      <c r="L44" s="51"/>
      <c r="M44" s="52"/>
      <c r="N44" s="46">
        <v>0.48125000000000001</v>
      </c>
      <c r="O44" s="53">
        <f t="shared" si="0"/>
        <v>1.041666666666663E-2</v>
      </c>
      <c r="P44" s="129"/>
    </row>
    <row r="45" spans="1:16" ht="16" x14ac:dyDescent="0.2">
      <c r="A45" s="46">
        <v>0.47638888888888892</v>
      </c>
      <c r="B45" s="40" t="s">
        <v>137</v>
      </c>
      <c r="C45" s="40"/>
      <c r="D45" s="40" t="s">
        <v>121</v>
      </c>
      <c r="E45" s="37">
        <v>1</v>
      </c>
      <c r="F45" s="39" t="s">
        <v>49</v>
      </c>
      <c r="G45" s="47" t="s">
        <v>400</v>
      </c>
      <c r="H45" s="40" t="s">
        <v>124</v>
      </c>
      <c r="I45" s="48"/>
      <c r="J45" s="49"/>
      <c r="K45" s="50"/>
      <c r="L45" s="51">
        <v>1</v>
      </c>
      <c r="M45" s="52"/>
      <c r="N45" s="46">
        <v>0.47916666666666669</v>
      </c>
      <c r="O45" s="53">
        <f t="shared" si="0"/>
        <v>2.7777777777777679E-3</v>
      </c>
      <c r="P45" s="54"/>
    </row>
    <row r="46" spans="1:16" ht="16" x14ac:dyDescent="0.2">
      <c r="A46" s="46">
        <v>0.47916666666666669</v>
      </c>
      <c r="B46" s="40" t="s">
        <v>149</v>
      </c>
      <c r="C46" s="40"/>
      <c r="D46" s="40" t="s">
        <v>122</v>
      </c>
      <c r="E46" s="37">
        <v>1</v>
      </c>
      <c r="F46" s="39" t="s">
        <v>45</v>
      </c>
      <c r="G46" s="47" t="s">
        <v>124</v>
      </c>
      <c r="H46" s="40" t="s">
        <v>401</v>
      </c>
      <c r="I46" s="48"/>
      <c r="J46" s="49"/>
      <c r="K46" s="50"/>
      <c r="L46" s="51">
        <v>1</v>
      </c>
      <c r="M46" s="52"/>
      <c r="N46" s="46">
        <v>0.48194444444444445</v>
      </c>
      <c r="O46" s="53">
        <f t="shared" si="0"/>
        <v>2.7777777777777679E-3</v>
      </c>
      <c r="P46" s="54"/>
    </row>
    <row r="47" spans="1:16" ht="16" x14ac:dyDescent="0.2">
      <c r="A47" s="46">
        <v>0.47916666666666669</v>
      </c>
      <c r="B47" s="40" t="s">
        <v>354</v>
      </c>
      <c r="C47" s="40">
        <v>1</v>
      </c>
      <c r="D47" s="40" t="s">
        <v>122</v>
      </c>
      <c r="E47" s="37"/>
      <c r="F47" s="39" t="s">
        <v>51</v>
      </c>
      <c r="G47" s="47" t="s">
        <v>124</v>
      </c>
      <c r="H47" s="40" t="s">
        <v>158</v>
      </c>
      <c r="I47" s="48"/>
      <c r="J47" s="49"/>
      <c r="K47" s="50"/>
      <c r="L47" s="51">
        <v>1</v>
      </c>
      <c r="M47" s="52"/>
      <c r="N47" s="46">
        <v>0.48333333333333334</v>
      </c>
      <c r="O47" s="53">
        <f t="shared" si="0"/>
        <v>4.1666666666666519E-3</v>
      </c>
      <c r="P47" s="54"/>
    </row>
    <row r="48" spans="1:16" ht="16" x14ac:dyDescent="0.2">
      <c r="A48" s="46">
        <v>0.48333333333333334</v>
      </c>
      <c r="B48" s="40" t="s">
        <v>231</v>
      </c>
      <c r="C48" s="40"/>
      <c r="D48" s="40" t="s">
        <v>121</v>
      </c>
      <c r="E48" s="37">
        <v>1</v>
      </c>
      <c r="F48" s="39" t="s">
        <v>44</v>
      </c>
      <c r="G48" s="47" t="s">
        <v>140</v>
      </c>
      <c r="H48" s="40" t="s">
        <v>124</v>
      </c>
      <c r="I48" s="48"/>
      <c r="J48" s="49"/>
      <c r="K48" s="50"/>
      <c r="L48" s="51">
        <v>1</v>
      </c>
      <c r="M48" s="52"/>
      <c r="N48" s="46">
        <v>0.48958333333333331</v>
      </c>
      <c r="O48" s="53">
        <f t="shared" si="0"/>
        <v>6.2499999999999778E-3</v>
      </c>
      <c r="P48" s="54"/>
    </row>
    <row r="49" spans="1:16" ht="16" x14ac:dyDescent="0.2">
      <c r="A49" s="46">
        <v>0.52152777777777781</v>
      </c>
      <c r="B49" s="40" t="s">
        <v>149</v>
      </c>
      <c r="C49" s="40"/>
      <c r="D49" s="40" t="s">
        <v>122</v>
      </c>
      <c r="E49" s="37">
        <v>1</v>
      </c>
      <c r="F49" s="39" t="s">
        <v>45</v>
      </c>
      <c r="G49" s="47" t="s">
        <v>124</v>
      </c>
      <c r="H49" s="40" t="s">
        <v>402</v>
      </c>
      <c r="I49" s="48"/>
      <c r="J49" s="49"/>
      <c r="K49" s="50"/>
      <c r="L49" s="51">
        <v>1</v>
      </c>
      <c r="M49" s="52"/>
      <c r="N49" s="46">
        <v>0.52569444444444446</v>
      </c>
      <c r="O49" s="53">
        <f t="shared" si="0"/>
        <v>4.1666666666666519E-3</v>
      </c>
      <c r="P49" s="54"/>
    </row>
    <row r="50" spans="1:16" ht="16" x14ac:dyDescent="0.2">
      <c r="A50" s="46">
        <v>0.5229166666666667</v>
      </c>
      <c r="B50" s="40" t="s">
        <v>129</v>
      </c>
      <c r="C50" s="40"/>
      <c r="D50" s="40" t="s">
        <v>122</v>
      </c>
      <c r="E50" s="37">
        <v>1</v>
      </c>
      <c r="F50" s="39" t="s">
        <v>45</v>
      </c>
      <c r="G50" s="47" t="s">
        <v>124</v>
      </c>
      <c r="H50" s="40" t="s">
        <v>177</v>
      </c>
      <c r="I50" s="48">
        <v>1</v>
      </c>
      <c r="J50" s="49"/>
      <c r="K50" s="50"/>
      <c r="L50" s="51"/>
      <c r="M50" s="52"/>
      <c r="N50" s="46">
        <v>0.52500000000000002</v>
      </c>
      <c r="O50" s="53">
        <f t="shared" si="0"/>
        <v>2.0833333333333259E-3</v>
      </c>
      <c r="P50" s="54"/>
    </row>
    <row r="51" spans="1:16" ht="16" x14ac:dyDescent="0.2">
      <c r="A51" s="46">
        <v>0.5229166666666667</v>
      </c>
      <c r="B51" s="40" t="s">
        <v>321</v>
      </c>
      <c r="C51" s="40"/>
      <c r="D51" s="40" t="s">
        <v>121</v>
      </c>
      <c r="E51" s="37">
        <v>2</v>
      </c>
      <c r="F51" s="39" t="s">
        <v>47</v>
      </c>
      <c r="G51" s="47" t="s">
        <v>124</v>
      </c>
      <c r="H51" s="40" t="s">
        <v>158</v>
      </c>
      <c r="I51" s="48">
        <v>1</v>
      </c>
      <c r="J51" s="49"/>
      <c r="K51" s="50"/>
      <c r="L51" s="51"/>
      <c r="M51" s="52"/>
      <c r="N51" s="46">
        <v>0.52708333333333335</v>
      </c>
      <c r="O51" s="53">
        <f t="shared" si="0"/>
        <v>4.1666666666666519E-3</v>
      </c>
      <c r="P51" s="54"/>
    </row>
    <row r="52" spans="1:16" ht="16" x14ac:dyDescent="0.2">
      <c r="A52" s="46">
        <v>0.52986111111111112</v>
      </c>
      <c r="B52" s="40" t="s">
        <v>149</v>
      </c>
      <c r="C52" s="40"/>
      <c r="D52" s="40" t="s">
        <v>122</v>
      </c>
      <c r="E52" s="37">
        <v>1</v>
      </c>
      <c r="F52" s="39" t="s">
        <v>45</v>
      </c>
      <c r="G52" s="47" t="s">
        <v>402</v>
      </c>
      <c r="H52" s="40" t="s">
        <v>337</v>
      </c>
      <c r="I52" s="48"/>
      <c r="J52" s="49"/>
      <c r="K52" s="50"/>
      <c r="L52" s="51">
        <v>1</v>
      </c>
      <c r="M52" s="52"/>
      <c r="N52" s="46">
        <v>0.5493055555555556</v>
      </c>
      <c r="O52" s="53">
        <f t="shared" si="0"/>
        <v>1.9444444444444486E-2</v>
      </c>
      <c r="P52" s="54"/>
    </row>
    <row r="53" spans="1:16" ht="16" x14ac:dyDescent="0.2">
      <c r="A53" s="46">
        <v>0.53194444444444444</v>
      </c>
      <c r="B53" s="40" t="s">
        <v>135</v>
      </c>
      <c r="C53" s="40"/>
      <c r="D53" s="40" t="s">
        <v>122</v>
      </c>
      <c r="E53" s="37">
        <v>1</v>
      </c>
      <c r="F53" s="39" t="s">
        <v>49</v>
      </c>
      <c r="G53" s="47" t="s">
        <v>124</v>
      </c>
      <c r="H53" s="40" t="s">
        <v>403</v>
      </c>
      <c r="I53" s="48">
        <v>1</v>
      </c>
      <c r="J53" s="49"/>
      <c r="K53" s="50"/>
      <c r="L53" s="51"/>
      <c r="M53" s="52"/>
      <c r="N53" s="46">
        <v>0.53680555555555554</v>
      </c>
      <c r="O53" s="53">
        <f t="shared" si="0"/>
        <v>4.8611111111110938E-3</v>
      </c>
      <c r="P53" s="54"/>
    </row>
    <row r="54" spans="1:16" ht="16" x14ac:dyDescent="0.2">
      <c r="A54" s="46">
        <v>0.53680555555555554</v>
      </c>
      <c r="B54" s="40" t="s">
        <v>135</v>
      </c>
      <c r="C54" s="40"/>
      <c r="D54" s="40" t="s">
        <v>122</v>
      </c>
      <c r="E54" s="37">
        <v>1</v>
      </c>
      <c r="F54" s="39" t="s">
        <v>49</v>
      </c>
      <c r="G54" s="47" t="s">
        <v>403</v>
      </c>
      <c r="H54" s="40" t="s">
        <v>124</v>
      </c>
      <c r="I54" s="48">
        <v>1</v>
      </c>
      <c r="J54" s="49"/>
      <c r="K54" s="50"/>
      <c r="L54" s="51"/>
      <c r="M54" s="52"/>
      <c r="N54" s="46">
        <v>0.54097222222222219</v>
      </c>
      <c r="O54" s="53">
        <f t="shared" si="0"/>
        <v>4.1666666666666519E-3</v>
      </c>
      <c r="P54" s="54"/>
    </row>
    <row r="55" spans="1:16" ht="16" x14ac:dyDescent="0.2">
      <c r="A55" s="46">
        <v>4.4444444444444446E-2</v>
      </c>
      <c r="B55" s="40" t="s">
        <v>354</v>
      </c>
      <c r="C55" s="40">
        <v>1</v>
      </c>
      <c r="D55" s="40" t="s">
        <v>122</v>
      </c>
      <c r="E55" s="37"/>
      <c r="F55" s="39" t="s">
        <v>44</v>
      </c>
      <c r="G55" s="47" t="s">
        <v>124</v>
      </c>
      <c r="H55" s="40" t="s">
        <v>158</v>
      </c>
      <c r="I55" s="48"/>
      <c r="J55" s="55"/>
      <c r="K55" s="56"/>
      <c r="L55" s="51">
        <v>1</v>
      </c>
      <c r="M55" s="52"/>
      <c r="N55" s="46">
        <v>5.5555555555555552E-2</v>
      </c>
      <c r="O55" s="53">
        <f t="shared" si="0"/>
        <v>1.1111111111111106E-2</v>
      </c>
      <c r="P55" s="54"/>
    </row>
    <row r="56" spans="1:16" ht="16" x14ac:dyDescent="0.2">
      <c r="A56" s="46">
        <v>4.5138888888888888E-2</v>
      </c>
      <c r="B56" s="40" t="s">
        <v>227</v>
      </c>
      <c r="C56" s="40">
        <v>1</v>
      </c>
      <c r="D56" s="40" t="s">
        <v>121</v>
      </c>
      <c r="E56" s="37"/>
      <c r="F56" s="39" t="s">
        <v>45</v>
      </c>
      <c r="G56" s="47" t="s">
        <v>150</v>
      </c>
      <c r="H56" s="40" t="s">
        <v>226</v>
      </c>
      <c r="I56" s="48"/>
      <c r="J56" s="55"/>
      <c r="K56" s="56"/>
      <c r="L56" s="51">
        <v>1</v>
      </c>
      <c r="M56" s="52"/>
      <c r="N56" s="46">
        <v>5.347222222222222E-2</v>
      </c>
      <c r="O56" s="53">
        <f t="shared" si="0"/>
        <v>8.3333333333333315E-3</v>
      </c>
      <c r="P56" s="54"/>
    </row>
    <row r="57" spans="1:16" ht="16" x14ac:dyDescent="0.2">
      <c r="A57" s="46">
        <v>4.9999999999999996E-2</v>
      </c>
      <c r="B57" s="40" t="s">
        <v>332</v>
      </c>
      <c r="C57" s="40"/>
      <c r="D57" s="40" t="s">
        <v>121</v>
      </c>
      <c r="E57" s="37">
        <v>2</v>
      </c>
      <c r="F57" s="39" t="s">
        <v>49</v>
      </c>
      <c r="G57" s="47" t="s">
        <v>124</v>
      </c>
      <c r="H57" s="40" t="s">
        <v>400</v>
      </c>
      <c r="I57" s="48"/>
      <c r="J57" s="55"/>
      <c r="K57" s="56"/>
      <c r="L57" s="51">
        <v>1</v>
      </c>
      <c r="M57" s="52"/>
      <c r="N57" s="46">
        <v>5.8333333333333327E-2</v>
      </c>
      <c r="O57" s="53">
        <f t="shared" si="0"/>
        <v>8.3333333333333315E-3</v>
      </c>
      <c r="P57" s="54"/>
    </row>
    <row r="58" spans="1:16" ht="16" x14ac:dyDescent="0.2">
      <c r="A58" s="46">
        <v>4.9999999999999996E-2</v>
      </c>
      <c r="B58" s="40" t="s">
        <v>393</v>
      </c>
      <c r="C58" s="40"/>
      <c r="D58" s="40" t="s">
        <v>121</v>
      </c>
      <c r="E58" s="37">
        <v>1</v>
      </c>
      <c r="F58" s="39" t="s">
        <v>51</v>
      </c>
      <c r="G58" s="47" t="s">
        <v>124</v>
      </c>
      <c r="H58" s="40" t="s">
        <v>145</v>
      </c>
      <c r="I58" s="48"/>
      <c r="J58" s="55"/>
      <c r="K58" s="56"/>
      <c r="L58" s="51">
        <v>1</v>
      </c>
      <c r="M58" s="52"/>
      <c r="N58" s="46">
        <v>6.1805555555555558E-2</v>
      </c>
      <c r="O58" s="53">
        <f t="shared" si="0"/>
        <v>1.1805555555555562E-2</v>
      </c>
      <c r="P58" s="54"/>
    </row>
    <row r="59" spans="1:16" ht="16" x14ac:dyDescent="0.2">
      <c r="A59" s="46">
        <v>4.9999999999999996E-2</v>
      </c>
      <c r="B59" s="40" t="s">
        <v>163</v>
      </c>
      <c r="C59" s="40"/>
      <c r="D59" s="40" t="s">
        <v>121</v>
      </c>
      <c r="E59" s="37">
        <v>1</v>
      </c>
      <c r="F59" s="39" t="s">
        <v>51</v>
      </c>
      <c r="G59" s="47" t="s">
        <v>124</v>
      </c>
      <c r="H59" s="40" t="s">
        <v>244</v>
      </c>
      <c r="I59" s="57"/>
      <c r="J59" s="55"/>
      <c r="K59" s="56"/>
      <c r="L59" s="51">
        <v>1</v>
      </c>
      <c r="M59" s="52"/>
      <c r="N59" s="46">
        <v>6.6666666666666666E-2</v>
      </c>
      <c r="O59" s="53">
        <f t="shared" si="0"/>
        <v>1.666666666666667E-2</v>
      </c>
      <c r="P59" s="54"/>
    </row>
    <row r="60" spans="1:16" ht="16" x14ac:dyDescent="0.2">
      <c r="A60" s="46">
        <v>4.6527777777777779E-2</v>
      </c>
      <c r="B60" s="40" t="s">
        <v>165</v>
      </c>
      <c r="C60" s="40"/>
      <c r="D60" s="40" t="s">
        <v>122</v>
      </c>
      <c r="E60" s="37">
        <v>1</v>
      </c>
      <c r="F60" s="39" t="s">
        <v>44</v>
      </c>
      <c r="G60" s="47" t="s">
        <v>124</v>
      </c>
      <c r="H60" s="40" t="s">
        <v>320</v>
      </c>
      <c r="I60" s="57">
        <v>1</v>
      </c>
      <c r="J60" s="55"/>
      <c r="K60" s="56"/>
      <c r="L60" s="51"/>
      <c r="M60" s="52"/>
      <c r="N60" s="46">
        <v>5.2777777777777778E-2</v>
      </c>
      <c r="O60" s="53">
        <f t="shared" si="0"/>
        <v>6.2499999999999986E-3</v>
      </c>
      <c r="P60" s="54"/>
    </row>
    <row r="61" spans="1:16" ht="16" x14ac:dyDescent="0.2">
      <c r="A61" s="46">
        <v>5.5555555555555552E-2</v>
      </c>
      <c r="B61" s="40" t="s">
        <v>181</v>
      </c>
      <c r="C61" s="40"/>
      <c r="D61" s="40" t="s">
        <v>121</v>
      </c>
      <c r="E61" s="37">
        <v>2</v>
      </c>
      <c r="F61" s="39" t="s">
        <v>50</v>
      </c>
      <c r="G61" s="47" t="s">
        <v>249</v>
      </c>
      <c r="H61" s="40" t="s">
        <v>124</v>
      </c>
      <c r="I61" s="48">
        <v>1</v>
      </c>
      <c r="J61" s="55"/>
      <c r="K61" s="56"/>
      <c r="L61" s="51"/>
      <c r="M61" s="52"/>
      <c r="N61" s="46">
        <v>6.3888888888888884E-2</v>
      </c>
      <c r="O61" s="53">
        <f t="shared" si="0"/>
        <v>8.3333333333333315E-3</v>
      </c>
      <c r="P61" s="88"/>
    </row>
    <row r="62" spans="1:16" ht="16" x14ac:dyDescent="0.2">
      <c r="A62" s="46">
        <v>6.1805555555555558E-2</v>
      </c>
      <c r="B62" s="40" t="s">
        <v>246</v>
      </c>
      <c r="C62" s="40">
        <v>1</v>
      </c>
      <c r="D62" s="40" t="s">
        <v>122</v>
      </c>
      <c r="E62" s="37"/>
      <c r="F62" s="39" t="s">
        <v>44</v>
      </c>
      <c r="G62" s="47" t="s">
        <v>124</v>
      </c>
      <c r="H62" s="40" t="s">
        <v>138</v>
      </c>
      <c r="I62" s="48">
        <v>1</v>
      </c>
      <c r="J62" s="55"/>
      <c r="K62" s="56"/>
      <c r="L62" s="51"/>
      <c r="M62" s="52"/>
      <c r="N62" s="46">
        <v>7.1527777777777787E-2</v>
      </c>
      <c r="O62" s="53">
        <f t="shared" si="0"/>
        <v>9.7222222222222293E-3</v>
      </c>
      <c r="P62" s="54"/>
    </row>
    <row r="63" spans="1:16" ht="16" x14ac:dyDescent="0.2">
      <c r="A63" s="46">
        <v>6.3194444444444442E-2</v>
      </c>
      <c r="B63" s="40" t="s">
        <v>165</v>
      </c>
      <c r="C63" s="40"/>
      <c r="D63" s="40" t="s">
        <v>122</v>
      </c>
      <c r="E63" s="37">
        <v>1</v>
      </c>
      <c r="F63" s="39" t="s">
        <v>44</v>
      </c>
      <c r="G63" s="47" t="s">
        <v>320</v>
      </c>
      <c r="H63" s="40" t="s">
        <v>124</v>
      </c>
      <c r="I63" s="48"/>
      <c r="J63" s="55"/>
      <c r="K63" s="56"/>
      <c r="L63" s="51">
        <v>1</v>
      </c>
      <c r="M63" s="52"/>
      <c r="N63" s="46">
        <v>8.1250000000000003E-2</v>
      </c>
      <c r="O63" s="53">
        <f t="shared" si="0"/>
        <v>1.8055555555555561E-2</v>
      </c>
      <c r="P63" s="54"/>
    </row>
    <row r="64" spans="1:16" ht="16" x14ac:dyDescent="0.2">
      <c r="A64" s="46">
        <v>6.5972222222222224E-2</v>
      </c>
      <c r="B64" s="40" t="s">
        <v>254</v>
      </c>
      <c r="C64" s="40"/>
      <c r="D64" s="40" t="s">
        <v>122</v>
      </c>
      <c r="E64" s="37">
        <v>1</v>
      </c>
      <c r="F64" s="39" t="s">
        <v>51</v>
      </c>
      <c r="G64" s="47" t="s">
        <v>124</v>
      </c>
      <c r="H64" s="40" t="s">
        <v>255</v>
      </c>
      <c r="I64" s="48">
        <v>1</v>
      </c>
      <c r="J64" s="55"/>
      <c r="K64" s="56"/>
      <c r="L64" s="51"/>
      <c r="M64" s="52"/>
      <c r="N64" s="46">
        <v>7.5694444444444439E-2</v>
      </c>
      <c r="O64" s="53">
        <f t="shared" si="0"/>
        <v>9.7222222222222154E-3</v>
      </c>
      <c r="P64" s="54"/>
    </row>
    <row r="65" spans="1:16" ht="16" x14ac:dyDescent="0.2">
      <c r="A65" s="46">
        <v>6.5972222222222224E-2</v>
      </c>
      <c r="B65" s="40" t="s">
        <v>231</v>
      </c>
      <c r="C65" s="40"/>
      <c r="D65" s="40" t="s">
        <v>121</v>
      </c>
      <c r="E65" s="37">
        <v>1</v>
      </c>
      <c r="F65" s="39" t="s">
        <v>44</v>
      </c>
      <c r="G65" s="47" t="s">
        <v>124</v>
      </c>
      <c r="H65" s="40" t="s">
        <v>203</v>
      </c>
      <c r="I65" s="48">
        <v>1</v>
      </c>
      <c r="J65" s="55"/>
      <c r="K65" s="56"/>
      <c r="L65" s="51"/>
      <c r="M65" s="52"/>
      <c r="N65" s="46">
        <v>7.9861111111111105E-2</v>
      </c>
      <c r="O65" s="53">
        <f t="shared" si="0"/>
        <v>1.3888888888888881E-2</v>
      </c>
      <c r="P65" s="54"/>
    </row>
    <row r="66" spans="1:16" ht="16" x14ac:dyDescent="0.2">
      <c r="A66" s="46">
        <v>6.5972222222222224E-2</v>
      </c>
      <c r="B66" s="40" t="s">
        <v>211</v>
      </c>
      <c r="C66" s="40"/>
      <c r="D66" s="40" t="s">
        <v>122</v>
      </c>
      <c r="E66" s="37">
        <v>1</v>
      </c>
      <c r="F66" s="39" t="s">
        <v>45</v>
      </c>
      <c r="G66" s="47" t="s">
        <v>124</v>
      </c>
      <c r="H66" s="40" t="s">
        <v>193</v>
      </c>
      <c r="I66" s="48">
        <v>1</v>
      </c>
      <c r="J66" s="55"/>
      <c r="K66" s="56"/>
      <c r="L66" s="51"/>
      <c r="M66" s="52"/>
      <c r="N66" s="46">
        <v>7.9861111111111105E-2</v>
      </c>
      <c r="O66" s="53">
        <f t="shared" si="0"/>
        <v>1.3888888888888881E-2</v>
      </c>
      <c r="P66" s="54"/>
    </row>
    <row r="67" spans="1:16" ht="19" x14ac:dyDescent="0.2">
      <c r="A67" s="46">
        <v>7.9861111111111105E-2</v>
      </c>
      <c r="B67" s="40" t="s">
        <v>211</v>
      </c>
      <c r="C67" s="40"/>
      <c r="D67" s="40" t="s">
        <v>122</v>
      </c>
      <c r="E67" s="37">
        <v>1</v>
      </c>
      <c r="F67" s="39" t="s">
        <v>45</v>
      </c>
      <c r="G67" s="47" t="s">
        <v>193</v>
      </c>
      <c r="H67" s="40" t="s">
        <v>124</v>
      </c>
      <c r="I67" s="48">
        <v>1</v>
      </c>
      <c r="J67" s="55"/>
      <c r="K67" s="56"/>
      <c r="L67" s="51"/>
      <c r="M67" s="52"/>
      <c r="N67" s="46">
        <v>8.6805555555555566E-2</v>
      </c>
      <c r="O67" s="53">
        <f t="shared" si="0"/>
        <v>6.9444444444444614E-3</v>
      </c>
      <c r="P67" s="135" t="s">
        <v>383</v>
      </c>
    </row>
    <row r="68" spans="1:16" ht="16" x14ac:dyDescent="0.2">
      <c r="A68" s="46">
        <v>9.4444444444444442E-2</v>
      </c>
      <c r="B68" s="40" t="s">
        <v>393</v>
      </c>
      <c r="C68" s="40">
        <v>1</v>
      </c>
      <c r="D68" s="40" t="s">
        <v>122</v>
      </c>
      <c r="E68" s="37"/>
      <c r="F68" s="39" t="s">
        <v>51</v>
      </c>
      <c r="G68" s="47" t="s">
        <v>124</v>
      </c>
      <c r="H68" s="40" t="s">
        <v>145</v>
      </c>
      <c r="I68" s="48"/>
      <c r="J68" s="55"/>
      <c r="K68" s="56"/>
      <c r="L68" s="51">
        <v>1</v>
      </c>
      <c r="M68" s="52"/>
      <c r="N68" s="46">
        <v>0.1013888888888889</v>
      </c>
      <c r="O68" s="53">
        <f t="shared" ref="O68:O131" si="1">ABS(N68-A68)</f>
        <v>6.9444444444444614E-3</v>
      </c>
      <c r="P68" s="129" t="s">
        <v>248</v>
      </c>
    </row>
    <row r="69" spans="1:16" ht="16" x14ac:dyDescent="0.2">
      <c r="A69" s="46">
        <v>9.5138888888888884E-2</v>
      </c>
      <c r="B69" s="40" t="s">
        <v>181</v>
      </c>
      <c r="C69" s="40"/>
      <c r="D69" s="40" t="s">
        <v>121</v>
      </c>
      <c r="E69" s="37">
        <v>2</v>
      </c>
      <c r="F69" s="39" t="s">
        <v>50</v>
      </c>
      <c r="G69" s="47" t="s">
        <v>124</v>
      </c>
      <c r="H69" s="40" t="s">
        <v>333</v>
      </c>
      <c r="I69" s="48"/>
      <c r="J69" s="55"/>
      <c r="K69" s="56"/>
      <c r="L69" s="51">
        <v>1</v>
      </c>
      <c r="M69" s="52"/>
      <c r="N69" s="46">
        <v>9.930555555555555E-2</v>
      </c>
      <c r="O69" s="53">
        <f t="shared" si="1"/>
        <v>4.1666666666666657E-3</v>
      </c>
      <c r="P69" s="54"/>
    </row>
    <row r="70" spans="1:16" ht="16" x14ac:dyDescent="0.2">
      <c r="A70" s="46">
        <v>9.9999999999999992E-2</v>
      </c>
      <c r="B70" s="40" t="s">
        <v>163</v>
      </c>
      <c r="C70" s="40"/>
      <c r="D70" s="40" t="s">
        <v>121</v>
      </c>
      <c r="E70" s="37">
        <v>1</v>
      </c>
      <c r="F70" s="39" t="s">
        <v>51</v>
      </c>
      <c r="G70" s="47" t="s">
        <v>320</v>
      </c>
      <c r="H70" s="40" t="s">
        <v>124</v>
      </c>
      <c r="I70" s="48"/>
      <c r="J70" s="55"/>
      <c r="K70" s="56"/>
      <c r="L70" s="51">
        <v>1</v>
      </c>
      <c r="M70" s="52"/>
      <c r="N70" s="46">
        <v>0.11527777777777777</v>
      </c>
      <c r="O70" s="53">
        <f t="shared" si="1"/>
        <v>1.5277777777777779E-2</v>
      </c>
      <c r="P70" s="54"/>
    </row>
    <row r="71" spans="1:16" ht="16" x14ac:dyDescent="0.2">
      <c r="A71" s="46">
        <v>9.9999999999999992E-2</v>
      </c>
      <c r="B71" s="40" t="s">
        <v>240</v>
      </c>
      <c r="C71" s="40"/>
      <c r="D71" s="40" t="s">
        <v>121</v>
      </c>
      <c r="E71" s="37">
        <v>1</v>
      </c>
      <c r="F71" s="39" t="s">
        <v>44</v>
      </c>
      <c r="G71" s="47" t="s">
        <v>124</v>
      </c>
      <c r="H71" s="40" t="s">
        <v>128</v>
      </c>
      <c r="I71" s="48">
        <v>1</v>
      </c>
      <c r="J71" s="55"/>
      <c r="K71" s="56"/>
      <c r="L71" s="51"/>
      <c r="M71" s="52"/>
      <c r="N71" s="46">
        <v>0.10277777777777779</v>
      </c>
      <c r="O71" s="53">
        <f t="shared" si="1"/>
        <v>2.7777777777777957E-3</v>
      </c>
      <c r="P71" s="54"/>
    </row>
    <row r="72" spans="1:16" ht="16" x14ac:dyDescent="0.2">
      <c r="A72" s="46">
        <v>0.10277777777777779</v>
      </c>
      <c r="B72" s="40" t="s">
        <v>211</v>
      </c>
      <c r="C72" s="40"/>
      <c r="D72" s="40" t="s">
        <v>122</v>
      </c>
      <c r="E72" s="37">
        <v>1</v>
      </c>
      <c r="F72" s="39" t="s">
        <v>45</v>
      </c>
      <c r="G72" s="47" t="s">
        <v>193</v>
      </c>
      <c r="H72" s="40" t="s">
        <v>124</v>
      </c>
      <c r="I72" s="48">
        <v>1</v>
      </c>
      <c r="J72" s="55"/>
      <c r="K72" s="56"/>
      <c r="L72" s="51"/>
      <c r="M72" s="52"/>
      <c r="N72" s="46">
        <v>0.11041666666666666</v>
      </c>
      <c r="O72" s="53">
        <f t="shared" si="1"/>
        <v>7.6388888888888756E-3</v>
      </c>
      <c r="P72" s="54"/>
    </row>
    <row r="73" spans="1:16" ht="16" x14ac:dyDescent="0.2">
      <c r="A73" s="46">
        <v>0.10277777777777779</v>
      </c>
      <c r="B73" s="40" t="s">
        <v>133</v>
      </c>
      <c r="C73" s="40"/>
      <c r="D73" s="40" t="s">
        <v>121</v>
      </c>
      <c r="E73" s="37">
        <v>1</v>
      </c>
      <c r="F73" s="39" t="s">
        <v>46</v>
      </c>
      <c r="G73" s="47" t="s">
        <v>145</v>
      </c>
      <c r="H73" s="40" t="s">
        <v>124</v>
      </c>
      <c r="I73" s="48"/>
      <c r="J73" s="55"/>
      <c r="K73" s="56"/>
      <c r="L73" s="51">
        <v>1</v>
      </c>
      <c r="M73" s="52"/>
      <c r="N73" s="46">
        <v>0.11527777777777777</v>
      </c>
      <c r="O73" s="53">
        <f t="shared" si="1"/>
        <v>1.2499999999999983E-2</v>
      </c>
      <c r="P73" s="54"/>
    </row>
    <row r="74" spans="1:16" ht="16" x14ac:dyDescent="0.2">
      <c r="A74" s="46">
        <v>0.11041666666666666</v>
      </c>
      <c r="B74" s="40" t="s">
        <v>141</v>
      </c>
      <c r="C74" s="40"/>
      <c r="D74" s="40" t="s">
        <v>122</v>
      </c>
      <c r="E74" s="37">
        <v>1</v>
      </c>
      <c r="F74" s="39" t="s">
        <v>51</v>
      </c>
      <c r="G74" s="47" t="s">
        <v>124</v>
      </c>
      <c r="H74" s="40" t="s">
        <v>175</v>
      </c>
      <c r="I74" s="48">
        <v>1</v>
      </c>
      <c r="J74" s="55"/>
      <c r="K74" s="56"/>
      <c r="L74" s="51"/>
      <c r="M74" s="52"/>
      <c r="N74" s="46">
        <v>0.11388888888888889</v>
      </c>
      <c r="O74" s="53">
        <f t="shared" si="1"/>
        <v>3.4722222222222238E-3</v>
      </c>
      <c r="P74" s="54"/>
    </row>
    <row r="75" spans="1:16" ht="16" x14ac:dyDescent="0.2">
      <c r="A75" s="46">
        <v>0.11388888888888889</v>
      </c>
      <c r="B75" s="40" t="s">
        <v>141</v>
      </c>
      <c r="C75" s="40"/>
      <c r="D75" s="40" t="s">
        <v>122</v>
      </c>
      <c r="E75" s="37">
        <v>1</v>
      </c>
      <c r="F75" s="39" t="s">
        <v>51</v>
      </c>
      <c r="G75" s="47" t="s">
        <v>175</v>
      </c>
      <c r="H75" s="40" t="s">
        <v>124</v>
      </c>
      <c r="I75" s="48">
        <v>1</v>
      </c>
      <c r="J75" s="55"/>
      <c r="K75" s="56"/>
      <c r="L75" s="51"/>
      <c r="M75" s="52"/>
      <c r="N75" s="46">
        <v>0.11666666666666665</v>
      </c>
      <c r="O75" s="53">
        <f t="shared" si="1"/>
        <v>2.7777777777777679E-3</v>
      </c>
      <c r="P75" s="54"/>
    </row>
    <row r="76" spans="1:16" ht="16" x14ac:dyDescent="0.2">
      <c r="A76" s="46">
        <v>0.11666666666666665</v>
      </c>
      <c r="B76" s="40" t="s">
        <v>404</v>
      </c>
      <c r="C76" s="40"/>
      <c r="D76" s="40" t="s">
        <v>121</v>
      </c>
      <c r="E76" s="37">
        <v>3</v>
      </c>
      <c r="F76" s="39" t="s">
        <v>47</v>
      </c>
      <c r="G76" s="47" t="s">
        <v>158</v>
      </c>
      <c r="H76" s="40" t="s">
        <v>124</v>
      </c>
      <c r="I76" s="48"/>
      <c r="J76" s="55"/>
      <c r="K76" s="56"/>
      <c r="L76" s="51">
        <v>1</v>
      </c>
      <c r="M76" s="52"/>
      <c r="N76" s="46">
        <v>0.125</v>
      </c>
      <c r="O76" s="53">
        <f t="shared" si="1"/>
        <v>8.3333333333333454E-3</v>
      </c>
      <c r="P76" s="54"/>
    </row>
    <row r="77" spans="1:16" ht="16" x14ac:dyDescent="0.2">
      <c r="A77" s="46">
        <v>0.11875000000000001</v>
      </c>
      <c r="B77" s="136" t="s">
        <v>174</v>
      </c>
      <c r="C77" s="40"/>
      <c r="D77" s="40" t="s">
        <v>122</v>
      </c>
      <c r="E77" s="37">
        <v>1</v>
      </c>
      <c r="F77" s="39" t="s">
        <v>44</v>
      </c>
      <c r="G77" s="47" t="s">
        <v>172</v>
      </c>
      <c r="H77" s="40" t="s">
        <v>124</v>
      </c>
      <c r="I77" s="48">
        <v>1</v>
      </c>
      <c r="J77" s="55"/>
      <c r="K77" s="56"/>
      <c r="L77" s="51"/>
      <c r="M77" s="52"/>
      <c r="N77" s="46">
        <v>0.12569444444444444</v>
      </c>
      <c r="O77" s="53">
        <f t="shared" si="1"/>
        <v>6.9444444444444337E-3</v>
      </c>
      <c r="P77" s="54"/>
    </row>
    <row r="78" spans="1:16" ht="16" x14ac:dyDescent="0.2">
      <c r="A78" s="46">
        <v>0.12569444444444444</v>
      </c>
      <c r="B78" s="40" t="s">
        <v>393</v>
      </c>
      <c r="C78" s="40"/>
      <c r="D78" s="40" t="s">
        <v>121</v>
      </c>
      <c r="E78" s="37">
        <v>1</v>
      </c>
      <c r="F78" s="39" t="s">
        <v>51</v>
      </c>
      <c r="G78" s="47" t="s">
        <v>145</v>
      </c>
      <c r="H78" s="40" t="s">
        <v>124</v>
      </c>
      <c r="I78" s="48"/>
      <c r="J78" s="55"/>
      <c r="K78" s="56"/>
      <c r="L78" s="51">
        <v>1</v>
      </c>
      <c r="M78" s="52"/>
      <c r="N78" s="46">
        <v>0.13680555555555554</v>
      </c>
      <c r="O78" s="53">
        <f t="shared" si="1"/>
        <v>1.1111111111111099E-2</v>
      </c>
      <c r="P78" s="54"/>
    </row>
    <row r="79" spans="1:16" ht="16" x14ac:dyDescent="0.2">
      <c r="A79" s="46">
        <v>0.13472222222222222</v>
      </c>
      <c r="B79" s="40" t="s">
        <v>231</v>
      </c>
      <c r="C79" s="40"/>
      <c r="D79" s="40" t="s">
        <v>121</v>
      </c>
      <c r="E79" s="37">
        <v>1</v>
      </c>
      <c r="F79" s="39" t="s">
        <v>44</v>
      </c>
      <c r="G79" s="47" t="s">
        <v>203</v>
      </c>
      <c r="H79" s="40" t="s">
        <v>124</v>
      </c>
      <c r="I79" s="48">
        <v>1</v>
      </c>
      <c r="J79" s="55"/>
      <c r="K79" s="56"/>
      <c r="L79" s="51"/>
      <c r="M79" s="52"/>
      <c r="N79" s="46">
        <v>0.15069444444444444</v>
      </c>
      <c r="O79" s="53">
        <f t="shared" si="1"/>
        <v>1.5972222222222221E-2</v>
      </c>
      <c r="P79" s="54"/>
    </row>
    <row r="80" spans="1:16" ht="16" x14ac:dyDescent="0.2">
      <c r="A80" s="46">
        <v>0.1388888888888889</v>
      </c>
      <c r="B80" s="40" t="s">
        <v>354</v>
      </c>
      <c r="C80" s="40"/>
      <c r="D80" s="40" t="s">
        <v>121</v>
      </c>
      <c r="E80" s="37">
        <v>1</v>
      </c>
      <c r="F80" s="39" t="s">
        <v>44</v>
      </c>
      <c r="G80" s="47" t="s">
        <v>158</v>
      </c>
      <c r="H80" s="40" t="s">
        <v>124</v>
      </c>
      <c r="I80" s="48"/>
      <c r="J80" s="55"/>
      <c r="K80" s="56"/>
      <c r="L80" s="51">
        <v>1</v>
      </c>
      <c r="M80" s="52"/>
      <c r="N80" s="46">
        <v>0.14722222222222223</v>
      </c>
      <c r="O80" s="53">
        <f t="shared" si="1"/>
        <v>8.3333333333333315E-3</v>
      </c>
      <c r="P80" s="54"/>
    </row>
    <row r="81" spans="1:16" ht="16" x14ac:dyDescent="0.2">
      <c r="A81" s="46">
        <v>0.14444444444444446</v>
      </c>
      <c r="B81" s="40" t="s">
        <v>405</v>
      </c>
      <c r="C81" s="40"/>
      <c r="D81" s="40" t="s">
        <v>121</v>
      </c>
      <c r="E81" s="37">
        <v>2</v>
      </c>
      <c r="F81" s="39" t="s">
        <v>46</v>
      </c>
      <c r="G81" s="47" t="s">
        <v>124</v>
      </c>
      <c r="H81" s="40" t="s">
        <v>132</v>
      </c>
      <c r="I81" s="48"/>
      <c r="J81" s="55"/>
      <c r="K81" s="56"/>
      <c r="L81" s="51">
        <v>1</v>
      </c>
      <c r="M81" s="52"/>
      <c r="N81" s="46">
        <v>0.15416666666666667</v>
      </c>
      <c r="O81" s="53">
        <f t="shared" si="1"/>
        <v>9.7222222222222154E-3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78</v>
      </c>
      <c r="F221" s="35"/>
      <c r="G221" s="145" t="s">
        <v>56</v>
      </c>
      <c r="H221" s="146"/>
      <c r="I221" s="62">
        <f>SUM(I4:I194)</f>
        <v>38</v>
      </c>
      <c r="J221" s="105">
        <f>SUM(J4:J194)</f>
        <v>0</v>
      </c>
      <c r="K221" s="108">
        <f>SUM(K4:K194)</f>
        <v>0</v>
      </c>
      <c r="L221" s="110">
        <f>SUM(L4:L194)</f>
        <v>40</v>
      </c>
      <c r="M221" s="52">
        <f>SUM(M4:M194)</f>
        <v>0</v>
      </c>
      <c r="N221" s="93"/>
      <c r="O221" s="64">
        <f>SUM(I221:M221)</f>
        <v>78</v>
      </c>
      <c r="P221" s="122" t="s">
        <v>57</v>
      </c>
    </row>
    <row r="222" spans="1:16" ht="31.5" customHeight="1" thickBot="1" x14ac:dyDescent="0.25">
      <c r="A222" s="147" t="s">
        <v>58</v>
      </c>
      <c r="B222" s="147"/>
      <c r="C222" s="147"/>
      <c r="D222" s="117"/>
      <c r="E222" s="61">
        <f>SUM(C4:C220)</f>
        <v>13</v>
      </c>
      <c r="F222" s="35"/>
      <c r="G222" s="148" t="s">
        <v>110</v>
      </c>
      <c r="H222" s="149"/>
      <c r="I222" s="66">
        <f>SUMIF(I4:I194,"=1",O4:O194)</f>
        <v>0.24930555555555539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0.30972222222222223</v>
      </c>
      <c r="M222" s="112">
        <f>SUMIF(M4:M194,"=1",O4:O194)</f>
        <v>0</v>
      </c>
      <c r="N222" s="94"/>
      <c r="O222" s="67">
        <f>SUM(O4:O220)</f>
        <v>0.55902777777777746</v>
      </c>
      <c r="P222" s="122" t="s">
        <v>107</v>
      </c>
    </row>
    <row r="223" spans="1:16" ht="31.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14.958333333333323</v>
      </c>
      <c r="J223" s="71">
        <f>ABS(J222*60)</f>
        <v>0</v>
      </c>
      <c r="K223" s="72">
        <f>ABS(K222*60)</f>
        <v>0</v>
      </c>
      <c r="L223" s="73">
        <f>ABS(L222*60)</f>
        <v>18.583333333333336</v>
      </c>
      <c r="M223" s="74">
        <f>ABS(M222*60)</f>
        <v>0</v>
      </c>
      <c r="N223" s="95"/>
      <c r="O223" s="53">
        <f>ABS(O222*60)</f>
        <v>33.54166666666665</v>
      </c>
      <c r="P223" s="122" t="s">
        <v>108</v>
      </c>
    </row>
    <row r="224" spans="1:16" ht="31.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0.39364035087719274</v>
      </c>
      <c r="J224" s="116">
        <v>0</v>
      </c>
      <c r="K224" s="76">
        <v>0</v>
      </c>
      <c r="L224" s="77">
        <f>ABS(L223/L221)</f>
        <v>0.4645833333333334</v>
      </c>
      <c r="M224" s="78">
        <v>0</v>
      </c>
      <c r="N224" s="93"/>
      <c r="O224" s="79">
        <f>ABS(O223/O221)</f>
        <v>0.43002136752136733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36490</v>
      </c>
      <c r="J227" s="118">
        <v>8422</v>
      </c>
      <c r="K227" s="118">
        <v>141422</v>
      </c>
      <c r="L227" s="118">
        <v>130278</v>
      </c>
      <c r="M227" s="118">
        <v>123894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6</v>
      </c>
      <c r="G228" s="86">
        <f>ABS(F228/E221)</f>
        <v>7.6923076923076927E-2</v>
      </c>
      <c r="H228" s="82" t="s">
        <v>70</v>
      </c>
      <c r="I228" s="118">
        <v>36543</v>
      </c>
      <c r="J228" s="118">
        <v>8425</v>
      </c>
      <c r="K228" s="118">
        <v>141422</v>
      </c>
      <c r="L228" s="118">
        <v>130343</v>
      </c>
      <c r="M228" s="118">
        <v>123894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22</v>
      </c>
      <c r="G229" s="86">
        <f>ABS(F229/E221)</f>
        <v>0.28205128205128205</v>
      </c>
      <c r="H229" s="82" t="s">
        <v>72</v>
      </c>
      <c r="I229" s="118">
        <f>SUM(I228-I227)</f>
        <v>53</v>
      </c>
      <c r="J229" s="118">
        <f>SUM(J228-J227)</f>
        <v>3</v>
      </c>
      <c r="K229" s="118">
        <f>SUM(K228-K227)</f>
        <v>0</v>
      </c>
      <c r="L229" s="118">
        <f>SUM(L228-L227)</f>
        <v>65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10</v>
      </c>
      <c r="G233" s="86">
        <f>ABS(F233/E221)</f>
        <v>0.12820512820512819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9</v>
      </c>
      <c r="G234" s="86">
        <f>ABS(F234/E221)</f>
        <v>0.11538461538461539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7</v>
      </c>
      <c r="G235" s="86">
        <f>ABS(F235/E221)</f>
        <v>8.9743589743589744E-2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15</v>
      </c>
      <c r="G236" s="86">
        <f>ABS(F236/E221)</f>
        <v>0.19230769230769232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9</v>
      </c>
      <c r="G237" s="86">
        <f>ABS(F237/E221)</f>
        <v>0.11538461538461539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41"/>
  <sheetViews>
    <sheetView zoomScale="86" zoomScaleNormal="86" workbookViewId="0">
      <pane ySplit="3" topLeftCell="A221" activePane="bottomLeft" state="frozen"/>
      <selection activeCell="A223" sqref="A223"/>
      <selection pane="bottomLeft" activeCell="M242" sqref="M242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6640625" customWidth="1"/>
    <col min="15" max="15" width="14.5" customWidth="1"/>
    <col min="16" max="16" width="61.8320312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396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130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415</v>
      </c>
      <c r="J3" s="125" t="s">
        <v>382</v>
      </c>
      <c r="K3" s="126" t="s">
        <v>97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0.31666666666666665</v>
      </c>
      <c r="B4" s="40" t="s">
        <v>168</v>
      </c>
      <c r="C4" s="40"/>
      <c r="D4" s="40" t="s">
        <v>121</v>
      </c>
      <c r="E4" s="37">
        <v>1</v>
      </c>
      <c r="F4" s="39" t="s">
        <v>46</v>
      </c>
      <c r="G4" s="47" t="s">
        <v>124</v>
      </c>
      <c r="H4" s="40" t="s">
        <v>132</v>
      </c>
      <c r="I4" s="48"/>
      <c r="J4" s="49"/>
      <c r="K4" s="50"/>
      <c r="L4" s="51">
        <v>1</v>
      </c>
      <c r="M4" s="52"/>
      <c r="N4" s="46">
        <v>0.3215277777777778</v>
      </c>
      <c r="O4" s="53">
        <f t="shared" ref="O4:O67" si="0">ABS(N4-A4)</f>
        <v>4.8611111111111494E-3</v>
      </c>
      <c r="P4" s="54"/>
    </row>
    <row r="5" spans="1:17" ht="16" x14ac:dyDescent="0.2">
      <c r="A5" s="46">
        <v>0.3215277777777778</v>
      </c>
      <c r="B5" s="40" t="s">
        <v>168</v>
      </c>
      <c r="C5" s="40"/>
      <c r="D5" s="40" t="s">
        <v>121</v>
      </c>
      <c r="E5" s="37">
        <v>1</v>
      </c>
      <c r="F5" s="39" t="s">
        <v>46</v>
      </c>
      <c r="G5" s="47" t="s">
        <v>132</v>
      </c>
      <c r="H5" s="40" t="s">
        <v>124</v>
      </c>
      <c r="I5" s="48"/>
      <c r="J5" s="49"/>
      <c r="K5" s="50"/>
      <c r="L5" s="51">
        <v>1</v>
      </c>
      <c r="M5" s="52"/>
      <c r="N5" s="46">
        <v>0.3263888888888889</v>
      </c>
      <c r="O5" s="53">
        <f t="shared" si="0"/>
        <v>4.8611111111110938E-3</v>
      </c>
      <c r="P5" s="54"/>
    </row>
    <row r="6" spans="1:17" ht="16" x14ac:dyDescent="0.2">
      <c r="A6" s="46">
        <v>0.31875000000000003</v>
      </c>
      <c r="B6" s="40" t="s">
        <v>129</v>
      </c>
      <c r="C6" s="40"/>
      <c r="D6" s="40" t="s">
        <v>122</v>
      </c>
      <c r="E6" s="37">
        <v>1</v>
      </c>
      <c r="F6" s="39" t="s">
        <v>45</v>
      </c>
      <c r="G6" s="47" t="s">
        <v>124</v>
      </c>
      <c r="H6" s="40" t="s">
        <v>177</v>
      </c>
      <c r="I6" s="48">
        <v>1</v>
      </c>
      <c r="J6" s="49"/>
      <c r="K6" s="50"/>
      <c r="L6" s="51"/>
      <c r="M6" s="52"/>
      <c r="N6" s="46">
        <v>0.3215277777777778</v>
      </c>
      <c r="O6" s="53">
        <f t="shared" si="0"/>
        <v>2.7777777777777679E-3</v>
      </c>
      <c r="P6" s="54"/>
    </row>
    <row r="7" spans="1:17" ht="16" x14ac:dyDescent="0.2">
      <c r="A7" s="46">
        <v>0.31875000000000003</v>
      </c>
      <c r="B7" s="40" t="s">
        <v>407</v>
      </c>
      <c r="C7" s="40"/>
      <c r="D7" s="40" t="s">
        <v>121</v>
      </c>
      <c r="E7" s="37">
        <v>2</v>
      </c>
      <c r="F7" s="39" t="s">
        <v>51</v>
      </c>
      <c r="G7" s="47" t="s">
        <v>124</v>
      </c>
      <c r="H7" s="40" t="s">
        <v>179</v>
      </c>
      <c r="I7" s="48">
        <v>1</v>
      </c>
      <c r="J7" s="49"/>
      <c r="K7" s="50"/>
      <c r="L7" s="51"/>
      <c r="M7" s="52"/>
      <c r="N7" s="46">
        <v>0.32361111111111113</v>
      </c>
      <c r="O7" s="53">
        <f t="shared" si="0"/>
        <v>4.8611111111110938E-3</v>
      </c>
      <c r="P7" s="54"/>
    </row>
    <row r="8" spans="1:17" ht="17" x14ac:dyDescent="0.2">
      <c r="A8" s="46">
        <v>0.32847222222222222</v>
      </c>
      <c r="B8" s="40" t="s">
        <v>135</v>
      </c>
      <c r="C8" s="40"/>
      <c r="D8" s="40" t="s">
        <v>122</v>
      </c>
      <c r="E8" s="37" t="s">
        <v>45</v>
      </c>
      <c r="F8" s="39" t="s">
        <v>408</v>
      </c>
      <c r="G8" s="47" t="s">
        <v>124</v>
      </c>
      <c r="H8" s="40" t="s">
        <v>167</v>
      </c>
      <c r="I8" s="48"/>
      <c r="J8" s="49"/>
      <c r="K8" s="50"/>
      <c r="L8" s="51">
        <v>1</v>
      </c>
      <c r="M8" s="52"/>
      <c r="N8" s="46">
        <v>0.33055555555555555</v>
      </c>
      <c r="O8" s="53">
        <f t="shared" si="0"/>
        <v>2.0833333333333259E-3</v>
      </c>
      <c r="P8" s="54"/>
    </row>
    <row r="9" spans="1:17" ht="17" x14ac:dyDescent="0.2">
      <c r="A9" s="46">
        <v>0.32847222222222222</v>
      </c>
      <c r="B9" s="40" t="s">
        <v>149</v>
      </c>
      <c r="C9" s="40"/>
      <c r="D9" s="40" t="s">
        <v>122</v>
      </c>
      <c r="E9" s="37" t="s">
        <v>45</v>
      </c>
      <c r="F9" s="39" t="s">
        <v>408</v>
      </c>
      <c r="G9" s="47" t="s">
        <v>124</v>
      </c>
      <c r="H9" s="40" t="s">
        <v>195</v>
      </c>
      <c r="I9" s="48"/>
      <c r="J9" s="49"/>
      <c r="K9" s="50"/>
      <c r="L9" s="51">
        <v>1</v>
      </c>
      <c r="M9" s="52"/>
      <c r="N9" s="46">
        <v>0.33194444444444443</v>
      </c>
      <c r="O9" s="53">
        <f t="shared" si="0"/>
        <v>3.4722222222222099E-3</v>
      </c>
      <c r="P9" s="54"/>
    </row>
    <row r="10" spans="1:17" ht="17" x14ac:dyDescent="0.2">
      <c r="A10" s="46">
        <v>0.32847222222222222</v>
      </c>
      <c r="B10" s="40" t="s">
        <v>393</v>
      </c>
      <c r="C10" s="40"/>
      <c r="D10" s="40" t="s">
        <v>121</v>
      </c>
      <c r="E10" s="37" t="s">
        <v>51</v>
      </c>
      <c r="F10" s="39" t="s">
        <v>408</v>
      </c>
      <c r="G10" s="47" t="s">
        <v>124</v>
      </c>
      <c r="H10" s="40" t="s">
        <v>145</v>
      </c>
      <c r="I10" s="48"/>
      <c r="J10" s="49"/>
      <c r="K10" s="50"/>
      <c r="L10" s="51">
        <v>1</v>
      </c>
      <c r="M10" s="52"/>
      <c r="N10" s="46">
        <v>0.33819444444444446</v>
      </c>
      <c r="O10" s="53">
        <f t="shared" si="0"/>
        <v>9.7222222222222432E-3</v>
      </c>
      <c r="P10" s="54"/>
    </row>
    <row r="11" spans="1:17" ht="16" x14ac:dyDescent="0.2">
      <c r="A11" s="46">
        <v>0.32847222222222222</v>
      </c>
      <c r="B11" s="40" t="s">
        <v>180</v>
      </c>
      <c r="C11" s="40"/>
      <c r="D11" s="40" t="s">
        <v>121</v>
      </c>
      <c r="E11" s="37">
        <v>3</v>
      </c>
      <c r="F11" s="39" t="s">
        <v>50</v>
      </c>
      <c r="G11" s="47" t="s">
        <v>124</v>
      </c>
      <c r="H11" s="40" t="s">
        <v>203</v>
      </c>
      <c r="I11" s="48">
        <v>1</v>
      </c>
      <c r="J11" s="49"/>
      <c r="K11" s="50"/>
      <c r="L11" s="51"/>
      <c r="M11" s="52"/>
      <c r="N11" s="46">
        <v>0.3347222222222222</v>
      </c>
      <c r="O11" s="53">
        <f t="shared" si="0"/>
        <v>6.2499999999999778E-3</v>
      </c>
      <c r="P11" s="54"/>
    </row>
    <row r="12" spans="1:17" ht="16" x14ac:dyDescent="0.2">
      <c r="A12" s="46">
        <v>0.33194444444444443</v>
      </c>
      <c r="B12" s="40" t="s">
        <v>137</v>
      </c>
      <c r="C12" s="40"/>
      <c r="D12" s="40" t="s">
        <v>122</v>
      </c>
      <c r="E12" s="37">
        <v>1</v>
      </c>
      <c r="F12" s="39" t="s">
        <v>49</v>
      </c>
      <c r="G12" s="47" t="s">
        <v>124</v>
      </c>
      <c r="H12" s="40" t="s">
        <v>177</v>
      </c>
      <c r="I12" s="48"/>
      <c r="J12" s="49">
        <v>1</v>
      </c>
      <c r="K12" s="50"/>
      <c r="L12" s="51"/>
      <c r="M12" s="52"/>
      <c r="N12" s="46">
        <v>0.3354166666666667</v>
      </c>
      <c r="O12" s="53">
        <f t="shared" si="0"/>
        <v>3.4722222222222654E-3</v>
      </c>
      <c r="P12" s="54"/>
    </row>
    <row r="13" spans="1:17" ht="16" x14ac:dyDescent="0.2">
      <c r="A13" s="46">
        <v>0.33680555555555558</v>
      </c>
      <c r="B13" s="40" t="s">
        <v>407</v>
      </c>
      <c r="C13" s="40"/>
      <c r="D13" s="40" t="s">
        <v>121</v>
      </c>
      <c r="E13" s="37">
        <v>2</v>
      </c>
      <c r="F13" s="39" t="s">
        <v>51</v>
      </c>
      <c r="G13" s="47" t="s">
        <v>179</v>
      </c>
      <c r="H13" s="40" t="s">
        <v>124</v>
      </c>
      <c r="I13" s="48"/>
      <c r="J13" s="49"/>
      <c r="K13" s="50"/>
      <c r="L13" s="51">
        <v>1</v>
      </c>
      <c r="M13" s="52"/>
      <c r="N13" s="46">
        <v>0.34652777777777777</v>
      </c>
      <c r="O13" s="53">
        <f t="shared" si="0"/>
        <v>9.7222222222221877E-3</v>
      </c>
      <c r="P13" s="54"/>
    </row>
    <row r="14" spans="1:17" ht="16" x14ac:dyDescent="0.2">
      <c r="A14" s="46">
        <v>0.3430555555555555</v>
      </c>
      <c r="B14" s="40" t="s">
        <v>254</v>
      </c>
      <c r="C14" s="40"/>
      <c r="D14" s="40" t="s">
        <v>122</v>
      </c>
      <c r="E14" s="37">
        <v>1</v>
      </c>
      <c r="F14" s="39" t="s">
        <v>51</v>
      </c>
      <c r="G14" s="47" t="s">
        <v>124</v>
      </c>
      <c r="H14" s="40" t="s">
        <v>203</v>
      </c>
      <c r="I14" s="48"/>
      <c r="J14" s="49">
        <v>1</v>
      </c>
      <c r="K14" s="50"/>
      <c r="L14" s="51"/>
      <c r="M14" s="52"/>
      <c r="N14" s="46">
        <v>0.34930555555555554</v>
      </c>
      <c r="O14" s="53">
        <f t="shared" si="0"/>
        <v>6.2500000000000333E-3</v>
      </c>
      <c r="P14" s="54"/>
    </row>
    <row r="15" spans="1:17" ht="16" x14ac:dyDescent="0.2">
      <c r="A15" s="46">
        <v>0.34722222222222227</v>
      </c>
      <c r="B15" s="40" t="s">
        <v>120</v>
      </c>
      <c r="C15" s="40"/>
      <c r="D15" s="40" t="s">
        <v>121</v>
      </c>
      <c r="E15" s="37">
        <v>1</v>
      </c>
      <c r="F15" s="39" t="s">
        <v>51</v>
      </c>
      <c r="G15" s="47" t="s">
        <v>124</v>
      </c>
      <c r="H15" s="40" t="s">
        <v>132</v>
      </c>
      <c r="I15" s="48"/>
      <c r="J15" s="49"/>
      <c r="K15" s="50"/>
      <c r="L15" s="51">
        <v>1</v>
      </c>
      <c r="M15" s="52"/>
      <c r="N15" s="46">
        <v>0.3520833333333333</v>
      </c>
      <c r="O15" s="53">
        <f t="shared" si="0"/>
        <v>4.8611111111110383E-3</v>
      </c>
      <c r="P15" s="54"/>
    </row>
    <row r="16" spans="1:17" ht="16" x14ac:dyDescent="0.2">
      <c r="A16" s="46">
        <v>0.36041666666666666</v>
      </c>
      <c r="B16" s="40" t="s">
        <v>409</v>
      </c>
      <c r="C16" s="40"/>
      <c r="D16" s="40" t="s">
        <v>121</v>
      </c>
      <c r="E16" s="37">
        <v>3</v>
      </c>
      <c r="F16" s="39" t="s">
        <v>44</v>
      </c>
      <c r="G16" s="47" t="s">
        <v>124</v>
      </c>
      <c r="H16" s="40" t="s">
        <v>132</v>
      </c>
      <c r="I16" s="48">
        <v>1</v>
      </c>
      <c r="J16" s="49"/>
      <c r="K16" s="50"/>
      <c r="L16" s="51"/>
      <c r="M16" s="52"/>
      <c r="N16" s="46">
        <v>0.36319444444444443</v>
      </c>
      <c r="O16" s="53">
        <f t="shared" si="0"/>
        <v>2.7777777777777679E-3</v>
      </c>
      <c r="P16" s="54"/>
    </row>
    <row r="17" spans="1:16" ht="16" x14ac:dyDescent="0.2">
      <c r="A17" s="46">
        <v>0.36041666666666666</v>
      </c>
      <c r="B17" s="40" t="s">
        <v>180</v>
      </c>
      <c r="C17" s="40"/>
      <c r="D17" s="40" t="s">
        <v>122</v>
      </c>
      <c r="E17" s="37">
        <v>3</v>
      </c>
      <c r="F17" s="39" t="s">
        <v>50</v>
      </c>
      <c r="G17" s="47" t="s">
        <v>203</v>
      </c>
      <c r="H17" s="40" t="s">
        <v>124</v>
      </c>
      <c r="I17" s="48"/>
      <c r="J17" s="49">
        <v>1</v>
      </c>
      <c r="K17" s="50"/>
      <c r="L17" s="51"/>
      <c r="M17" s="52"/>
      <c r="N17" s="46">
        <v>0.37152777777777773</v>
      </c>
      <c r="O17" s="53">
        <f t="shared" si="0"/>
        <v>1.1111111111111072E-2</v>
      </c>
      <c r="P17" s="54"/>
    </row>
    <row r="18" spans="1:16" ht="16" x14ac:dyDescent="0.2">
      <c r="A18" s="46">
        <v>0.3659722222222222</v>
      </c>
      <c r="B18" s="40" t="s">
        <v>143</v>
      </c>
      <c r="C18" s="40">
        <v>1</v>
      </c>
      <c r="D18" s="40" t="s">
        <v>122</v>
      </c>
      <c r="E18" s="37"/>
      <c r="F18" s="39" t="s">
        <v>44</v>
      </c>
      <c r="G18" s="47" t="s">
        <v>131</v>
      </c>
      <c r="H18" s="40" t="s">
        <v>355</v>
      </c>
      <c r="I18" s="48"/>
      <c r="J18" s="49"/>
      <c r="K18" s="50"/>
      <c r="L18" s="51">
        <v>1</v>
      </c>
      <c r="M18" s="52"/>
      <c r="N18" s="46">
        <v>0.36805555555555558</v>
      </c>
      <c r="O18" s="53">
        <f t="shared" si="0"/>
        <v>2.0833333333333814E-3</v>
      </c>
      <c r="P18" s="54"/>
    </row>
    <row r="19" spans="1:16" ht="16" x14ac:dyDescent="0.2">
      <c r="A19" s="46">
        <v>0.37013888888888885</v>
      </c>
      <c r="B19" s="40" t="s">
        <v>254</v>
      </c>
      <c r="C19" s="40"/>
      <c r="D19" s="40" t="s">
        <v>122</v>
      </c>
      <c r="E19" s="37">
        <v>1</v>
      </c>
      <c r="F19" s="39" t="s">
        <v>51</v>
      </c>
      <c r="G19" s="47" t="s">
        <v>203</v>
      </c>
      <c r="H19" s="40" t="s">
        <v>124</v>
      </c>
      <c r="I19" s="48"/>
      <c r="J19" s="49">
        <v>1</v>
      </c>
      <c r="K19" s="50"/>
      <c r="L19" s="51"/>
      <c r="M19" s="52"/>
      <c r="N19" s="46">
        <v>0.3833333333333333</v>
      </c>
      <c r="O19" s="53">
        <f t="shared" si="0"/>
        <v>1.3194444444444453E-2</v>
      </c>
      <c r="P19" s="54"/>
    </row>
    <row r="20" spans="1:16" ht="16" x14ac:dyDescent="0.2">
      <c r="A20" s="46">
        <v>0.37013888888888885</v>
      </c>
      <c r="B20" s="40" t="s">
        <v>137</v>
      </c>
      <c r="C20" s="40"/>
      <c r="D20" s="40" t="s">
        <v>121</v>
      </c>
      <c r="E20" s="37">
        <v>1</v>
      </c>
      <c r="F20" s="39" t="s">
        <v>49</v>
      </c>
      <c r="G20" s="47" t="s">
        <v>124</v>
      </c>
      <c r="H20" s="40" t="s">
        <v>166</v>
      </c>
      <c r="I20" s="48"/>
      <c r="J20" s="49"/>
      <c r="K20" s="50"/>
      <c r="L20" s="51">
        <v>1</v>
      </c>
      <c r="M20" s="52"/>
      <c r="N20" s="46">
        <v>0.37361111111111112</v>
      </c>
      <c r="O20" s="53">
        <f t="shared" si="0"/>
        <v>3.4722222222222654E-3</v>
      </c>
      <c r="P20" s="54"/>
    </row>
    <row r="21" spans="1:16" ht="16" x14ac:dyDescent="0.2">
      <c r="A21" s="46">
        <v>0.37013888888888885</v>
      </c>
      <c r="B21" s="40" t="s">
        <v>153</v>
      </c>
      <c r="C21" s="40"/>
      <c r="D21" s="40" t="s">
        <v>121</v>
      </c>
      <c r="E21" s="37">
        <v>1</v>
      </c>
      <c r="F21" s="39" t="s">
        <v>45</v>
      </c>
      <c r="G21" s="47" t="s">
        <v>124</v>
      </c>
      <c r="H21" s="40" t="s">
        <v>232</v>
      </c>
      <c r="I21" s="48">
        <v>1</v>
      </c>
      <c r="J21" s="49"/>
      <c r="K21" s="50"/>
      <c r="L21" s="51"/>
      <c r="M21" s="52"/>
      <c r="N21" s="46">
        <v>0.3756944444444445</v>
      </c>
      <c r="O21" s="53">
        <f t="shared" si="0"/>
        <v>5.5555555555556468E-3</v>
      </c>
      <c r="P21" s="54"/>
    </row>
    <row r="22" spans="1:16" ht="16" x14ac:dyDescent="0.2">
      <c r="A22" s="46">
        <v>0.37013888888888885</v>
      </c>
      <c r="B22" s="40" t="s">
        <v>354</v>
      </c>
      <c r="C22" s="40"/>
      <c r="D22" s="40" t="s">
        <v>121</v>
      </c>
      <c r="E22" s="37">
        <v>1</v>
      </c>
      <c r="F22" s="39" t="s">
        <v>44</v>
      </c>
      <c r="G22" s="47" t="s">
        <v>124</v>
      </c>
      <c r="H22" s="40" t="s">
        <v>232</v>
      </c>
      <c r="I22" s="48">
        <v>1</v>
      </c>
      <c r="J22" s="49"/>
      <c r="K22" s="50"/>
      <c r="L22" s="51"/>
      <c r="M22" s="52"/>
      <c r="N22" s="46">
        <v>0.3756944444444445</v>
      </c>
      <c r="O22" s="53">
        <f t="shared" si="0"/>
        <v>5.5555555555556468E-3</v>
      </c>
      <c r="P22" s="54"/>
    </row>
    <row r="23" spans="1:16" ht="16" x14ac:dyDescent="0.2">
      <c r="A23" s="46">
        <v>0.37083333333333335</v>
      </c>
      <c r="B23" s="40" t="s">
        <v>155</v>
      </c>
      <c r="C23" s="40"/>
      <c r="D23" s="40" t="s">
        <v>121</v>
      </c>
      <c r="E23" s="37">
        <v>2</v>
      </c>
      <c r="F23" s="39" t="s">
        <v>46</v>
      </c>
      <c r="G23" s="47" t="s">
        <v>410</v>
      </c>
      <c r="H23" s="40" t="s">
        <v>128</v>
      </c>
      <c r="I23" s="48"/>
      <c r="J23" s="49"/>
      <c r="K23" s="50"/>
      <c r="L23" s="51">
        <v>1</v>
      </c>
      <c r="M23" s="52"/>
      <c r="N23" s="46">
        <v>0.37708333333333338</v>
      </c>
      <c r="O23" s="53">
        <f t="shared" si="0"/>
        <v>6.2500000000000333E-3</v>
      </c>
      <c r="P23" s="54"/>
    </row>
    <row r="24" spans="1:16" ht="16" x14ac:dyDescent="0.2">
      <c r="A24" s="46">
        <v>0.37708333333333338</v>
      </c>
      <c r="B24" s="40" t="s">
        <v>155</v>
      </c>
      <c r="C24" s="40">
        <v>1</v>
      </c>
      <c r="D24" s="40" t="s">
        <v>121</v>
      </c>
      <c r="E24" s="37"/>
      <c r="F24" s="39" t="s">
        <v>46</v>
      </c>
      <c r="G24" s="47" t="s">
        <v>128</v>
      </c>
      <c r="H24" s="40" t="s">
        <v>150</v>
      </c>
      <c r="I24" s="48"/>
      <c r="J24" s="49"/>
      <c r="K24" s="50"/>
      <c r="L24" s="51">
        <v>1</v>
      </c>
      <c r="M24" s="52"/>
      <c r="N24" s="46">
        <v>0.38472222222222219</v>
      </c>
      <c r="O24" s="53">
        <f t="shared" si="0"/>
        <v>7.6388888888888062E-3</v>
      </c>
      <c r="P24" s="54"/>
    </row>
    <row r="25" spans="1:16" ht="16" x14ac:dyDescent="0.2">
      <c r="A25" s="46">
        <v>0.38472222222222219</v>
      </c>
      <c r="B25" s="40" t="s">
        <v>147</v>
      </c>
      <c r="C25" s="40"/>
      <c r="D25" s="40" t="s">
        <v>121</v>
      </c>
      <c r="E25" s="37">
        <v>1</v>
      </c>
      <c r="F25" s="39" t="s">
        <v>49</v>
      </c>
      <c r="G25" s="47" t="s">
        <v>124</v>
      </c>
      <c r="H25" s="40" t="s">
        <v>268</v>
      </c>
      <c r="I25" s="48">
        <v>1</v>
      </c>
      <c r="J25" s="49"/>
      <c r="K25" s="50"/>
      <c r="L25" s="51"/>
      <c r="M25" s="52"/>
      <c r="N25" s="46">
        <v>0.38819444444444445</v>
      </c>
      <c r="O25" s="53">
        <f t="shared" si="0"/>
        <v>3.4722222222222654E-3</v>
      </c>
      <c r="P25" s="54"/>
    </row>
    <row r="26" spans="1:16" ht="16" x14ac:dyDescent="0.2">
      <c r="A26" s="46">
        <v>0.39305555555555555</v>
      </c>
      <c r="B26" s="40" t="s">
        <v>411</v>
      </c>
      <c r="C26" s="40"/>
      <c r="D26" s="40" t="s">
        <v>121</v>
      </c>
      <c r="E26" s="37">
        <v>2</v>
      </c>
      <c r="F26" s="39" t="s">
        <v>47</v>
      </c>
      <c r="G26" s="47" t="s">
        <v>124</v>
      </c>
      <c r="H26" s="40" t="s">
        <v>158</v>
      </c>
      <c r="I26" s="48"/>
      <c r="J26" s="49"/>
      <c r="K26" s="50"/>
      <c r="L26" s="51">
        <v>1</v>
      </c>
      <c r="M26" s="52"/>
      <c r="N26" s="46">
        <v>0.3979166666666667</v>
      </c>
      <c r="O26" s="53">
        <f t="shared" si="0"/>
        <v>4.8611111111111494E-3</v>
      </c>
      <c r="P26" s="54"/>
    </row>
    <row r="27" spans="1:16" ht="16" x14ac:dyDescent="0.2">
      <c r="A27" s="46">
        <v>0.39305555555555555</v>
      </c>
      <c r="B27" s="40" t="s">
        <v>120</v>
      </c>
      <c r="C27" s="40">
        <v>1</v>
      </c>
      <c r="D27" s="40" t="s">
        <v>122</v>
      </c>
      <c r="E27" s="37"/>
      <c r="F27" s="39" t="s">
        <v>51</v>
      </c>
      <c r="G27" s="47" t="s">
        <v>124</v>
      </c>
      <c r="H27" s="40" t="s">
        <v>132</v>
      </c>
      <c r="I27" s="48"/>
      <c r="J27" s="49">
        <v>1</v>
      </c>
      <c r="K27" s="50"/>
      <c r="L27" s="51"/>
      <c r="M27" s="52"/>
      <c r="N27" s="46">
        <v>0.3972222222222222</v>
      </c>
      <c r="O27" s="53">
        <f t="shared" si="0"/>
        <v>4.1666666666666519E-3</v>
      </c>
      <c r="P27" s="54"/>
    </row>
    <row r="28" spans="1:16" ht="16" x14ac:dyDescent="0.2">
      <c r="A28" s="46">
        <v>0.39583333333333331</v>
      </c>
      <c r="B28" s="40" t="s">
        <v>412</v>
      </c>
      <c r="C28" s="40">
        <v>1</v>
      </c>
      <c r="D28" s="40" t="s">
        <v>122</v>
      </c>
      <c r="E28" s="37"/>
      <c r="F28" s="39" t="s">
        <v>52</v>
      </c>
      <c r="G28" s="47" t="s">
        <v>150</v>
      </c>
      <c r="H28" s="40" t="s">
        <v>413</v>
      </c>
      <c r="I28" s="48">
        <v>1</v>
      </c>
      <c r="J28" s="49"/>
      <c r="K28" s="50"/>
      <c r="L28" s="51"/>
      <c r="M28" s="52"/>
      <c r="N28" s="46">
        <v>0.40625</v>
      </c>
      <c r="O28" s="53">
        <f t="shared" si="0"/>
        <v>1.0416666666666685E-2</v>
      </c>
      <c r="P28" s="129" t="s">
        <v>338</v>
      </c>
    </row>
    <row r="29" spans="1:16" ht="16" x14ac:dyDescent="0.2">
      <c r="A29" s="46">
        <v>0.40625</v>
      </c>
      <c r="B29" s="40" t="s">
        <v>412</v>
      </c>
      <c r="C29" s="40">
        <v>1</v>
      </c>
      <c r="D29" s="40" t="s">
        <v>122</v>
      </c>
      <c r="E29" s="37"/>
      <c r="F29" s="39" t="s">
        <v>52</v>
      </c>
      <c r="G29" s="47" t="s">
        <v>413</v>
      </c>
      <c r="H29" s="40" t="s">
        <v>150</v>
      </c>
      <c r="I29" s="48">
        <v>1</v>
      </c>
      <c r="J29" s="49"/>
      <c r="K29" s="50"/>
      <c r="L29" s="51"/>
      <c r="M29" s="52"/>
      <c r="N29" s="46">
        <v>0.41597222222222219</v>
      </c>
      <c r="O29" s="53">
        <f t="shared" si="0"/>
        <v>9.7222222222221877E-3</v>
      </c>
      <c r="P29" s="54"/>
    </row>
    <row r="30" spans="1:16" ht="16" x14ac:dyDescent="0.2">
      <c r="A30" s="46">
        <v>0.39930555555555558</v>
      </c>
      <c r="B30" s="40" t="s">
        <v>181</v>
      </c>
      <c r="C30" s="40"/>
      <c r="D30" s="40" t="s">
        <v>122</v>
      </c>
      <c r="E30" s="37">
        <v>2</v>
      </c>
      <c r="F30" s="39" t="s">
        <v>50</v>
      </c>
      <c r="G30" s="47" t="s">
        <v>124</v>
      </c>
      <c r="H30" s="40" t="s">
        <v>203</v>
      </c>
      <c r="I30" s="48"/>
      <c r="J30" s="49">
        <v>1</v>
      </c>
      <c r="K30" s="50"/>
      <c r="L30" s="51"/>
      <c r="M30" s="52"/>
      <c r="N30" s="46">
        <v>0.4069444444444445</v>
      </c>
      <c r="O30" s="53">
        <f t="shared" si="0"/>
        <v>7.6388888888889173E-3</v>
      </c>
      <c r="P30" s="54"/>
    </row>
    <row r="31" spans="1:16" ht="16" x14ac:dyDescent="0.2">
      <c r="A31" s="46">
        <v>0.40625</v>
      </c>
      <c r="B31" s="40" t="s">
        <v>120</v>
      </c>
      <c r="C31" s="40"/>
      <c r="D31" s="40" t="s">
        <v>121</v>
      </c>
      <c r="E31" s="37">
        <v>1</v>
      </c>
      <c r="F31" s="39" t="s">
        <v>51</v>
      </c>
      <c r="G31" s="47" t="s">
        <v>132</v>
      </c>
      <c r="H31" s="40" t="s">
        <v>124</v>
      </c>
      <c r="I31" s="48"/>
      <c r="J31" s="49"/>
      <c r="K31" s="50"/>
      <c r="L31" s="51">
        <v>1</v>
      </c>
      <c r="M31" s="52"/>
      <c r="N31" s="46">
        <v>0.4152777777777778</v>
      </c>
      <c r="O31" s="53">
        <f t="shared" si="0"/>
        <v>9.0277777777778012E-3</v>
      </c>
      <c r="P31" s="54"/>
    </row>
    <row r="32" spans="1:16" ht="16" x14ac:dyDescent="0.2">
      <c r="A32" s="46">
        <v>0.43124999999999997</v>
      </c>
      <c r="B32" s="40" t="s">
        <v>137</v>
      </c>
      <c r="C32" s="40"/>
      <c r="D32" s="40" t="s">
        <v>122</v>
      </c>
      <c r="E32" s="37">
        <v>1</v>
      </c>
      <c r="F32" s="39" t="s">
        <v>49</v>
      </c>
      <c r="G32" s="47" t="s">
        <v>124</v>
      </c>
      <c r="H32" s="40" t="s">
        <v>132</v>
      </c>
      <c r="I32" s="48"/>
      <c r="J32" s="49">
        <v>1</v>
      </c>
      <c r="K32" s="50"/>
      <c r="L32" s="51"/>
      <c r="M32" s="52"/>
      <c r="N32" s="46">
        <v>0.43472222222222223</v>
      </c>
      <c r="O32" s="53">
        <f t="shared" si="0"/>
        <v>3.4722222222222654E-3</v>
      </c>
      <c r="P32" s="54"/>
    </row>
    <row r="33" spans="1:16" ht="16" x14ac:dyDescent="0.2">
      <c r="A33" s="46">
        <v>0.43333333333333335</v>
      </c>
      <c r="B33" s="40" t="s">
        <v>129</v>
      </c>
      <c r="C33" s="40"/>
      <c r="D33" s="40" t="s">
        <v>121</v>
      </c>
      <c r="E33" s="37">
        <v>1</v>
      </c>
      <c r="F33" s="39" t="s">
        <v>45</v>
      </c>
      <c r="G33" s="47" t="s">
        <v>124</v>
      </c>
      <c r="H33" s="40" t="s">
        <v>401</v>
      </c>
      <c r="I33" s="48"/>
      <c r="J33" s="49"/>
      <c r="K33" s="50"/>
      <c r="L33" s="51">
        <v>1</v>
      </c>
      <c r="M33" s="52"/>
      <c r="N33" s="46">
        <v>0.4368055555555555</v>
      </c>
      <c r="O33" s="53">
        <f t="shared" si="0"/>
        <v>3.4722222222221544E-3</v>
      </c>
      <c r="P33" s="54"/>
    </row>
    <row r="34" spans="1:16" ht="16" x14ac:dyDescent="0.2">
      <c r="A34" s="46">
        <v>0.43333333333333335</v>
      </c>
      <c r="B34" s="40" t="s">
        <v>133</v>
      </c>
      <c r="C34" s="40"/>
      <c r="D34" s="40" t="s">
        <v>121</v>
      </c>
      <c r="E34" s="37">
        <v>1</v>
      </c>
      <c r="F34" s="39" t="s">
        <v>46</v>
      </c>
      <c r="G34" s="47" t="s">
        <v>124</v>
      </c>
      <c r="H34" s="40" t="s">
        <v>128</v>
      </c>
      <c r="I34" s="48"/>
      <c r="J34" s="49"/>
      <c r="K34" s="50"/>
      <c r="L34" s="51">
        <v>1</v>
      </c>
      <c r="M34" s="52"/>
      <c r="N34" s="46">
        <v>0.43888888888888888</v>
      </c>
      <c r="O34" s="53">
        <f t="shared" si="0"/>
        <v>5.5555555555555358E-3</v>
      </c>
      <c r="P34" s="54"/>
    </row>
    <row r="35" spans="1:16" ht="16" x14ac:dyDescent="0.2">
      <c r="A35" s="46">
        <v>0.4375</v>
      </c>
      <c r="B35" s="40" t="s">
        <v>174</v>
      </c>
      <c r="C35" s="40"/>
      <c r="D35" s="40" t="s">
        <v>122</v>
      </c>
      <c r="E35" s="37">
        <v>1</v>
      </c>
      <c r="F35" s="39" t="s">
        <v>44</v>
      </c>
      <c r="G35" s="47" t="s">
        <v>124</v>
      </c>
      <c r="H35" s="40" t="s">
        <v>132</v>
      </c>
      <c r="I35" s="48"/>
      <c r="J35" s="49">
        <v>1</v>
      </c>
      <c r="K35" s="50"/>
      <c r="L35" s="51"/>
      <c r="M35" s="52"/>
      <c r="N35" s="46">
        <v>0.44097222222222227</v>
      </c>
      <c r="O35" s="53">
        <f t="shared" si="0"/>
        <v>3.4722222222222654E-3</v>
      </c>
      <c r="P35" s="54"/>
    </row>
    <row r="36" spans="1:16" ht="16" x14ac:dyDescent="0.2">
      <c r="A36" s="46">
        <v>0.4375</v>
      </c>
      <c r="B36" s="40" t="s">
        <v>149</v>
      </c>
      <c r="C36" s="40"/>
      <c r="D36" s="40" t="s">
        <v>122</v>
      </c>
      <c r="E36" s="37">
        <v>1</v>
      </c>
      <c r="F36" s="39" t="s">
        <v>45</v>
      </c>
      <c r="G36" s="47" t="s">
        <v>124</v>
      </c>
      <c r="H36" s="40" t="s">
        <v>195</v>
      </c>
      <c r="I36" s="48"/>
      <c r="J36" s="49">
        <v>1</v>
      </c>
      <c r="K36" s="50"/>
      <c r="L36" s="51"/>
      <c r="M36" s="52"/>
      <c r="N36" s="46">
        <v>0.44444444444444442</v>
      </c>
      <c r="O36" s="53">
        <f t="shared" si="0"/>
        <v>6.9444444444444198E-3</v>
      </c>
      <c r="P36" s="54"/>
    </row>
    <row r="37" spans="1:16" ht="16" x14ac:dyDescent="0.2">
      <c r="A37" s="46">
        <v>0.4375</v>
      </c>
      <c r="B37" s="40" t="s">
        <v>168</v>
      </c>
      <c r="C37" s="40"/>
      <c r="D37" s="40" t="s">
        <v>121</v>
      </c>
      <c r="E37" s="37">
        <v>1</v>
      </c>
      <c r="F37" s="39" t="s">
        <v>46</v>
      </c>
      <c r="G37" s="47" t="s">
        <v>124</v>
      </c>
      <c r="H37" s="40" t="s">
        <v>414</v>
      </c>
      <c r="I37" s="48">
        <v>1</v>
      </c>
      <c r="J37" s="49"/>
      <c r="K37" s="50"/>
      <c r="L37" s="51"/>
      <c r="M37" s="52"/>
      <c r="N37" s="46">
        <v>0.44236111111111115</v>
      </c>
      <c r="O37" s="53">
        <f t="shared" si="0"/>
        <v>4.8611111111111494E-3</v>
      </c>
      <c r="P37" s="54"/>
    </row>
    <row r="38" spans="1:16" ht="16" x14ac:dyDescent="0.2">
      <c r="A38" s="46">
        <v>0.4375</v>
      </c>
      <c r="B38" s="40" t="s">
        <v>156</v>
      </c>
      <c r="C38" s="40"/>
      <c r="D38" s="40" t="s">
        <v>121</v>
      </c>
      <c r="E38" s="37">
        <v>1</v>
      </c>
      <c r="F38" s="39" t="s">
        <v>44</v>
      </c>
      <c r="G38" s="47" t="s">
        <v>124</v>
      </c>
      <c r="H38" s="40" t="s">
        <v>205</v>
      </c>
      <c r="I38" s="48">
        <v>1</v>
      </c>
      <c r="J38" s="49"/>
      <c r="K38" s="50"/>
      <c r="L38" s="51"/>
      <c r="M38" s="52"/>
      <c r="N38" s="46">
        <v>0.4513888888888889</v>
      </c>
      <c r="O38" s="53">
        <f t="shared" si="0"/>
        <v>1.3888888888888895E-2</v>
      </c>
      <c r="P38" s="54"/>
    </row>
    <row r="39" spans="1:16" ht="16" x14ac:dyDescent="0.2">
      <c r="A39" s="46">
        <v>0.44166666666666665</v>
      </c>
      <c r="B39" s="40" t="s">
        <v>227</v>
      </c>
      <c r="C39" s="40">
        <v>1</v>
      </c>
      <c r="D39" s="40" t="s">
        <v>121</v>
      </c>
      <c r="E39" s="37"/>
      <c r="F39" s="39" t="s">
        <v>45</v>
      </c>
      <c r="G39" s="47" t="s">
        <v>124</v>
      </c>
      <c r="H39" s="40" t="s">
        <v>199</v>
      </c>
      <c r="I39" s="48"/>
      <c r="J39" s="49"/>
      <c r="K39" s="50"/>
      <c r="L39" s="51">
        <v>1</v>
      </c>
      <c r="M39" s="52"/>
      <c r="N39" s="46">
        <v>0.45416666666666666</v>
      </c>
      <c r="O39" s="53">
        <f t="shared" si="0"/>
        <v>1.2500000000000011E-2</v>
      </c>
      <c r="P39" s="54"/>
    </row>
    <row r="40" spans="1:16" ht="16" x14ac:dyDescent="0.2">
      <c r="A40" s="46">
        <v>0.44166666666666665</v>
      </c>
      <c r="B40" s="40" t="s">
        <v>153</v>
      </c>
      <c r="C40" s="40"/>
      <c r="D40" s="40" t="s">
        <v>121</v>
      </c>
      <c r="E40" s="37">
        <v>1</v>
      </c>
      <c r="F40" s="39" t="s">
        <v>45</v>
      </c>
      <c r="G40" s="47" t="s">
        <v>124</v>
      </c>
      <c r="H40" s="40" t="s">
        <v>232</v>
      </c>
      <c r="I40" s="48"/>
      <c r="J40" s="49"/>
      <c r="K40" s="50"/>
      <c r="L40" s="51">
        <v>1</v>
      </c>
      <c r="M40" s="52"/>
      <c r="N40" s="46">
        <v>0.45555555555555555</v>
      </c>
      <c r="O40" s="53">
        <f t="shared" si="0"/>
        <v>1.3888888888888895E-2</v>
      </c>
      <c r="P40" s="54"/>
    </row>
    <row r="41" spans="1:16" ht="16" x14ac:dyDescent="0.2">
      <c r="A41" s="46">
        <v>0.44513888888888892</v>
      </c>
      <c r="B41" s="40" t="s">
        <v>246</v>
      </c>
      <c r="C41" s="40"/>
      <c r="D41" s="40" t="s">
        <v>122</v>
      </c>
      <c r="E41" s="37">
        <v>1</v>
      </c>
      <c r="F41" s="39" t="s">
        <v>44</v>
      </c>
      <c r="G41" s="47" t="s">
        <v>124</v>
      </c>
      <c r="H41" s="40" t="s">
        <v>195</v>
      </c>
      <c r="I41" s="48"/>
      <c r="J41" s="49">
        <v>1</v>
      </c>
      <c r="K41" s="50"/>
      <c r="L41" s="51"/>
      <c r="M41" s="52"/>
      <c r="N41" s="46">
        <v>0.44930555555555557</v>
      </c>
      <c r="O41" s="53">
        <f t="shared" si="0"/>
        <v>4.1666666666666519E-3</v>
      </c>
      <c r="P41" s="54"/>
    </row>
    <row r="42" spans="1:16" ht="16" x14ac:dyDescent="0.2">
      <c r="A42" s="46">
        <v>0.4458333333333333</v>
      </c>
      <c r="B42" s="40" t="s">
        <v>227</v>
      </c>
      <c r="C42" s="40">
        <v>1</v>
      </c>
      <c r="D42" s="40" t="s">
        <v>122</v>
      </c>
      <c r="E42" s="37"/>
      <c r="F42" s="39" t="s">
        <v>45</v>
      </c>
      <c r="G42" s="47" t="s">
        <v>131</v>
      </c>
      <c r="H42" s="40" t="s">
        <v>199</v>
      </c>
      <c r="I42" s="48"/>
      <c r="J42" s="49"/>
      <c r="K42" s="50"/>
      <c r="L42" s="51">
        <v>1</v>
      </c>
      <c r="M42" s="52"/>
      <c r="N42" s="46">
        <v>0.45416666666666666</v>
      </c>
      <c r="O42" s="53">
        <f t="shared" si="0"/>
        <v>8.3333333333333592E-3</v>
      </c>
      <c r="P42" s="54"/>
    </row>
    <row r="43" spans="1:16" ht="16" x14ac:dyDescent="0.2">
      <c r="A43" s="46">
        <v>0.4597222222222222</v>
      </c>
      <c r="B43" s="40" t="s">
        <v>228</v>
      </c>
      <c r="C43" s="40"/>
      <c r="D43" s="40" t="s">
        <v>122</v>
      </c>
      <c r="E43" s="37">
        <v>1</v>
      </c>
      <c r="F43" s="39" t="s">
        <v>44</v>
      </c>
      <c r="G43" s="47" t="s">
        <v>124</v>
      </c>
      <c r="H43" s="40" t="s">
        <v>242</v>
      </c>
      <c r="I43" s="48"/>
      <c r="J43" s="49">
        <v>1</v>
      </c>
      <c r="K43" s="50"/>
      <c r="L43" s="51"/>
      <c r="M43" s="52"/>
      <c r="N43" s="46">
        <v>0.46388888888888885</v>
      </c>
      <c r="O43" s="53">
        <f t="shared" si="0"/>
        <v>4.1666666666666519E-3</v>
      </c>
      <c r="P43" s="54"/>
    </row>
    <row r="44" spans="1:16" ht="16" x14ac:dyDescent="0.2">
      <c r="A44" s="46">
        <v>0.46875</v>
      </c>
      <c r="B44" s="40" t="s">
        <v>143</v>
      </c>
      <c r="C44" s="40">
        <v>1</v>
      </c>
      <c r="D44" s="40" t="s">
        <v>122</v>
      </c>
      <c r="E44" s="37"/>
      <c r="F44" s="39" t="s">
        <v>44</v>
      </c>
      <c r="G44" s="47" t="s">
        <v>131</v>
      </c>
      <c r="H44" s="40" t="s">
        <v>355</v>
      </c>
      <c r="I44" s="48"/>
      <c r="J44" s="49">
        <v>1</v>
      </c>
      <c r="K44" s="50"/>
      <c r="L44" s="51"/>
      <c r="M44" s="52"/>
      <c r="N44" s="46">
        <v>0.47361111111111115</v>
      </c>
      <c r="O44" s="53">
        <f t="shared" si="0"/>
        <v>4.8611111111111494E-3</v>
      </c>
      <c r="P44" s="54"/>
    </row>
    <row r="45" spans="1:16" ht="16" x14ac:dyDescent="0.2">
      <c r="A45" s="46">
        <v>0.4694444444444445</v>
      </c>
      <c r="B45" s="40" t="s">
        <v>156</v>
      </c>
      <c r="C45" s="40"/>
      <c r="D45" s="40" t="s">
        <v>121</v>
      </c>
      <c r="E45" s="37">
        <v>1</v>
      </c>
      <c r="F45" s="39" t="s">
        <v>44</v>
      </c>
      <c r="G45" s="47" t="s">
        <v>205</v>
      </c>
      <c r="H45" s="40" t="s">
        <v>226</v>
      </c>
      <c r="I45" s="48">
        <v>1</v>
      </c>
      <c r="J45" s="49"/>
      <c r="K45" s="50"/>
      <c r="L45" s="51"/>
      <c r="M45" s="52"/>
      <c r="N45" s="46">
        <v>0.49236111111111108</v>
      </c>
      <c r="O45" s="53">
        <f t="shared" si="0"/>
        <v>2.2916666666666585E-2</v>
      </c>
      <c r="P45" s="54"/>
    </row>
    <row r="46" spans="1:16" ht="16" x14ac:dyDescent="0.2">
      <c r="A46" s="46">
        <v>0.49236111111111108</v>
      </c>
      <c r="B46" s="40" t="s">
        <v>156</v>
      </c>
      <c r="C46" s="40"/>
      <c r="D46" s="40" t="s">
        <v>121</v>
      </c>
      <c r="E46" s="37">
        <v>1</v>
      </c>
      <c r="F46" s="39" t="s">
        <v>44</v>
      </c>
      <c r="G46" s="47" t="s">
        <v>226</v>
      </c>
      <c r="H46" s="40" t="s">
        <v>157</v>
      </c>
      <c r="I46" s="48">
        <v>1</v>
      </c>
      <c r="J46" s="49"/>
      <c r="K46" s="50"/>
      <c r="L46" s="51"/>
      <c r="M46" s="52"/>
      <c r="N46" s="46">
        <v>0.49722222222222223</v>
      </c>
      <c r="O46" s="53">
        <f t="shared" si="0"/>
        <v>4.8611111111111494E-3</v>
      </c>
      <c r="P46" s="54"/>
    </row>
    <row r="47" spans="1:16" ht="16" x14ac:dyDescent="0.2">
      <c r="A47" s="46">
        <v>0.47569444444444442</v>
      </c>
      <c r="B47" s="40" t="s">
        <v>181</v>
      </c>
      <c r="C47" s="40"/>
      <c r="D47" s="40" t="s">
        <v>122</v>
      </c>
      <c r="E47" s="37">
        <v>2</v>
      </c>
      <c r="F47" s="39" t="s">
        <v>50</v>
      </c>
      <c r="G47" s="47" t="s">
        <v>203</v>
      </c>
      <c r="H47" s="40" t="s">
        <v>124</v>
      </c>
      <c r="I47" s="48"/>
      <c r="J47" s="49">
        <v>1</v>
      </c>
      <c r="K47" s="50"/>
      <c r="L47" s="51"/>
      <c r="M47" s="52"/>
      <c r="N47" s="46">
        <v>0.49791666666666662</v>
      </c>
      <c r="O47" s="53">
        <f t="shared" si="0"/>
        <v>2.2222222222222199E-2</v>
      </c>
      <c r="P47" s="54"/>
    </row>
    <row r="48" spans="1:16" ht="16" x14ac:dyDescent="0.2">
      <c r="A48" s="46">
        <v>0.47638888888888892</v>
      </c>
      <c r="B48" s="40" t="s">
        <v>227</v>
      </c>
      <c r="C48" s="40"/>
      <c r="D48" s="40" t="s">
        <v>121</v>
      </c>
      <c r="E48" s="37">
        <v>1</v>
      </c>
      <c r="F48" s="39" t="s">
        <v>45</v>
      </c>
      <c r="G48" s="47" t="s">
        <v>199</v>
      </c>
      <c r="H48" s="40" t="s">
        <v>124</v>
      </c>
      <c r="I48" s="48"/>
      <c r="J48" s="49"/>
      <c r="K48" s="50"/>
      <c r="L48" s="51">
        <v>1</v>
      </c>
      <c r="M48" s="52"/>
      <c r="N48" s="46">
        <v>0.49513888888888885</v>
      </c>
      <c r="O48" s="53">
        <f t="shared" si="0"/>
        <v>1.8749999999999933E-2</v>
      </c>
      <c r="P48" s="54"/>
    </row>
    <row r="49" spans="1:16" ht="16" x14ac:dyDescent="0.2">
      <c r="A49" s="46">
        <v>0.47847222222222219</v>
      </c>
      <c r="B49" s="40" t="s">
        <v>137</v>
      </c>
      <c r="C49" s="40"/>
      <c r="D49" s="40" t="s">
        <v>122</v>
      </c>
      <c r="E49" s="37">
        <v>1</v>
      </c>
      <c r="F49" s="39" t="s">
        <v>49</v>
      </c>
      <c r="G49" s="47" t="s">
        <v>132</v>
      </c>
      <c r="H49" s="40" t="s">
        <v>124</v>
      </c>
      <c r="I49" s="48"/>
      <c r="J49" s="49">
        <v>1</v>
      </c>
      <c r="K49" s="50"/>
      <c r="L49" s="51"/>
      <c r="M49" s="52"/>
      <c r="N49" s="46">
        <v>0.49791666666666662</v>
      </c>
      <c r="O49" s="53">
        <f t="shared" si="0"/>
        <v>1.9444444444444431E-2</v>
      </c>
      <c r="P49" s="54"/>
    </row>
    <row r="50" spans="1:16" ht="16" x14ac:dyDescent="0.2">
      <c r="A50" s="46">
        <v>0.48055555555555557</v>
      </c>
      <c r="B50" s="40" t="s">
        <v>153</v>
      </c>
      <c r="C50" s="40"/>
      <c r="D50" s="40" t="s">
        <v>121</v>
      </c>
      <c r="E50" s="37">
        <v>1</v>
      </c>
      <c r="F50" s="39" t="s">
        <v>45</v>
      </c>
      <c r="G50" s="47" t="s">
        <v>232</v>
      </c>
      <c r="H50" s="40" t="s">
        <v>124</v>
      </c>
      <c r="I50" s="48"/>
      <c r="J50" s="49"/>
      <c r="K50" s="50"/>
      <c r="L50" s="51">
        <v>1</v>
      </c>
      <c r="M50" s="52"/>
      <c r="N50" s="46">
        <v>0.49513888888888885</v>
      </c>
      <c r="O50" s="53">
        <f t="shared" si="0"/>
        <v>1.4583333333333282E-2</v>
      </c>
      <c r="P50" s="54"/>
    </row>
    <row r="51" spans="1:16" ht="16" x14ac:dyDescent="0.2">
      <c r="A51" s="46">
        <v>0.48472222222222222</v>
      </c>
      <c r="B51" s="40" t="s">
        <v>393</v>
      </c>
      <c r="C51" s="40"/>
      <c r="D51" s="40" t="s">
        <v>121</v>
      </c>
      <c r="E51" s="37">
        <v>1</v>
      </c>
      <c r="F51" s="39" t="s">
        <v>51</v>
      </c>
      <c r="G51" s="47" t="s">
        <v>351</v>
      </c>
      <c r="H51" s="40" t="s">
        <v>124</v>
      </c>
      <c r="I51" s="48"/>
      <c r="J51" s="49"/>
      <c r="K51" s="50"/>
      <c r="L51" s="51">
        <v>1</v>
      </c>
      <c r="M51" s="52"/>
      <c r="N51" s="46">
        <v>0.49513888888888885</v>
      </c>
      <c r="O51" s="53">
        <f t="shared" si="0"/>
        <v>1.041666666666663E-2</v>
      </c>
      <c r="P51" s="54"/>
    </row>
    <row r="52" spans="1:16" ht="16" x14ac:dyDescent="0.2">
      <c r="A52" s="46">
        <v>0.4861111111111111</v>
      </c>
      <c r="B52" s="40" t="s">
        <v>231</v>
      </c>
      <c r="C52" s="40"/>
      <c r="D52" s="40" t="s">
        <v>122</v>
      </c>
      <c r="E52" s="37">
        <v>1</v>
      </c>
      <c r="F52" s="39" t="s">
        <v>44</v>
      </c>
      <c r="G52" s="47" t="s">
        <v>132</v>
      </c>
      <c r="H52" s="40" t="s">
        <v>124</v>
      </c>
      <c r="I52" s="48"/>
      <c r="J52" s="49">
        <v>1</v>
      </c>
      <c r="K52" s="50"/>
      <c r="L52" s="51"/>
      <c r="M52" s="52"/>
      <c r="N52" s="46">
        <v>0.49791666666666662</v>
      </c>
      <c r="O52" s="53">
        <f t="shared" si="0"/>
        <v>1.1805555555555514E-2</v>
      </c>
      <c r="P52" s="54"/>
    </row>
    <row r="53" spans="1:16" ht="16" x14ac:dyDescent="0.2">
      <c r="A53" s="46">
        <v>0.52500000000000002</v>
      </c>
      <c r="B53" s="40" t="s">
        <v>231</v>
      </c>
      <c r="C53" s="40"/>
      <c r="D53" s="40" t="s">
        <v>121</v>
      </c>
      <c r="E53" s="37">
        <v>1</v>
      </c>
      <c r="F53" s="39" t="s">
        <v>44</v>
      </c>
      <c r="G53" s="47" t="s">
        <v>124</v>
      </c>
      <c r="H53" s="40" t="s">
        <v>132</v>
      </c>
      <c r="I53" s="48"/>
      <c r="J53" s="49"/>
      <c r="K53" s="50"/>
      <c r="L53" s="51">
        <v>1</v>
      </c>
      <c r="M53" s="132"/>
      <c r="N53" s="46">
        <v>0.53055555555555556</v>
      </c>
      <c r="O53" s="53">
        <f t="shared" si="0"/>
        <v>5.5555555555555358E-3</v>
      </c>
      <c r="P53" s="54"/>
    </row>
    <row r="54" spans="1:16" ht="16" x14ac:dyDescent="0.2">
      <c r="A54" s="46">
        <v>0.53055555555555556</v>
      </c>
      <c r="B54" s="40" t="s">
        <v>231</v>
      </c>
      <c r="C54" s="40"/>
      <c r="D54" s="40" t="s">
        <v>121</v>
      </c>
      <c r="E54" s="37">
        <v>1</v>
      </c>
      <c r="F54" s="39" t="s">
        <v>44</v>
      </c>
      <c r="G54" s="47" t="s">
        <v>132</v>
      </c>
      <c r="H54" s="40" t="s">
        <v>124</v>
      </c>
      <c r="I54" s="48"/>
      <c r="J54" s="49"/>
      <c r="K54" s="50"/>
      <c r="L54" s="51">
        <v>1</v>
      </c>
      <c r="M54" s="52"/>
      <c r="N54" s="46">
        <v>0.53472222222222221</v>
      </c>
      <c r="O54" s="53">
        <f t="shared" si="0"/>
        <v>4.1666666666666519E-3</v>
      </c>
      <c r="P54" s="54"/>
    </row>
    <row r="55" spans="1:16" ht="16" x14ac:dyDescent="0.2">
      <c r="A55" s="46">
        <v>0.52777777777777779</v>
      </c>
      <c r="B55" s="40" t="s">
        <v>168</v>
      </c>
      <c r="C55" s="40"/>
      <c r="D55" s="40" t="s">
        <v>121</v>
      </c>
      <c r="E55" s="37">
        <v>1</v>
      </c>
      <c r="F55" s="39" t="s">
        <v>46</v>
      </c>
      <c r="G55" s="47" t="s">
        <v>145</v>
      </c>
      <c r="H55" s="40" t="s">
        <v>124</v>
      </c>
      <c r="I55" s="48">
        <v>1</v>
      </c>
      <c r="J55" s="55"/>
      <c r="K55" s="56"/>
      <c r="L55" s="51"/>
      <c r="M55" s="52"/>
      <c r="N55" s="46">
        <v>0.54375000000000007</v>
      </c>
      <c r="O55" s="53">
        <f t="shared" si="0"/>
        <v>1.5972222222222276E-2</v>
      </c>
      <c r="P55" s="54"/>
    </row>
    <row r="56" spans="1:16" ht="16" x14ac:dyDescent="0.2">
      <c r="A56" s="46">
        <v>0.52916666666666667</v>
      </c>
      <c r="B56" s="40" t="s">
        <v>135</v>
      </c>
      <c r="C56" s="40"/>
      <c r="D56" s="40" t="s">
        <v>122</v>
      </c>
      <c r="E56" s="37">
        <v>1</v>
      </c>
      <c r="F56" s="39" t="s">
        <v>45</v>
      </c>
      <c r="G56" s="47" t="s">
        <v>124</v>
      </c>
      <c r="H56" s="40" t="s">
        <v>337</v>
      </c>
      <c r="I56" s="48"/>
      <c r="J56" s="55">
        <v>1</v>
      </c>
      <c r="K56" s="56"/>
      <c r="L56" s="51"/>
      <c r="M56" s="52"/>
      <c r="N56" s="46">
        <v>0.53402777777777777</v>
      </c>
      <c r="O56" s="53">
        <f t="shared" si="0"/>
        <v>4.8611111111110938E-3</v>
      </c>
      <c r="P56" s="54"/>
    </row>
    <row r="57" spans="1:16" ht="16" x14ac:dyDescent="0.2">
      <c r="A57" s="46">
        <v>0.52847222222222223</v>
      </c>
      <c r="B57" s="40" t="s">
        <v>137</v>
      </c>
      <c r="C57" s="40"/>
      <c r="D57" s="40" t="s">
        <v>121</v>
      </c>
      <c r="E57" s="37">
        <v>1</v>
      </c>
      <c r="F57" s="39" t="s">
        <v>49</v>
      </c>
      <c r="G57" s="47" t="s">
        <v>124</v>
      </c>
      <c r="H57" s="40" t="s">
        <v>138</v>
      </c>
      <c r="I57" s="48">
        <v>1</v>
      </c>
      <c r="J57" s="55"/>
      <c r="K57" s="56"/>
      <c r="L57" s="51"/>
      <c r="M57" s="52"/>
      <c r="N57" s="46">
        <v>0.53194444444444444</v>
      </c>
      <c r="O57" s="53">
        <f t="shared" si="0"/>
        <v>3.4722222222222099E-3</v>
      </c>
      <c r="P57" s="54"/>
    </row>
    <row r="58" spans="1:16" ht="16" x14ac:dyDescent="0.2">
      <c r="A58" s="46">
        <v>0.53611111111111109</v>
      </c>
      <c r="B58" s="40" t="s">
        <v>153</v>
      </c>
      <c r="C58" s="40"/>
      <c r="D58" s="40" t="s">
        <v>121</v>
      </c>
      <c r="E58" s="37">
        <v>1</v>
      </c>
      <c r="F58" s="39" t="s">
        <v>45</v>
      </c>
      <c r="G58" s="47" t="s">
        <v>124</v>
      </c>
      <c r="H58" s="40" t="s">
        <v>134</v>
      </c>
      <c r="I58" s="48"/>
      <c r="J58" s="55"/>
      <c r="K58" s="56"/>
      <c r="L58" s="51">
        <v>1</v>
      </c>
      <c r="M58" s="52"/>
      <c r="N58" s="46">
        <v>0.53888888888888886</v>
      </c>
      <c r="O58" s="53">
        <f t="shared" si="0"/>
        <v>2.7777777777777679E-3</v>
      </c>
      <c r="P58" s="54"/>
    </row>
    <row r="59" spans="1:16" ht="16" x14ac:dyDescent="0.2">
      <c r="A59" s="46">
        <v>4.4444444444444446E-2</v>
      </c>
      <c r="B59" s="40" t="s">
        <v>262</v>
      </c>
      <c r="C59" s="40"/>
      <c r="D59" s="40" t="s">
        <v>121</v>
      </c>
      <c r="E59" s="37">
        <v>2</v>
      </c>
      <c r="F59" s="39" t="s">
        <v>47</v>
      </c>
      <c r="G59" s="47" t="s">
        <v>124</v>
      </c>
      <c r="H59" s="40" t="s">
        <v>158</v>
      </c>
      <c r="I59" s="57"/>
      <c r="J59" s="55"/>
      <c r="K59" s="56"/>
      <c r="L59" s="51">
        <v>1</v>
      </c>
      <c r="M59" s="52"/>
      <c r="N59" s="46">
        <v>5.2083333333333336E-2</v>
      </c>
      <c r="O59" s="53">
        <f t="shared" si="0"/>
        <v>7.6388888888888895E-3</v>
      </c>
      <c r="P59" s="54"/>
    </row>
    <row r="60" spans="1:16" ht="16" x14ac:dyDescent="0.2">
      <c r="A60" s="46">
        <v>4.7222222222222221E-2</v>
      </c>
      <c r="B60" s="40" t="s">
        <v>261</v>
      </c>
      <c r="C60" s="40"/>
      <c r="D60" s="40" t="s">
        <v>121</v>
      </c>
      <c r="E60" s="37">
        <v>1</v>
      </c>
      <c r="F60" s="39" t="s">
        <v>51</v>
      </c>
      <c r="G60" s="47" t="s">
        <v>124</v>
      </c>
      <c r="H60" s="40" t="s">
        <v>313</v>
      </c>
      <c r="I60" s="57">
        <v>1</v>
      </c>
      <c r="J60" s="55"/>
      <c r="K60" s="56"/>
      <c r="L60" s="51"/>
      <c r="M60" s="52"/>
      <c r="N60" s="46">
        <v>5.0694444444444452E-2</v>
      </c>
      <c r="O60" s="53">
        <f t="shared" si="0"/>
        <v>3.4722222222222307E-3</v>
      </c>
      <c r="P60" s="54"/>
    </row>
    <row r="61" spans="1:16" ht="16" x14ac:dyDescent="0.2">
      <c r="A61" s="46">
        <v>4.7222222222222221E-2</v>
      </c>
      <c r="B61" s="40" t="s">
        <v>231</v>
      </c>
      <c r="C61" s="40"/>
      <c r="D61" s="40" t="s">
        <v>121</v>
      </c>
      <c r="E61" s="37">
        <v>1</v>
      </c>
      <c r="F61" s="39" t="s">
        <v>44</v>
      </c>
      <c r="G61" s="47" t="s">
        <v>124</v>
      </c>
      <c r="H61" s="40" t="s">
        <v>313</v>
      </c>
      <c r="I61" s="48">
        <v>1</v>
      </c>
      <c r="J61" s="55"/>
      <c r="K61" s="56"/>
      <c r="L61" s="51"/>
      <c r="M61" s="52"/>
      <c r="N61" s="46">
        <v>5.0694444444444452E-2</v>
      </c>
      <c r="O61" s="53">
        <f t="shared" si="0"/>
        <v>3.4722222222222307E-3</v>
      </c>
      <c r="P61" s="88"/>
    </row>
    <row r="62" spans="1:16" ht="16" x14ac:dyDescent="0.2">
      <c r="A62" s="46">
        <v>5.2777777777777778E-2</v>
      </c>
      <c r="B62" s="40" t="s">
        <v>133</v>
      </c>
      <c r="C62" s="40"/>
      <c r="D62" s="40" t="s">
        <v>121</v>
      </c>
      <c r="E62" s="37">
        <v>1</v>
      </c>
      <c r="F62" s="39" t="s">
        <v>46</v>
      </c>
      <c r="G62" s="47" t="s">
        <v>128</v>
      </c>
      <c r="H62" s="40" t="s">
        <v>124</v>
      </c>
      <c r="I62" s="48"/>
      <c r="J62" s="55"/>
      <c r="K62" s="56"/>
      <c r="L62" s="51">
        <v>1</v>
      </c>
      <c r="M62" s="52"/>
      <c r="N62" s="46">
        <v>6.1805555555555558E-2</v>
      </c>
      <c r="O62" s="53">
        <f t="shared" si="0"/>
        <v>9.0277777777777804E-3</v>
      </c>
      <c r="P62" s="54"/>
    </row>
    <row r="63" spans="1:16" ht="16" x14ac:dyDescent="0.2">
      <c r="A63" s="46">
        <v>5.347222222222222E-2</v>
      </c>
      <c r="B63" s="40" t="s">
        <v>227</v>
      </c>
      <c r="C63" s="40"/>
      <c r="D63" s="40" t="s">
        <v>122</v>
      </c>
      <c r="E63" s="37">
        <v>1</v>
      </c>
      <c r="F63" s="39" t="s">
        <v>45</v>
      </c>
      <c r="G63" s="47" t="s">
        <v>124</v>
      </c>
      <c r="H63" s="40" t="s">
        <v>232</v>
      </c>
      <c r="I63" s="48">
        <v>1</v>
      </c>
      <c r="J63" s="55"/>
      <c r="K63" s="56"/>
      <c r="L63" s="51"/>
      <c r="M63" s="52"/>
      <c r="N63" s="46">
        <v>6.805555555555555E-2</v>
      </c>
      <c r="O63" s="53">
        <f t="shared" si="0"/>
        <v>1.458333333333333E-2</v>
      </c>
      <c r="P63" s="54"/>
    </row>
    <row r="64" spans="1:16" ht="16" x14ac:dyDescent="0.2">
      <c r="A64" s="46">
        <v>5.347222222222222E-2</v>
      </c>
      <c r="B64" s="40" t="s">
        <v>119</v>
      </c>
      <c r="C64" s="40">
        <v>1</v>
      </c>
      <c r="D64" s="40" t="s">
        <v>122</v>
      </c>
      <c r="E64" s="37"/>
      <c r="F64" s="39" t="s">
        <v>45</v>
      </c>
      <c r="G64" s="47" t="s">
        <v>150</v>
      </c>
      <c r="H64" s="40" t="s">
        <v>126</v>
      </c>
      <c r="I64" s="48">
        <v>1</v>
      </c>
      <c r="J64" s="55"/>
      <c r="K64" s="56"/>
      <c r="L64" s="51"/>
      <c r="M64" s="52"/>
      <c r="N64" s="46">
        <v>6.5972222222222224E-2</v>
      </c>
      <c r="O64" s="53">
        <f t="shared" si="0"/>
        <v>1.2500000000000004E-2</v>
      </c>
      <c r="P64" s="54"/>
    </row>
    <row r="65" spans="1:16" ht="16" x14ac:dyDescent="0.2">
      <c r="A65" s="46">
        <v>5.6250000000000001E-2</v>
      </c>
      <c r="B65" s="40" t="s">
        <v>393</v>
      </c>
      <c r="C65" s="40"/>
      <c r="D65" s="40" t="s">
        <v>121</v>
      </c>
      <c r="E65" s="37">
        <v>1</v>
      </c>
      <c r="F65" s="39" t="s">
        <v>51</v>
      </c>
      <c r="G65" s="47" t="s">
        <v>124</v>
      </c>
      <c r="H65" s="40" t="s">
        <v>145</v>
      </c>
      <c r="I65" s="48">
        <v>1</v>
      </c>
      <c r="J65" s="55"/>
      <c r="K65" s="56"/>
      <c r="L65" s="51"/>
      <c r="M65" s="52"/>
      <c r="N65" s="46">
        <v>6.9444444444444434E-2</v>
      </c>
      <c r="O65" s="53">
        <f t="shared" si="0"/>
        <v>1.3194444444444432E-2</v>
      </c>
      <c r="P65" s="54"/>
    </row>
    <row r="66" spans="1:16" ht="16" x14ac:dyDescent="0.2">
      <c r="A66" s="46">
        <v>6.5972222222222224E-2</v>
      </c>
      <c r="B66" s="40" t="s">
        <v>119</v>
      </c>
      <c r="C66" s="40"/>
      <c r="D66" s="40" t="s">
        <v>122</v>
      </c>
      <c r="E66" s="37">
        <v>1</v>
      </c>
      <c r="F66" s="39" t="s">
        <v>45</v>
      </c>
      <c r="G66" s="47" t="s">
        <v>126</v>
      </c>
      <c r="H66" s="40" t="s">
        <v>145</v>
      </c>
      <c r="I66" s="48">
        <v>1</v>
      </c>
      <c r="J66" s="55"/>
      <c r="K66" s="56"/>
      <c r="L66" s="51"/>
      <c r="M66" s="52"/>
      <c r="N66" s="46">
        <v>6.9444444444444434E-2</v>
      </c>
      <c r="O66" s="53">
        <f t="shared" si="0"/>
        <v>3.4722222222222099E-3</v>
      </c>
      <c r="P66" s="54"/>
    </row>
    <row r="67" spans="1:16" ht="16" x14ac:dyDescent="0.2">
      <c r="A67" s="46">
        <v>6.3194444444444442E-2</v>
      </c>
      <c r="B67" s="40" t="s">
        <v>168</v>
      </c>
      <c r="C67" s="40"/>
      <c r="D67" s="40" t="s">
        <v>121</v>
      </c>
      <c r="E67" s="37">
        <v>1</v>
      </c>
      <c r="F67" s="39" t="s">
        <v>46</v>
      </c>
      <c r="G67" s="47" t="s">
        <v>124</v>
      </c>
      <c r="H67" s="40" t="s">
        <v>162</v>
      </c>
      <c r="I67" s="48"/>
      <c r="J67" s="55"/>
      <c r="K67" s="56"/>
      <c r="L67" s="51">
        <v>1</v>
      </c>
      <c r="M67" s="52"/>
      <c r="N67" s="46">
        <v>7.2916666666666671E-2</v>
      </c>
      <c r="O67" s="53">
        <f t="shared" si="0"/>
        <v>9.7222222222222293E-3</v>
      </c>
      <c r="P67" s="54"/>
    </row>
    <row r="68" spans="1:16" ht="16" x14ac:dyDescent="0.2">
      <c r="A68" s="46">
        <v>6.7361111111111108E-2</v>
      </c>
      <c r="B68" s="40" t="s">
        <v>137</v>
      </c>
      <c r="C68" s="40"/>
      <c r="D68" s="40" t="s">
        <v>122</v>
      </c>
      <c r="E68" s="37">
        <v>1</v>
      </c>
      <c r="F68" s="39" t="s">
        <v>49</v>
      </c>
      <c r="G68" s="47" t="s">
        <v>138</v>
      </c>
      <c r="H68" s="40" t="s">
        <v>124</v>
      </c>
      <c r="I68" s="48">
        <v>1</v>
      </c>
      <c r="J68" s="55"/>
      <c r="K68" s="56"/>
      <c r="L68" s="51"/>
      <c r="M68" s="52"/>
      <c r="N68" s="46">
        <v>8.1250000000000003E-2</v>
      </c>
      <c r="O68" s="53">
        <f t="shared" ref="O68:O131" si="1">ABS(N68-A68)</f>
        <v>1.3888888888888895E-2</v>
      </c>
      <c r="P68" s="54"/>
    </row>
    <row r="69" spans="1:16" ht="16" x14ac:dyDescent="0.2">
      <c r="A69" s="46">
        <v>7.3611111111111113E-2</v>
      </c>
      <c r="B69" s="40" t="s">
        <v>354</v>
      </c>
      <c r="C69" s="40"/>
      <c r="D69" s="40" t="s">
        <v>121</v>
      </c>
      <c r="E69" s="37">
        <v>1</v>
      </c>
      <c r="F69" s="39" t="s">
        <v>44</v>
      </c>
      <c r="G69" s="47" t="s">
        <v>124</v>
      </c>
      <c r="H69" s="40" t="s">
        <v>226</v>
      </c>
      <c r="I69" s="48"/>
      <c r="J69" s="55"/>
      <c r="K69" s="56"/>
      <c r="L69" s="51">
        <v>1</v>
      </c>
      <c r="M69" s="52"/>
      <c r="N69" s="46">
        <v>7.7777777777777779E-2</v>
      </c>
      <c r="O69" s="53">
        <f t="shared" si="1"/>
        <v>4.1666666666666657E-3</v>
      </c>
      <c r="P69" s="54"/>
    </row>
    <row r="70" spans="1:16" ht="16" x14ac:dyDescent="0.2">
      <c r="A70" s="46">
        <v>7.3611111111111113E-2</v>
      </c>
      <c r="B70" s="40" t="s">
        <v>147</v>
      </c>
      <c r="C70" s="40"/>
      <c r="D70" s="40" t="s">
        <v>121</v>
      </c>
      <c r="E70" s="37">
        <v>1</v>
      </c>
      <c r="F70" s="39" t="s">
        <v>49</v>
      </c>
      <c r="G70" s="47" t="s">
        <v>124</v>
      </c>
      <c r="H70" s="40" t="s">
        <v>132</v>
      </c>
      <c r="I70" s="48"/>
      <c r="J70" s="55"/>
      <c r="K70" s="56"/>
      <c r="L70" s="51">
        <v>1</v>
      </c>
      <c r="M70" s="52"/>
      <c r="N70" s="46">
        <v>8.0555555555555561E-2</v>
      </c>
      <c r="O70" s="53">
        <f t="shared" si="1"/>
        <v>6.9444444444444475E-3</v>
      </c>
      <c r="P70" s="54"/>
    </row>
    <row r="71" spans="1:16" ht="16" x14ac:dyDescent="0.2">
      <c r="A71" s="46">
        <v>9.5138888888888884E-2</v>
      </c>
      <c r="B71" s="40" t="s">
        <v>211</v>
      </c>
      <c r="C71" s="40">
        <v>1</v>
      </c>
      <c r="D71" s="40" t="s">
        <v>121</v>
      </c>
      <c r="E71" s="37"/>
      <c r="F71" s="39" t="s">
        <v>45</v>
      </c>
      <c r="G71" s="47" t="s">
        <v>124</v>
      </c>
      <c r="H71" s="40" t="s">
        <v>203</v>
      </c>
      <c r="I71" s="48">
        <v>1</v>
      </c>
      <c r="J71" s="55"/>
      <c r="K71" s="56"/>
      <c r="L71" s="51"/>
      <c r="M71" s="52"/>
      <c r="N71" s="46">
        <v>9.9999999999999992E-2</v>
      </c>
      <c r="O71" s="53">
        <f t="shared" si="1"/>
        <v>4.8611111111111077E-3</v>
      </c>
      <c r="P71" s="54" t="s">
        <v>416</v>
      </c>
    </row>
    <row r="72" spans="1:16" ht="16" x14ac:dyDescent="0.2">
      <c r="A72" s="46">
        <v>9.5138888888888884E-2</v>
      </c>
      <c r="B72" s="40" t="s">
        <v>218</v>
      </c>
      <c r="C72" s="40"/>
      <c r="D72" s="40" t="s">
        <v>121</v>
      </c>
      <c r="E72" s="37">
        <v>1</v>
      </c>
      <c r="F72" s="39" t="s">
        <v>44</v>
      </c>
      <c r="G72" s="47" t="s">
        <v>124</v>
      </c>
      <c r="H72" s="40" t="s">
        <v>128</v>
      </c>
      <c r="I72" s="48"/>
      <c r="J72" s="55"/>
      <c r="K72" s="56"/>
      <c r="L72" s="51">
        <v>1</v>
      </c>
      <c r="M72" s="52"/>
      <c r="N72" s="46">
        <v>9.8611111111111108E-2</v>
      </c>
      <c r="O72" s="53">
        <f t="shared" si="1"/>
        <v>3.4722222222222238E-3</v>
      </c>
      <c r="P72" s="54"/>
    </row>
    <row r="73" spans="1:16" ht="16" x14ac:dyDescent="0.2">
      <c r="A73" s="46">
        <v>9.7222222222222224E-2</v>
      </c>
      <c r="B73" s="40" t="s">
        <v>262</v>
      </c>
      <c r="C73" s="40"/>
      <c r="D73" s="40" t="s">
        <v>121</v>
      </c>
      <c r="E73" s="37">
        <v>2</v>
      </c>
      <c r="F73" s="39" t="s">
        <v>47</v>
      </c>
      <c r="G73" s="47" t="s">
        <v>158</v>
      </c>
      <c r="H73" s="40" t="s">
        <v>124</v>
      </c>
      <c r="I73" s="48"/>
      <c r="J73" s="55"/>
      <c r="K73" s="56"/>
      <c r="L73" s="51">
        <v>1</v>
      </c>
      <c r="M73" s="52"/>
      <c r="N73" s="46">
        <v>0.10972222222222222</v>
      </c>
      <c r="O73" s="53">
        <f t="shared" si="1"/>
        <v>1.2499999999999997E-2</v>
      </c>
      <c r="P73" s="54"/>
    </row>
    <row r="74" spans="1:16" ht="16" x14ac:dyDescent="0.2">
      <c r="A74" s="46">
        <v>9.7916666666666666E-2</v>
      </c>
      <c r="B74" s="40" t="s">
        <v>231</v>
      </c>
      <c r="C74" s="40"/>
      <c r="D74" s="40" t="s">
        <v>121</v>
      </c>
      <c r="E74" s="37">
        <v>1</v>
      </c>
      <c r="F74" s="39" t="s">
        <v>44</v>
      </c>
      <c r="G74" s="47" t="s">
        <v>313</v>
      </c>
      <c r="H74" s="40" t="s">
        <v>124</v>
      </c>
      <c r="I74" s="48">
        <v>1</v>
      </c>
      <c r="J74" s="55"/>
      <c r="K74" s="56"/>
      <c r="L74" s="51"/>
      <c r="M74" s="52"/>
      <c r="N74" s="46">
        <v>0.1111111111111111</v>
      </c>
      <c r="O74" s="53">
        <f t="shared" si="1"/>
        <v>1.3194444444444439E-2</v>
      </c>
      <c r="P74" s="54"/>
    </row>
    <row r="75" spans="1:16" ht="16" x14ac:dyDescent="0.2">
      <c r="A75" s="46">
        <v>9.7916666666666666E-2</v>
      </c>
      <c r="B75" s="40" t="s">
        <v>417</v>
      </c>
      <c r="C75" s="40"/>
      <c r="D75" s="40" t="s">
        <v>121</v>
      </c>
      <c r="E75" s="37">
        <v>1</v>
      </c>
      <c r="F75" s="39" t="s">
        <v>51</v>
      </c>
      <c r="G75" s="47" t="s">
        <v>313</v>
      </c>
      <c r="H75" s="40" t="s">
        <v>124</v>
      </c>
      <c r="I75" s="48">
        <v>1</v>
      </c>
      <c r="J75" s="55"/>
      <c r="K75" s="56"/>
      <c r="L75" s="51"/>
      <c r="M75" s="52"/>
      <c r="N75" s="46">
        <v>0.1111111111111111</v>
      </c>
      <c r="O75" s="53">
        <f t="shared" si="1"/>
        <v>1.3194444444444439E-2</v>
      </c>
      <c r="P75" s="54"/>
    </row>
    <row r="76" spans="1:16" ht="16" x14ac:dyDescent="0.2">
      <c r="A76" s="46">
        <v>0.10972222222222222</v>
      </c>
      <c r="B76" s="40" t="s">
        <v>229</v>
      </c>
      <c r="C76" s="40"/>
      <c r="D76" s="40" t="s">
        <v>121</v>
      </c>
      <c r="E76" s="37">
        <v>1</v>
      </c>
      <c r="F76" s="39" t="s">
        <v>44</v>
      </c>
      <c r="G76" s="47" t="s">
        <v>124</v>
      </c>
      <c r="H76" s="40" t="s">
        <v>128</v>
      </c>
      <c r="I76" s="48"/>
      <c r="J76" s="55"/>
      <c r="K76" s="56"/>
      <c r="L76" s="51">
        <v>1</v>
      </c>
      <c r="M76" s="52"/>
      <c r="N76" s="46">
        <v>0.1125</v>
      </c>
      <c r="O76" s="53">
        <f t="shared" si="1"/>
        <v>2.7777777777777818E-3</v>
      </c>
      <c r="P76" s="54"/>
    </row>
    <row r="77" spans="1:16" ht="16" x14ac:dyDescent="0.2">
      <c r="A77" s="46">
        <v>0.1111111111111111</v>
      </c>
      <c r="B77" s="40" t="s">
        <v>211</v>
      </c>
      <c r="C77" s="40"/>
      <c r="D77" s="40" t="s">
        <v>121</v>
      </c>
      <c r="E77" s="37">
        <v>1</v>
      </c>
      <c r="F77" s="39" t="s">
        <v>45</v>
      </c>
      <c r="G77" s="47" t="s">
        <v>124</v>
      </c>
      <c r="H77" s="40" t="s">
        <v>418</v>
      </c>
      <c r="I77" s="48">
        <v>1</v>
      </c>
      <c r="J77" s="55"/>
      <c r="K77" s="56"/>
      <c r="L77" s="51"/>
      <c r="M77" s="52"/>
      <c r="N77" s="46">
        <v>0.11388888888888889</v>
      </c>
      <c r="O77" s="53">
        <f t="shared" si="1"/>
        <v>2.7777777777777818E-3</v>
      </c>
      <c r="P77" s="54"/>
    </row>
    <row r="78" spans="1:16" ht="16" x14ac:dyDescent="0.2">
      <c r="A78" s="46">
        <v>0.1111111111111111</v>
      </c>
      <c r="B78" s="40" t="s">
        <v>153</v>
      </c>
      <c r="C78" s="40"/>
      <c r="D78" s="40" t="s">
        <v>121</v>
      </c>
      <c r="E78" s="37">
        <v>1</v>
      </c>
      <c r="F78" s="39" t="s">
        <v>45</v>
      </c>
      <c r="G78" s="47" t="s">
        <v>419</v>
      </c>
      <c r="H78" s="40" t="s">
        <v>124</v>
      </c>
      <c r="I78" s="48"/>
      <c r="J78" s="55"/>
      <c r="K78" s="56"/>
      <c r="L78" s="51">
        <v>1</v>
      </c>
      <c r="M78" s="52"/>
      <c r="N78" s="46">
        <v>0.125</v>
      </c>
      <c r="O78" s="53">
        <f t="shared" si="1"/>
        <v>1.3888888888888895E-2</v>
      </c>
      <c r="P78" s="54"/>
    </row>
    <row r="79" spans="1:16" ht="16" x14ac:dyDescent="0.2">
      <c r="A79" s="46">
        <v>0.1111111111111111</v>
      </c>
      <c r="B79" s="40" t="s">
        <v>168</v>
      </c>
      <c r="C79" s="40"/>
      <c r="D79" s="40" t="s">
        <v>121</v>
      </c>
      <c r="E79" s="37">
        <v>1</v>
      </c>
      <c r="F79" s="39" t="s">
        <v>46</v>
      </c>
      <c r="G79" s="47" t="s">
        <v>420</v>
      </c>
      <c r="H79" s="40" t="s">
        <v>124</v>
      </c>
      <c r="I79" s="48"/>
      <c r="J79" s="55"/>
      <c r="K79" s="56"/>
      <c r="L79" s="51">
        <v>1</v>
      </c>
      <c r="M79" s="52"/>
      <c r="N79" s="46">
        <v>0.125</v>
      </c>
      <c r="O79" s="53">
        <f t="shared" si="1"/>
        <v>1.3888888888888895E-2</v>
      </c>
      <c r="P79" s="54"/>
    </row>
    <row r="80" spans="1:16" ht="16" x14ac:dyDescent="0.2">
      <c r="A80" s="46">
        <v>0.12708333333333333</v>
      </c>
      <c r="B80" s="40" t="s">
        <v>211</v>
      </c>
      <c r="C80" s="40">
        <v>1</v>
      </c>
      <c r="D80" s="40" t="s">
        <v>121</v>
      </c>
      <c r="E80" s="37"/>
      <c r="F80" s="39" t="s">
        <v>45</v>
      </c>
      <c r="G80" s="47" t="s">
        <v>124</v>
      </c>
      <c r="H80" s="40" t="s">
        <v>418</v>
      </c>
      <c r="I80" s="48">
        <v>1</v>
      </c>
      <c r="J80" s="55"/>
      <c r="K80" s="56"/>
      <c r="L80" s="51"/>
      <c r="M80" s="52"/>
      <c r="N80" s="46">
        <v>0.12986111111111112</v>
      </c>
      <c r="O80" s="53">
        <f t="shared" si="1"/>
        <v>2.7777777777777957E-3</v>
      </c>
      <c r="P80" s="54"/>
    </row>
    <row r="81" spans="1:16" ht="16" x14ac:dyDescent="0.2">
      <c r="A81" s="46">
        <v>0.13541666666666666</v>
      </c>
      <c r="B81" s="40" t="s">
        <v>147</v>
      </c>
      <c r="C81" s="40"/>
      <c r="D81" s="40" t="s">
        <v>121</v>
      </c>
      <c r="E81" s="37">
        <v>1</v>
      </c>
      <c r="F81" s="39" t="s">
        <v>49</v>
      </c>
      <c r="G81" s="47" t="s">
        <v>124</v>
      </c>
      <c r="H81" s="40" t="s">
        <v>201</v>
      </c>
      <c r="I81" s="48"/>
      <c r="J81" s="55"/>
      <c r="K81" s="56"/>
      <c r="L81" s="51">
        <v>1</v>
      </c>
      <c r="M81" s="52"/>
      <c r="N81" s="46">
        <v>0.14097222222222222</v>
      </c>
      <c r="O81" s="53">
        <f t="shared" si="1"/>
        <v>5.5555555555555636E-3</v>
      </c>
      <c r="P81" s="54"/>
    </row>
    <row r="82" spans="1:16" ht="16" x14ac:dyDescent="0.2">
      <c r="A82" s="46">
        <v>0.14166666666666666</v>
      </c>
      <c r="B82" s="40" t="s">
        <v>165</v>
      </c>
      <c r="C82" s="40"/>
      <c r="D82" s="40" t="s">
        <v>122</v>
      </c>
      <c r="E82" s="37">
        <v>1</v>
      </c>
      <c r="F82" s="39" t="s">
        <v>44</v>
      </c>
      <c r="G82" s="47" t="s">
        <v>128</v>
      </c>
      <c r="H82" s="40" t="s">
        <v>124</v>
      </c>
      <c r="I82" s="48"/>
      <c r="J82" s="55"/>
      <c r="K82" s="56"/>
      <c r="L82" s="51">
        <v>1</v>
      </c>
      <c r="M82" s="52"/>
      <c r="N82" s="46">
        <v>0.14722222222222223</v>
      </c>
      <c r="O82" s="53">
        <f t="shared" si="1"/>
        <v>5.5555555555555636E-3</v>
      </c>
      <c r="P82" s="54"/>
    </row>
    <row r="83" spans="1:16" ht="16" x14ac:dyDescent="0.2">
      <c r="A83" s="46">
        <v>0.14375000000000002</v>
      </c>
      <c r="B83" s="40" t="s">
        <v>135</v>
      </c>
      <c r="C83" s="40"/>
      <c r="D83" s="40" t="s">
        <v>121</v>
      </c>
      <c r="E83" s="37">
        <v>1</v>
      </c>
      <c r="F83" s="39" t="s">
        <v>44</v>
      </c>
      <c r="G83" s="47" t="s">
        <v>132</v>
      </c>
      <c r="H83" s="40" t="s">
        <v>124</v>
      </c>
      <c r="I83" s="48"/>
      <c r="J83" s="55"/>
      <c r="K83" s="56"/>
      <c r="L83" s="51">
        <v>1</v>
      </c>
      <c r="M83" s="52"/>
      <c r="N83" s="46">
        <v>0.15208333333333332</v>
      </c>
      <c r="O83" s="53">
        <f t="shared" si="1"/>
        <v>8.3333333333333037E-3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80</v>
      </c>
      <c r="F221" s="35"/>
      <c r="G221" s="145" t="s">
        <v>56</v>
      </c>
      <c r="H221" s="146"/>
      <c r="I221" s="62">
        <f>SUM(I4:I194)</f>
        <v>27</v>
      </c>
      <c r="J221" s="105">
        <f>SUM(J4:J194)</f>
        <v>16</v>
      </c>
      <c r="K221" s="108">
        <f>SUM(K4:K194)</f>
        <v>0</v>
      </c>
      <c r="L221" s="110">
        <f>SUM(L4:L194)</f>
        <v>37</v>
      </c>
      <c r="M221" s="52">
        <f>SUM(M4:M194)</f>
        <v>0</v>
      </c>
      <c r="N221" s="93"/>
      <c r="O221" s="64">
        <f>SUM(I221:M221)</f>
        <v>80</v>
      </c>
      <c r="P221" s="122" t="s">
        <v>57</v>
      </c>
    </row>
    <row r="222" spans="1:16" ht="28.5" customHeight="1" thickBot="1" x14ac:dyDescent="0.25">
      <c r="A222" s="147" t="s">
        <v>58</v>
      </c>
      <c r="B222" s="147"/>
      <c r="C222" s="147"/>
      <c r="D222" s="117"/>
      <c r="E222" s="61">
        <f>SUM(C4:C220)</f>
        <v>11</v>
      </c>
      <c r="F222" s="35"/>
      <c r="G222" s="148" t="s">
        <v>110</v>
      </c>
      <c r="H222" s="149"/>
      <c r="I222" s="66">
        <f>SUMIF(I4:I194,"=1",O4:O194)</f>
        <v>0.21875000000000025</v>
      </c>
      <c r="J222" s="106">
        <f>SUMIF(J4:J194,"=1",O4:O194)</f>
        <v>0.13125000000000003</v>
      </c>
      <c r="K222" s="109">
        <f>SUMIF(K4:K194,"=1",O4:O194)</f>
        <v>0</v>
      </c>
      <c r="L222" s="113">
        <f>SUMIF(L4:L194,"=1",O4:O194)</f>
        <v>0.27638888888888868</v>
      </c>
      <c r="M222" s="112">
        <f>SUMIF(M4:M194,"=1",O4:O194)</f>
        <v>0</v>
      </c>
      <c r="N222" s="94"/>
      <c r="O222" s="67">
        <f>SUM(O4:O220)</f>
        <v>0.62638888888888866</v>
      </c>
      <c r="P222" s="122" t="s">
        <v>107</v>
      </c>
    </row>
    <row r="223" spans="1:16" ht="27.7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13.125000000000014</v>
      </c>
      <c r="J223" s="71">
        <f>ABS(J222*60)</f>
        <v>7.8750000000000018</v>
      </c>
      <c r="K223" s="72">
        <f>ABS(K222*60)</f>
        <v>0</v>
      </c>
      <c r="L223" s="73">
        <f>ABS(L222*60)</f>
        <v>16.583333333333321</v>
      </c>
      <c r="M223" s="74">
        <f>ABS(M222*60)</f>
        <v>0</v>
      </c>
      <c r="N223" s="95"/>
      <c r="O223" s="53">
        <f>ABS(O222*60)</f>
        <v>37.583333333333321</v>
      </c>
      <c r="P223" s="122" t="s">
        <v>108</v>
      </c>
    </row>
    <row r="224" spans="1:16" ht="27.7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:J224" si="4">ABS(I223/I221)</f>
        <v>0.48611111111111166</v>
      </c>
      <c r="J224" s="116">
        <f t="shared" si="4"/>
        <v>0.49218750000000011</v>
      </c>
      <c r="K224" s="76">
        <v>0</v>
      </c>
      <c r="L224" s="77">
        <f>ABS(L223/L221)</f>
        <v>0.44819819819819789</v>
      </c>
      <c r="M224" s="78">
        <v>0</v>
      </c>
      <c r="N224" s="93"/>
      <c r="O224" s="79">
        <f>ABS(O223/O221)</f>
        <v>0.4697916666666665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36543</v>
      </c>
      <c r="J227" s="118">
        <v>8425</v>
      </c>
      <c r="K227" s="118">
        <v>141422</v>
      </c>
      <c r="L227" s="118">
        <v>130343</v>
      </c>
      <c r="M227" s="118">
        <v>123894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10</v>
      </c>
      <c r="G228" s="86">
        <f>ABS(F228/E221)</f>
        <v>0.125</v>
      </c>
      <c r="H228" s="82" t="s">
        <v>70</v>
      </c>
      <c r="I228" s="118">
        <v>36582</v>
      </c>
      <c r="J228" s="118">
        <v>8451</v>
      </c>
      <c r="K228" s="118">
        <v>141422</v>
      </c>
      <c r="L228" s="118">
        <v>130369</v>
      </c>
      <c r="M228" s="118">
        <v>123894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20</v>
      </c>
      <c r="G229" s="86">
        <f>ABS(F229/E221)</f>
        <v>0.25</v>
      </c>
      <c r="H229" s="82" t="s">
        <v>72</v>
      </c>
      <c r="I229" s="118">
        <f>SUM(I228-I227)</f>
        <v>39</v>
      </c>
      <c r="J229" s="118">
        <f>SUM(J228-J227)</f>
        <v>26</v>
      </c>
      <c r="K229" s="118">
        <f>SUM(K228-K227)</f>
        <v>0</v>
      </c>
      <c r="L229" s="118">
        <f>SUM(L228-L227)</f>
        <v>26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12</v>
      </c>
      <c r="G233" s="86">
        <f>ABS(F233/E221)</f>
        <v>0.15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6</v>
      </c>
      <c r="G234" s="86">
        <f>ABS(F234/E221)</f>
        <v>7.4999999999999997E-2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9</v>
      </c>
      <c r="G235" s="86">
        <f>ABS(F235/E221)</f>
        <v>0.1125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13</v>
      </c>
      <c r="G236" s="86">
        <f>ABS(F236/E221)</f>
        <v>0.16250000000000001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10</v>
      </c>
      <c r="G237" s="86">
        <f>ABS(F237/E221)</f>
        <v>0.125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41"/>
  <sheetViews>
    <sheetView tabSelected="1" zoomScale="86" zoomScaleNormal="86" workbookViewId="0">
      <pane ySplit="3" topLeftCell="A4" activePane="bottomLeft" state="frozen"/>
      <selection activeCell="A223" sqref="A223"/>
      <selection pane="bottomLeft" activeCell="L235" sqref="L235"/>
    </sheetView>
  </sheetViews>
  <sheetFormatPr baseColWidth="10" defaultColWidth="8.83203125" defaultRowHeight="15" x14ac:dyDescent="0.2"/>
  <cols>
    <col min="1" max="1" width="9.5" customWidth="1"/>
    <col min="2" max="2" width="17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6640625" customWidth="1"/>
    <col min="15" max="15" width="14.1640625" customWidth="1"/>
    <col min="16" max="16" width="67.66406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406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382</v>
      </c>
      <c r="K3" s="126" t="s">
        <v>97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8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8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8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8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8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8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8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8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8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8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8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8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4.5" customHeight="1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45" t="s">
        <v>56</v>
      </c>
      <c r="H221" s="146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122" t="s">
        <v>57</v>
      </c>
    </row>
    <row r="222" spans="1:16" ht="32.25" customHeight="1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48" t="s">
        <v>110</v>
      </c>
      <c r="H222" s="149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122" t="s">
        <v>107</v>
      </c>
    </row>
    <row r="223" spans="1:16" ht="31.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122" t="s">
        <v>108</v>
      </c>
    </row>
    <row r="224" spans="1:16" ht="26.2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36582</v>
      </c>
      <c r="J227" s="118">
        <v>8451</v>
      </c>
      <c r="K227" s="118">
        <v>141422</v>
      </c>
      <c r="L227" s="118">
        <v>130369</v>
      </c>
      <c r="M227" s="118">
        <v>123894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118"/>
      <c r="J228" s="118"/>
      <c r="K228" s="118"/>
      <c r="L228" s="118"/>
      <c r="M228" s="118"/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118">
        <f>SUM(I228-I227)</f>
        <v>-36582</v>
      </c>
      <c r="J229" s="118">
        <f>SUM(J228-J227)</f>
        <v>-8451</v>
      </c>
      <c r="K229" s="118">
        <f>SUM(K228-K227)</f>
        <v>-141422</v>
      </c>
      <c r="L229" s="118">
        <f>SUM(L228-L227)</f>
        <v>-130369</v>
      </c>
      <c r="M229" s="118">
        <f>SUM(M228-M227)</f>
        <v>-123894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41"/>
  <sheetViews>
    <sheetView zoomScale="86" zoomScaleNormal="86" workbookViewId="0">
      <pane ySplit="3" topLeftCell="A214" activePane="bottomLeft" state="frozen"/>
      <selection activeCell="A223" sqref="A223"/>
      <selection pane="bottomLeft" activeCell="A223" sqref="A223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53" t="s">
        <v>32</v>
      </c>
      <c r="B1" s="153"/>
      <c r="C1" s="153"/>
      <c r="D1" s="153"/>
      <c r="E1" s="153"/>
      <c r="F1" s="153"/>
      <c r="G1" s="153"/>
      <c r="H1" s="34" t="s">
        <v>33</v>
      </c>
      <c r="I1" s="154"/>
      <c r="J1" s="154"/>
      <c r="K1" s="154"/>
      <c r="L1" s="154"/>
      <c r="M1" s="155" t="s">
        <v>34</v>
      </c>
      <c r="N1" s="155"/>
      <c r="O1" s="35"/>
      <c r="P1" s="35"/>
    </row>
    <row r="2" spans="1:16" ht="16" x14ac:dyDescent="0.2">
      <c r="A2" s="156" t="s">
        <v>91</v>
      </c>
      <c r="B2" s="157"/>
      <c r="C2" s="157"/>
      <c r="D2" s="157"/>
      <c r="E2" s="157"/>
      <c r="F2" s="157"/>
      <c r="G2" s="157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51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8" t="s">
        <v>56</v>
      </c>
      <c r="H221" s="15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60" t="s">
        <v>59</v>
      </c>
      <c r="H222" s="161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1"/>
  <sheetViews>
    <sheetView zoomScale="86" zoomScaleNormal="86" workbookViewId="0">
      <pane ySplit="3" topLeftCell="A208" activePane="bottomLeft" state="frozen"/>
      <selection activeCell="A223" sqref="A223"/>
      <selection pane="bottomLeft" activeCell="A223" sqref="A223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53" t="s">
        <v>32</v>
      </c>
      <c r="B1" s="153"/>
      <c r="C1" s="153"/>
      <c r="D1" s="153"/>
      <c r="E1" s="153"/>
      <c r="F1" s="153"/>
      <c r="G1" s="153"/>
      <c r="H1" s="34" t="s">
        <v>33</v>
      </c>
      <c r="I1" s="154"/>
      <c r="J1" s="154"/>
      <c r="K1" s="154"/>
      <c r="L1" s="154"/>
      <c r="M1" s="155" t="s">
        <v>34</v>
      </c>
      <c r="N1" s="155"/>
      <c r="O1" s="35"/>
      <c r="P1" s="35"/>
    </row>
    <row r="2" spans="1:16" ht="16" x14ac:dyDescent="0.2">
      <c r="A2" s="156" t="s">
        <v>91</v>
      </c>
      <c r="B2" s="157"/>
      <c r="C2" s="157"/>
      <c r="D2" s="157"/>
      <c r="E2" s="157"/>
      <c r="F2" s="157"/>
      <c r="G2" s="157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51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8" t="s">
        <v>56</v>
      </c>
      <c r="H221" s="15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60" t="s">
        <v>59</v>
      </c>
      <c r="H222" s="161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41"/>
  <sheetViews>
    <sheetView zoomScale="86" zoomScaleNormal="86" workbookViewId="0">
      <pane ySplit="3" topLeftCell="A221" activePane="bottomLeft" state="frozen"/>
      <selection activeCell="A223" sqref="A223"/>
      <selection pane="bottomLeft" activeCell="L241" sqref="L241"/>
    </sheetView>
  </sheetViews>
  <sheetFormatPr baseColWidth="10" defaultColWidth="8.83203125" defaultRowHeight="15" x14ac:dyDescent="0.2"/>
  <cols>
    <col min="1" max="1" width="9.5" customWidth="1"/>
    <col min="2" max="2" width="15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6640625" customWidth="1"/>
    <col min="15" max="15" width="14.33203125" customWidth="1"/>
    <col min="16" max="16" width="73.164062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421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117</v>
      </c>
      <c r="K3" s="126" t="s">
        <v>118</v>
      </c>
      <c r="L3" s="127" t="s">
        <v>116</v>
      </c>
      <c r="M3" s="128" t="s">
        <v>426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0.31597222222222221</v>
      </c>
      <c r="B4" s="40" t="s">
        <v>168</v>
      </c>
      <c r="C4" s="40"/>
      <c r="D4" s="40" t="s">
        <v>121</v>
      </c>
      <c r="E4" s="37">
        <v>1</v>
      </c>
      <c r="F4" s="39" t="s">
        <v>46</v>
      </c>
      <c r="G4" s="47" t="s">
        <v>124</v>
      </c>
      <c r="H4" s="40" t="s">
        <v>351</v>
      </c>
      <c r="I4" s="48">
        <v>1</v>
      </c>
      <c r="J4" s="49"/>
      <c r="K4" s="50"/>
      <c r="L4" s="51"/>
      <c r="M4" s="52"/>
      <c r="N4" s="46">
        <v>0.32083333333333336</v>
      </c>
      <c r="O4" s="53">
        <f t="shared" ref="O4:O67" si="0">ABS(N4-A4)</f>
        <v>4.8611111111111494E-3</v>
      </c>
      <c r="P4" s="54"/>
    </row>
    <row r="5" spans="1:17" ht="16" x14ac:dyDescent="0.2">
      <c r="A5" s="46">
        <v>0.32083333333333336</v>
      </c>
      <c r="B5" s="40" t="s">
        <v>168</v>
      </c>
      <c r="C5" s="40"/>
      <c r="D5" s="40" t="s">
        <v>121</v>
      </c>
      <c r="E5" s="37">
        <v>1</v>
      </c>
      <c r="F5" s="39" t="s">
        <v>46</v>
      </c>
      <c r="G5" s="47" t="s">
        <v>351</v>
      </c>
      <c r="H5" s="40" t="s">
        <v>166</v>
      </c>
      <c r="I5" s="48">
        <v>1</v>
      </c>
      <c r="J5" s="49"/>
      <c r="K5" s="50"/>
      <c r="L5" s="51"/>
      <c r="M5" s="52"/>
      <c r="N5" s="46">
        <v>0.33611111111111108</v>
      </c>
      <c r="O5" s="53">
        <f t="shared" si="0"/>
        <v>1.5277777777777724E-2</v>
      </c>
      <c r="P5" s="54"/>
    </row>
    <row r="6" spans="1:17" ht="16" x14ac:dyDescent="0.2">
      <c r="A6" s="46">
        <v>0.31805555555555554</v>
      </c>
      <c r="B6" s="40" t="s">
        <v>198</v>
      </c>
      <c r="C6" s="40"/>
      <c r="D6" s="40" t="s">
        <v>122</v>
      </c>
      <c r="E6" s="37">
        <v>1</v>
      </c>
      <c r="F6" s="39" t="s">
        <v>44</v>
      </c>
      <c r="G6" s="47" t="s">
        <v>124</v>
      </c>
      <c r="H6" s="40" t="s">
        <v>132</v>
      </c>
      <c r="I6" s="48"/>
      <c r="J6" s="49"/>
      <c r="K6" s="50">
        <v>1</v>
      </c>
      <c r="L6" s="51"/>
      <c r="M6" s="52"/>
      <c r="N6" s="46">
        <v>0.3215277777777778</v>
      </c>
      <c r="O6" s="53">
        <f t="shared" si="0"/>
        <v>3.4722222222222654E-3</v>
      </c>
      <c r="P6" s="54"/>
    </row>
    <row r="7" spans="1:17" ht="16" x14ac:dyDescent="0.2">
      <c r="A7" s="46">
        <v>0.32013888888888892</v>
      </c>
      <c r="B7" s="40" t="s">
        <v>129</v>
      </c>
      <c r="C7" s="40"/>
      <c r="D7" s="40" t="s">
        <v>121</v>
      </c>
      <c r="E7" s="37">
        <v>1</v>
      </c>
      <c r="F7" s="39" t="s">
        <v>45</v>
      </c>
      <c r="G7" s="47" t="s">
        <v>124</v>
      </c>
      <c r="H7" s="40" t="s">
        <v>128</v>
      </c>
      <c r="I7" s="48"/>
      <c r="J7" s="49"/>
      <c r="K7" s="50"/>
      <c r="L7" s="51">
        <v>1</v>
      </c>
      <c r="M7" s="52"/>
      <c r="N7" s="46">
        <v>0.32430555555555557</v>
      </c>
      <c r="O7" s="53">
        <f t="shared" si="0"/>
        <v>4.1666666666666519E-3</v>
      </c>
      <c r="P7" s="54"/>
    </row>
    <row r="8" spans="1:17" ht="16" x14ac:dyDescent="0.2">
      <c r="A8" s="46">
        <v>0.32916666666666666</v>
      </c>
      <c r="B8" s="40" t="s">
        <v>163</v>
      </c>
      <c r="C8" s="40"/>
      <c r="D8" s="40" t="s">
        <v>121</v>
      </c>
      <c r="E8" s="37">
        <v>1</v>
      </c>
      <c r="F8" s="39" t="s">
        <v>51</v>
      </c>
      <c r="G8" s="47" t="s">
        <v>124</v>
      </c>
      <c r="H8" s="40" t="s">
        <v>232</v>
      </c>
      <c r="I8" s="48"/>
      <c r="J8" s="49"/>
      <c r="K8" s="50">
        <v>1</v>
      </c>
      <c r="L8" s="51"/>
      <c r="M8" s="52"/>
      <c r="N8" s="46">
        <v>0.33680555555555558</v>
      </c>
      <c r="O8" s="53">
        <f t="shared" si="0"/>
        <v>7.6388888888889173E-3</v>
      </c>
      <c r="P8" s="54"/>
    </row>
    <row r="9" spans="1:17" ht="16" x14ac:dyDescent="0.2">
      <c r="A9" s="46">
        <v>0.32916666666666666</v>
      </c>
      <c r="B9" s="40" t="s">
        <v>422</v>
      </c>
      <c r="C9" s="40"/>
      <c r="D9" s="40" t="s">
        <v>121</v>
      </c>
      <c r="E9" s="37">
        <v>2</v>
      </c>
      <c r="F9" s="39" t="s">
        <v>51</v>
      </c>
      <c r="G9" s="47" t="s">
        <v>124</v>
      </c>
      <c r="H9" s="40" t="s">
        <v>199</v>
      </c>
      <c r="I9" s="48"/>
      <c r="J9" s="49"/>
      <c r="K9" s="50">
        <v>1</v>
      </c>
      <c r="L9" s="51"/>
      <c r="M9" s="52"/>
      <c r="N9" s="46">
        <v>0.3347222222222222</v>
      </c>
      <c r="O9" s="53">
        <f t="shared" si="0"/>
        <v>5.5555555555555358E-3</v>
      </c>
      <c r="P9" s="54"/>
    </row>
    <row r="10" spans="1:17" ht="16" x14ac:dyDescent="0.2">
      <c r="A10" s="46">
        <v>0.32916666666666666</v>
      </c>
      <c r="B10" s="40" t="s">
        <v>176</v>
      </c>
      <c r="C10" s="40"/>
      <c r="D10" s="40" t="s">
        <v>121</v>
      </c>
      <c r="E10" s="37">
        <v>1</v>
      </c>
      <c r="F10" s="39" t="s">
        <v>50</v>
      </c>
      <c r="G10" s="47" t="s">
        <v>124</v>
      </c>
      <c r="H10" s="40" t="s">
        <v>145</v>
      </c>
      <c r="I10" s="48"/>
      <c r="J10" s="49"/>
      <c r="K10" s="50">
        <v>1</v>
      </c>
      <c r="L10" s="51"/>
      <c r="M10" s="52"/>
      <c r="N10" s="46">
        <v>0.33611111111111108</v>
      </c>
      <c r="O10" s="53">
        <f t="shared" si="0"/>
        <v>6.9444444444444198E-3</v>
      </c>
      <c r="P10" s="54"/>
    </row>
    <row r="11" spans="1:17" ht="16" x14ac:dyDescent="0.2">
      <c r="A11" s="46">
        <v>0.33124999999999999</v>
      </c>
      <c r="B11" s="40" t="s">
        <v>314</v>
      </c>
      <c r="C11" s="40"/>
      <c r="D11" s="40" t="s">
        <v>121</v>
      </c>
      <c r="E11" s="37">
        <v>1</v>
      </c>
      <c r="F11" s="39" t="s">
        <v>51</v>
      </c>
      <c r="G11" s="47" t="s">
        <v>124</v>
      </c>
      <c r="H11" s="40" t="s">
        <v>179</v>
      </c>
      <c r="I11" s="48"/>
      <c r="J11" s="49"/>
      <c r="K11" s="50"/>
      <c r="L11" s="51">
        <v>1</v>
      </c>
      <c r="M11" s="52"/>
      <c r="N11" s="46">
        <v>0.33611111111111108</v>
      </c>
      <c r="O11" s="53">
        <f t="shared" si="0"/>
        <v>4.8611111111110938E-3</v>
      </c>
      <c r="P11" s="54"/>
    </row>
    <row r="12" spans="1:17" ht="16" x14ac:dyDescent="0.2">
      <c r="A12" s="46">
        <v>0.33611111111111108</v>
      </c>
      <c r="B12" s="40" t="s">
        <v>168</v>
      </c>
      <c r="C12" s="40"/>
      <c r="D12" s="40" t="s">
        <v>121</v>
      </c>
      <c r="E12" s="37">
        <v>1</v>
      </c>
      <c r="F12" s="39" t="s">
        <v>46</v>
      </c>
      <c r="G12" s="47" t="s">
        <v>166</v>
      </c>
      <c r="H12" s="40" t="s">
        <v>124</v>
      </c>
      <c r="I12" s="48">
        <v>1</v>
      </c>
      <c r="J12" s="49"/>
      <c r="K12" s="50"/>
      <c r="L12" s="51"/>
      <c r="M12" s="52"/>
      <c r="N12" s="46">
        <v>0.33958333333333335</v>
      </c>
      <c r="O12" s="53">
        <f t="shared" si="0"/>
        <v>3.4722222222222654E-3</v>
      </c>
      <c r="P12" s="54"/>
    </row>
    <row r="13" spans="1:17" ht="16" x14ac:dyDescent="0.2">
      <c r="A13" s="46">
        <v>0.33819444444444446</v>
      </c>
      <c r="B13" s="40" t="s">
        <v>120</v>
      </c>
      <c r="C13" s="40"/>
      <c r="D13" s="40" t="s">
        <v>121</v>
      </c>
      <c r="E13" s="37">
        <v>1</v>
      </c>
      <c r="F13" s="39" t="s">
        <v>51</v>
      </c>
      <c r="G13" s="47" t="s">
        <v>124</v>
      </c>
      <c r="H13" s="40" t="s">
        <v>241</v>
      </c>
      <c r="I13" s="48"/>
      <c r="J13" s="49"/>
      <c r="K13" s="50"/>
      <c r="L13" s="51">
        <v>1</v>
      </c>
      <c r="M13" s="52"/>
      <c r="N13" s="46">
        <v>0.34166666666666662</v>
      </c>
      <c r="O13" s="53">
        <f t="shared" si="0"/>
        <v>3.4722222222221544E-3</v>
      </c>
      <c r="P13" s="54"/>
    </row>
    <row r="14" spans="1:17" ht="16" x14ac:dyDescent="0.2">
      <c r="A14" s="46">
        <v>0.34583333333333338</v>
      </c>
      <c r="B14" s="40" t="s">
        <v>165</v>
      </c>
      <c r="C14" s="40"/>
      <c r="D14" s="40" t="s">
        <v>121</v>
      </c>
      <c r="E14" s="37">
        <v>1</v>
      </c>
      <c r="F14" s="39" t="s">
        <v>44</v>
      </c>
      <c r="G14" s="47" t="s">
        <v>166</v>
      </c>
      <c r="H14" s="40" t="s">
        <v>369</v>
      </c>
      <c r="I14" s="48"/>
      <c r="J14" s="49"/>
      <c r="K14" s="50">
        <v>1</v>
      </c>
      <c r="L14" s="51"/>
      <c r="M14" s="52"/>
      <c r="N14" s="46">
        <v>0.35347222222222219</v>
      </c>
      <c r="O14" s="53">
        <f t="shared" si="0"/>
        <v>7.6388888888888062E-3</v>
      </c>
      <c r="P14" s="54"/>
    </row>
    <row r="15" spans="1:17" ht="16" x14ac:dyDescent="0.2">
      <c r="A15" s="46">
        <v>0.35416666666666669</v>
      </c>
      <c r="B15" s="40" t="s">
        <v>120</v>
      </c>
      <c r="C15" s="40">
        <v>1</v>
      </c>
      <c r="D15" s="40" t="s">
        <v>122</v>
      </c>
      <c r="E15" s="37"/>
      <c r="F15" s="39" t="s">
        <v>51</v>
      </c>
      <c r="G15" s="47" t="s">
        <v>124</v>
      </c>
      <c r="H15" s="40" t="s">
        <v>241</v>
      </c>
      <c r="I15" s="48">
        <v>1</v>
      </c>
      <c r="J15" s="49"/>
      <c r="K15" s="50"/>
      <c r="L15" s="51"/>
      <c r="M15" s="52"/>
      <c r="N15" s="46">
        <v>0.35833333333333334</v>
      </c>
      <c r="O15" s="53">
        <f t="shared" si="0"/>
        <v>4.1666666666666519E-3</v>
      </c>
      <c r="P15" s="54"/>
    </row>
    <row r="16" spans="1:17" ht="16" x14ac:dyDescent="0.2">
      <c r="A16" s="46">
        <v>0.35625000000000001</v>
      </c>
      <c r="B16" s="40" t="s">
        <v>240</v>
      </c>
      <c r="C16" s="40"/>
      <c r="D16" s="40" t="s">
        <v>121</v>
      </c>
      <c r="E16" s="37">
        <v>1</v>
      </c>
      <c r="F16" s="39" t="s">
        <v>44</v>
      </c>
      <c r="G16" s="47" t="s">
        <v>124</v>
      </c>
      <c r="H16" s="40" t="s">
        <v>186</v>
      </c>
      <c r="I16" s="48"/>
      <c r="J16" s="49"/>
      <c r="K16" s="50"/>
      <c r="L16" s="51">
        <v>1</v>
      </c>
      <c r="M16" s="52"/>
      <c r="N16" s="46">
        <v>0.35902777777777778</v>
      </c>
      <c r="O16" s="53">
        <f t="shared" si="0"/>
        <v>2.7777777777777679E-3</v>
      </c>
      <c r="P16" s="54"/>
    </row>
    <row r="17" spans="1:16" ht="16" x14ac:dyDescent="0.2">
      <c r="A17" s="46">
        <v>0.36527777777777781</v>
      </c>
      <c r="B17" s="40" t="s">
        <v>321</v>
      </c>
      <c r="C17" s="40"/>
      <c r="D17" s="40" t="s">
        <v>121</v>
      </c>
      <c r="E17" s="37">
        <v>2</v>
      </c>
      <c r="F17" s="39" t="s">
        <v>47</v>
      </c>
      <c r="G17" s="47" t="s">
        <v>124</v>
      </c>
      <c r="H17" s="40" t="s">
        <v>190</v>
      </c>
      <c r="I17" s="48">
        <v>1</v>
      </c>
      <c r="J17" s="49"/>
      <c r="K17" s="50"/>
      <c r="L17" s="51"/>
      <c r="M17" s="52"/>
      <c r="N17" s="46">
        <v>0.36944444444444446</v>
      </c>
      <c r="O17" s="53">
        <f t="shared" si="0"/>
        <v>4.1666666666666519E-3</v>
      </c>
      <c r="P17" s="54"/>
    </row>
    <row r="18" spans="1:16" ht="16" x14ac:dyDescent="0.2">
      <c r="A18" s="46">
        <v>0.36527777777777781</v>
      </c>
      <c r="B18" s="40" t="s">
        <v>147</v>
      </c>
      <c r="C18" s="40"/>
      <c r="D18" s="40" t="s">
        <v>121</v>
      </c>
      <c r="E18" s="37">
        <v>1</v>
      </c>
      <c r="F18" s="39" t="s">
        <v>49</v>
      </c>
      <c r="G18" s="47" t="s">
        <v>124</v>
      </c>
      <c r="H18" s="40" t="s">
        <v>190</v>
      </c>
      <c r="I18" s="48">
        <v>1</v>
      </c>
      <c r="J18" s="49"/>
      <c r="K18" s="50"/>
      <c r="L18" s="51"/>
      <c r="M18" s="52"/>
      <c r="N18" s="46">
        <v>0.36944444444444446</v>
      </c>
      <c r="O18" s="53">
        <f t="shared" si="0"/>
        <v>4.1666666666666519E-3</v>
      </c>
      <c r="P18" s="54"/>
    </row>
    <row r="19" spans="1:16" ht="16" x14ac:dyDescent="0.2">
      <c r="A19" s="46">
        <v>0.37152777777777773</v>
      </c>
      <c r="B19" s="40" t="s">
        <v>143</v>
      </c>
      <c r="C19" s="40">
        <v>1</v>
      </c>
      <c r="D19" s="40" t="s">
        <v>122</v>
      </c>
      <c r="E19" s="37"/>
      <c r="F19" s="39" t="s">
        <v>44</v>
      </c>
      <c r="G19" s="47" t="s">
        <v>131</v>
      </c>
      <c r="H19" s="40" t="s">
        <v>355</v>
      </c>
      <c r="I19" s="48"/>
      <c r="J19" s="49"/>
      <c r="K19" s="50"/>
      <c r="L19" s="51">
        <v>1</v>
      </c>
      <c r="M19" s="52"/>
      <c r="N19" s="46">
        <v>0.37638888888888888</v>
      </c>
      <c r="O19" s="53">
        <f t="shared" si="0"/>
        <v>4.8611111111111494E-3</v>
      </c>
      <c r="P19" s="54"/>
    </row>
    <row r="20" spans="1:16" ht="16" x14ac:dyDescent="0.2">
      <c r="A20" s="46">
        <v>0.3756944444444445</v>
      </c>
      <c r="B20" s="40" t="s">
        <v>176</v>
      </c>
      <c r="C20" s="40"/>
      <c r="D20" s="40" t="s">
        <v>121</v>
      </c>
      <c r="E20" s="37">
        <v>1</v>
      </c>
      <c r="F20" s="39" t="s">
        <v>50</v>
      </c>
      <c r="G20" s="47" t="s">
        <v>145</v>
      </c>
      <c r="H20" s="40" t="s">
        <v>124</v>
      </c>
      <c r="I20" s="48"/>
      <c r="J20" s="49"/>
      <c r="K20" s="50"/>
      <c r="L20" s="51">
        <v>1</v>
      </c>
      <c r="M20" s="52"/>
      <c r="N20" s="46">
        <v>0.38541666666666669</v>
      </c>
      <c r="O20" s="53">
        <f t="shared" si="0"/>
        <v>9.7222222222221877E-3</v>
      </c>
      <c r="P20" s="54"/>
    </row>
    <row r="21" spans="1:16" ht="16" x14ac:dyDescent="0.2">
      <c r="A21" s="46">
        <v>0.37847222222222227</v>
      </c>
      <c r="B21" s="40" t="s">
        <v>354</v>
      </c>
      <c r="C21" s="40"/>
      <c r="D21" s="40" t="s">
        <v>121</v>
      </c>
      <c r="E21" s="37">
        <v>1</v>
      </c>
      <c r="F21" s="39" t="s">
        <v>44</v>
      </c>
      <c r="G21" s="47" t="s">
        <v>124</v>
      </c>
      <c r="H21" s="40" t="s">
        <v>127</v>
      </c>
      <c r="I21" s="48"/>
      <c r="J21" s="49"/>
      <c r="K21" s="50">
        <v>1</v>
      </c>
      <c r="L21" s="51"/>
      <c r="M21" s="52"/>
      <c r="N21" s="46">
        <v>0.38263888888888892</v>
      </c>
      <c r="O21" s="53">
        <f t="shared" si="0"/>
        <v>4.1666666666666519E-3</v>
      </c>
      <c r="P21" s="54"/>
    </row>
    <row r="22" spans="1:16" ht="16" x14ac:dyDescent="0.2">
      <c r="A22" s="46">
        <v>0.38472222222222219</v>
      </c>
      <c r="B22" s="40" t="s">
        <v>237</v>
      </c>
      <c r="C22" s="40"/>
      <c r="D22" s="40" t="s">
        <v>121</v>
      </c>
      <c r="E22" s="37">
        <v>2</v>
      </c>
      <c r="F22" s="39" t="s">
        <v>50</v>
      </c>
      <c r="G22" s="47" t="s">
        <v>124</v>
      </c>
      <c r="H22" s="40" t="s">
        <v>242</v>
      </c>
      <c r="I22" s="48"/>
      <c r="J22" s="49"/>
      <c r="K22" s="50">
        <v>1</v>
      </c>
      <c r="L22" s="51"/>
      <c r="M22" s="52"/>
      <c r="N22" s="46">
        <v>0.38958333333333334</v>
      </c>
      <c r="O22" s="53">
        <f t="shared" si="0"/>
        <v>4.8611111111111494E-3</v>
      </c>
      <c r="P22" s="54"/>
    </row>
    <row r="23" spans="1:16" ht="16" x14ac:dyDescent="0.2">
      <c r="A23" s="46">
        <v>0.38680555555555557</v>
      </c>
      <c r="B23" s="40" t="s">
        <v>422</v>
      </c>
      <c r="C23" s="40"/>
      <c r="D23" s="40" t="s">
        <v>121</v>
      </c>
      <c r="E23" s="37">
        <v>2</v>
      </c>
      <c r="F23" s="39" t="s">
        <v>51</v>
      </c>
      <c r="G23" s="47" t="s">
        <v>199</v>
      </c>
      <c r="H23" s="40" t="s">
        <v>124</v>
      </c>
      <c r="I23" s="48"/>
      <c r="J23" s="49"/>
      <c r="K23" s="50"/>
      <c r="L23" s="51">
        <v>1</v>
      </c>
      <c r="M23" s="52"/>
      <c r="N23" s="46">
        <v>0.39930555555555558</v>
      </c>
      <c r="O23" s="53">
        <f t="shared" si="0"/>
        <v>1.2500000000000011E-2</v>
      </c>
      <c r="P23" s="54"/>
    </row>
    <row r="24" spans="1:16" ht="16" x14ac:dyDescent="0.2">
      <c r="A24" s="46">
        <v>0.42986111111111108</v>
      </c>
      <c r="B24" s="40" t="s">
        <v>321</v>
      </c>
      <c r="C24" s="40"/>
      <c r="D24" s="40" t="s">
        <v>121</v>
      </c>
      <c r="E24" s="37">
        <v>2</v>
      </c>
      <c r="F24" s="39" t="s">
        <v>47</v>
      </c>
      <c r="G24" s="47" t="s">
        <v>124</v>
      </c>
      <c r="H24" s="40" t="s">
        <v>190</v>
      </c>
      <c r="I24" s="48"/>
      <c r="J24" s="49"/>
      <c r="K24" s="50"/>
      <c r="L24" s="51">
        <v>1</v>
      </c>
      <c r="M24" s="52"/>
      <c r="N24" s="46">
        <v>0.43333333333333335</v>
      </c>
      <c r="O24" s="53">
        <f t="shared" si="0"/>
        <v>3.4722222222222654E-3</v>
      </c>
      <c r="P24" s="54"/>
    </row>
    <row r="25" spans="1:16" ht="16" x14ac:dyDescent="0.2">
      <c r="A25" s="46">
        <v>0.42986111111111108</v>
      </c>
      <c r="B25" s="40" t="s">
        <v>147</v>
      </c>
      <c r="C25" s="40"/>
      <c r="D25" s="40" t="s">
        <v>121</v>
      </c>
      <c r="E25" s="37">
        <v>1</v>
      </c>
      <c r="F25" s="39" t="s">
        <v>49</v>
      </c>
      <c r="G25" s="47" t="s">
        <v>124</v>
      </c>
      <c r="H25" s="40" t="s">
        <v>190</v>
      </c>
      <c r="I25" s="48"/>
      <c r="J25" s="49"/>
      <c r="K25" s="50"/>
      <c r="L25" s="51">
        <v>1</v>
      </c>
      <c r="M25" s="52"/>
      <c r="N25" s="46">
        <v>0.43333333333333335</v>
      </c>
      <c r="O25" s="53">
        <f t="shared" si="0"/>
        <v>3.4722222222222654E-3</v>
      </c>
      <c r="P25" s="54"/>
    </row>
    <row r="26" spans="1:16" ht="16" x14ac:dyDescent="0.2">
      <c r="A26" s="46">
        <v>0.43402777777777773</v>
      </c>
      <c r="B26" s="40" t="s">
        <v>133</v>
      </c>
      <c r="C26" s="40"/>
      <c r="D26" s="40" t="s">
        <v>121</v>
      </c>
      <c r="E26" s="37">
        <v>1</v>
      </c>
      <c r="F26" s="39" t="s">
        <v>46</v>
      </c>
      <c r="G26" s="47" t="s">
        <v>124</v>
      </c>
      <c r="H26" s="40" t="s">
        <v>157</v>
      </c>
      <c r="I26" s="48"/>
      <c r="J26" s="49"/>
      <c r="K26" s="50">
        <v>1</v>
      </c>
      <c r="L26" s="51"/>
      <c r="M26" s="52"/>
      <c r="N26" s="46">
        <v>0.43888888888888888</v>
      </c>
      <c r="O26" s="53">
        <f t="shared" si="0"/>
        <v>4.8611111111111494E-3</v>
      </c>
      <c r="P26" s="54"/>
    </row>
    <row r="27" spans="1:16" ht="16" x14ac:dyDescent="0.2">
      <c r="A27" s="46">
        <v>0.4375</v>
      </c>
      <c r="B27" s="40" t="s">
        <v>424</v>
      </c>
      <c r="C27" s="40"/>
      <c r="D27" s="40" t="s">
        <v>121</v>
      </c>
      <c r="E27" s="37">
        <v>2</v>
      </c>
      <c r="F27" s="39" t="s">
        <v>51</v>
      </c>
      <c r="G27" s="47" t="s">
        <v>124</v>
      </c>
      <c r="H27" s="40" t="s">
        <v>132</v>
      </c>
      <c r="I27" s="48">
        <v>1</v>
      </c>
      <c r="J27" s="49"/>
      <c r="K27" s="50"/>
      <c r="L27" s="51"/>
      <c r="M27" s="52"/>
      <c r="N27" s="46">
        <v>0.44236111111111115</v>
      </c>
      <c r="O27" s="53">
        <f t="shared" si="0"/>
        <v>4.8611111111111494E-3</v>
      </c>
      <c r="P27" s="54"/>
    </row>
    <row r="28" spans="1:16" ht="16" x14ac:dyDescent="0.2">
      <c r="A28" s="46">
        <v>0.44027777777777777</v>
      </c>
      <c r="B28" s="40" t="s">
        <v>314</v>
      </c>
      <c r="C28" s="40"/>
      <c r="D28" s="40" t="s">
        <v>121</v>
      </c>
      <c r="E28" s="37">
        <v>1</v>
      </c>
      <c r="F28" s="39" t="s">
        <v>51</v>
      </c>
      <c r="G28" s="47" t="s">
        <v>124</v>
      </c>
      <c r="H28" s="40" t="s">
        <v>179</v>
      </c>
      <c r="I28" s="48"/>
      <c r="J28" s="49"/>
      <c r="K28" s="50">
        <v>1</v>
      </c>
      <c r="L28" s="51"/>
      <c r="M28" s="52"/>
      <c r="N28" s="46">
        <v>0.44513888888888892</v>
      </c>
      <c r="O28" s="53">
        <f t="shared" si="0"/>
        <v>4.8611111111111494E-3</v>
      </c>
      <c r="P28" s="54"/>
    </row>
    <row r="29" spans="1:16" ht="16" x14ac:dyDescent="0.2">
      <c r="A29" s="46">
        <v>0.44305555555555554</v>
      </c>
      <c r="B29" s="40" t="s">
        <v>147</v>
      </c>
      <c r="C29" s="40"/>
      <c r="D29" s="40" t="s">
        <v>121</v>
      </c>
      <c r="E29" s="37">
        <v>1</v>
      </c>
      <c r="F29" s="39" t="s">
        <v>49</v>
      </c>
      <c r="G29" s="47" t="s">
        <v>190</v>
      </c>
      <c r="H29" s="40" t="s">
        <v>124</v>
      </c>
      <c r="I29" s="48">
        <v>1</v>
      </c>
      <c r="J29" s="49"/>
      <c r="K29" s="50"/>
      <c r="L29" s="51"/>
      <c r="M29" s="52"/>
      <c r="N29" s="46">
        <v>0.44930555555555557</v>
      </c>
      <c r="O29" s="53">
        <f t="shared" si="0"/>
        <v>6.2500000000000333E-3</v>
      </c>
      <c r="P29" s="54"/>
    </row>
    <row r="30" spans="1:16" ht="16" x14ac:dyDescent="0.2">
      <c r="A30" s="46">
        <v>0.44305555555555554</v>
      </c>
      <c r="B30" s="40" t="s">
        <v>240</v>
      </c>
      <c r="C30" s="40"/>
      <c r="D30" s="40" t="s">
        <v>121</v>
      </c>
      <c r="E30" s="37">
        <v>1</v>
      </c>
      <c r="F30" s="39" t="s">
        <v>44</v>
      </c>
      <c r="G30" s="47" t="s">
        <v>124</v>
      </c>
      <c r="H30" s="40" t="s">
        <v>179</v>
      </c>
      <c r="I30" s="48"/>
      <c r="J30" s="49"/>
      <c r="K30" s="50"/>
      <c r="L30" s="51">
        <v>1</v>
      </c>
      <c r="M30" s="52"/>
      <c r="N30" s="46">
        <v>0.44722222222222219</v>
      </c>
      <c r="O30" s="53">
        <f t="shared" si="0"/>
        <v>4.1666666666666519E-3</v>
      </c>
      <c r="P30" s="54"/>
    </row>
    <row r="31" spans="1:16" ht="16" x14ac:dyDescent="0.2">
      <c r="A31" s="46">
        <v>0.44722222222222219</v>
      </c>
      <c r="B31" s="40" t="s">
        <v>240</v>
      </c>
      <c r="C31" s="40"/>
      <c r="D31" s="40" t="s">
        <v>121</v>
      </c>
      <c r="E31" s="37">
        <v>1</v>
      </c>
      <c r="F31" s="39" t="s">
        <v>44</v>
      </c>
      <c r="G31" s="47" t="s">
        <v>179</v>
      </c>
      <c r="H31" s="40" t="s">
        <v>124</v>
      </c>
      <c r="I31" s="48"/>
      <c r="J31" s="49"/>
      <c r="K31" s="50"/>
      <c r="L31" s="51">
        <v>1</v>
      </c>
      <c r="M31" s="52"/>
      <c r="N31" s="46">
        <v>0.45069444444444445</v>
      </c>
      <c r="O31" s="53">
        <f t="shared" si="0"/>
        <v>3.4722222222222654E-3</v>
      </c>
      <c r="P31" s="54"/>
    </row>
    <row r="32" spans="1:16" ht="16" x14ac:dyDescent="0.2">
      <c r="A32" s="46">
        <v>0.45</v>
      </c>
      <c r="B32" s="40" t="s">
        <v>176</v>
      </c>
      <c r="C32" s="40"/>
      <c r="D32" s="40" t="s">
        <v>121</v>
      </c>
      <c r="E32" s="37">
        <v>1</v>
      </c>
      <c r="F32" s="39" t="s">
        <v>50</v>
      </c>
      <c r="G32" s="47" t="s">
        <v>124</v>
      </c>
      <c r="H32" s="40" t="s">
        <v>158</v>
      </c>
      <c r="I32" s="48"/>
      <c r="J32" s="49"/>
      <c r="K32" s="50">
        <v>1</v>
      </c>
      <c r="L32" s="51"/>
      <c r="M32" s="52"/>
      <c r="N32" s="46">
        <v>0.45347222222222222</v>
      </c>
      <c r="O32" s="53">
        <f t="shared" si="0"/>
        <v>3.4722222222222099E-3</v>
      </c>
      <c r="P32" s="54"/>
    </row>
    <row r="33" spans="1:16" ht="16" x14ac:dyDescent="0.2">
      <c r="A33" s="46">
        <v>0.45</v>
      </c>
      <c r="B33" s="40" t="s">
        <v>240</v>
      </c>
      <c r="C33" s="40"/>
      <c r="D33" s="40" t="s">
        <v>121</v>
      </c>
      <c r="E33" s="37">
        <v>1</v>
      </c>
      <c r="F33" s="39" t="s">
        <v>44</v>
      </c>
      <c r="G33" s="47" t="s">
        <v>124</v>
      </c>
      <c r="H33" s="40" t="s">
        <v>190</v>
      </c>
      <c r="I33" s="48">
        <v>1</v>
      </c>
      <c r="J33" s="49"/>
      <c r="K33" s="50"/>
      <c r="L33" s="51"/>
      <c r="M33" s="52"/>
      <c r="N33" s="46">
        <v>0.45347222222222222</v>
      </c>
      <c r="O33" s="53">
        <f t="shared" si="0"/>
        <v>3.4722222222222099E-3</v>
      </c>
      <c r="P33" s="54"/>
    </row>
    <row r="34" spans="1:16" ht="16" x14ac:dyDescent="0.2">
      <c r="A34" s="46">
        <v>0.45833333333333331</v>
      </c>
      <c r="B34" s="40" t="s">
        <v>147</v>
      </c>
      <c r="C34" s="40"/>
      <c r="D34" s="40" t="s">
        <v>121</v>
      </c>
      <c r="E34" s="37">
        <v>1</v>
      </c>
      <c r="F34" s="39" t="s">
        <v>49</v>
      </c>
      <c r="G34" s="47" t="s">
        <v>124</v>
      </c>
      <c r="H34" s="40" t="s">
        <v>193</v>
      </c>
      <c r="I34" s="48"/>
      <c r="J34" s="49"/>
      <c r="K34" s="50">
        <v>1</v>
      </c>
      <c r="L34" s="51"/>
      <c r="M34" s="52"/>
      <c r="N34" s="46">
        <v>0.46597222222222223</v>
      </c>
      <c r="O34" s="53">
        <f t="shared" si="0"/>
        <v>7.6388888888889173E-3</v>
      </c>
      <c r="P34" s="54"/>
    </row>
    <row r="35" spans="1:16" ht="16" x14ac:dyDescent="0.2">
      <c r="A35" s="46">
        <v>0.46666666666666662</v>
      </c>
      <c r="B35" s="40" t="s">
        <v>120</v>
      </c>
      <c r="C35" s="40"/>
      <c r="D35" s="40" t="s">
        <v>121</v>
      </c>
      <c r="E35" s="37">
        <v>1</v>
      </c>
      <c r="F35" s="39" t="s">
        <v>51</v>
      </c>
      <c r="G35" s="47" t="s">
        <v>124</v>
      </c>
      <c r="H35" s="40" t="s">
        <v>125</v>
      </c>
      <c r="I35" s="48">
        <v>1</v>
      </c>
      <c r="J35" s="49"/>
      <c r="K35" s="50"/>
      <c r="L35" s="51"/>
      <c r="M35" s="52"/>
      <c r="N35" s="46">
        <v>0.4694444444444445</v>
      </c>
      <c r="O35" s="53">
        <f t="shared" si="0"/>
        <v>2.7777777777778789E-3</v>
      </c>
      <c r="P35" s="54"/>
    </row>
    <row r="36" spans="1:16" ht="16" x14ac:dyDescent="0.2">
      <c r="A36" s="46">
        <v>0.46875</v>
      </c>
      <c r="B36" s="40" t="s">
        <v>198</v>
      </c>
      <c r="C36" s="40"/>
      <c r="D36" s="40" t="s">
        <v>122</v>
      </c>
      <c r="E36" s="37">
        <v>1</v>
      </c>
      <c r="F36" s="39" t="s">
        <v>44</v>
      </c>
      <c r="G36" s="47" t="s">
        <v>124</v>
      </c>
      <c r="H36" s="40" t="s">
        <v>127</v>
      </c>
      <c r="I36" s="48"/>
      <c r="J36" s="49"/>
      <c r="K36" s="50">
        <v>1</v>
      </c>
      <c r="L36" s="51"/>
      <c r="M36" s="52"/>
      <c r="N36" s="46">
        <v>0.47291666666666665</v>
      </c>
      <c r="O36" s="53">
        <f t="shared" si="0"/>
        <v>4.1666666666666519E-3</v>
      </c>
      <c r="P36" s="54"/>
    </row>
    <row r="37" spans="1:16" ht="16" x14ac:dyDescent="0.2">
      <c r="A37" s="46">
        <v>0.47638888888888892</v>
      </c>
      <c r="B37" s="40" t="s">
        <v>133</v>
      </c>
      <c r="C37" s="40"/>
      <c r="D37" s="40" t="s">
        <v>121</v>
      </c>
      <c r="E37" s="37">
        <v>1</v>
      </c>
      <c r="F37" s="39" t="s">
        <v>46</v>
      </c>
      <c r="G37" s="47" t="s">
        <v>157</v>
      </c>
      <c r="H37" s="40" t="s">
        <v>124</v>
      </c>
      <c r="I37" s="48"/>
      <c r="J37" s="49"/>
      <c r="K37" s="50"/>
      <c r="L37" s="51">
        <v>1</v>
      </c>
      <c r="M37" s="52"/>
      <c r="N37" s="46">
        <v>0.4909722222222222</v>
      </c>
      <c r="O37" s="53">
        <f t="shared" si="0"/>
        <v>1.4583333333333282E-2</v>
      </c>
      <c r="P37" s="54"/>
    </row>
    <row r="38" spans="1:16" ht="16" x14ac:dyDescent="0.2">
      <c r="A38" s="46">
        <v>0.48055555555555557</v>
      </c>
      <c r="B38" s="40" t="s">
        <v>321</v>
      </c>
      <c r="C38" s="40"/>
      <c r="D38" s="40" t="s">
        <v>121</v>
      </c>
      <c r="E38" s="37">
        <v>2</v>
      </c>
      <c r="F38" s="39" t="s">
        <v>47</v>
      </c>
      <c r="G38" s="47" t="s">
        <v>190</v>
      </c>
      <c r="H38" s="40" t="s">
        <v>124</v>
      </c>
      <c r="I38" s="48">
        <v>1</v>
      </c>
      <c r="J38" s="49"/>
      <c r="K38" s="50"/>
      <c r="L38" s="51"/>
      <c r="M38" s="52"/>
      <c r="N38" s="46">
        <v>0.49236111111111108</v>
      </c>
      <c r="O38" s="53">
        <f t="shared" si="0"/>
        <v>1.1805555555555514E-2</v>
      </c>
      <c r="P38" s="54"/>
    </row>
    <row r="39" spans="1:16" ht="16" x14ac:dyDescent="0.2">
      <c r="A39" s="46">
        <v>0.48055555555555557</v>
      </c>
      <c r="B39" s="40" t="s">
        <v>240</v>
      </c>
      <c r="C39" s="40"/>
      <c r="D39" s="40" t="s">
        <v>121</v>
      </c>
      <c r="E39" s="37">
        <v>1</v>
      </c>
      <c r="F39" s="39" t="s">
        <v>44</v>
      </c>
      <c r="G39" s="47" t="s">
        <v>190</v>
      </c>
      <c r="H39" s="40" t="s">
        <v>124</v>
      </c>
      <c r="I39" s="48">
        <v>1</v>
      </c>
      <c r="J39" s="49"/>
      <c r="K39" s="50"/>
      <c r="L39" s="51"/>
      <c r="M39" s="52"/>
      <c r="N39" s="46">
        <v>0.49236111111111108</v>
      </c>
      <c r="O39" s="53">
        <f t="shared" si="0"/>
        <v>1.1805555555555514E-2</v>
      </c>
      <c r="P39" s="54"/>
    </row>
    <row r="40" spans="1:16" ht="16" x14ac:dyDescent="0.2">
      <c r="A40" s="46">
        <v>0.52222222222222225</v>
      </c>
      <c r="B40" s="40" t="s">
        <v>425</v>
      </c>
      <c r="C40" s="40"/>
      <c r="D40" s="40" t="s">
        <v>121</v>
      </c>
      <c r="E40" s="37">
        <v>2</v>
      </c>
      <c r="F40" s="39" t="s">
        <v>51</v>
      </c>
      <c r="G40" s="47" t="s">
        <v>124</v>
      </c>
      <c r="H40" s="40" t="s">
        <v>255</v>
      </c>
      <c r="I40" s="48"/>
      <c r="J40" s="49"/>
      <c r="K40" s="50">
        <v>1</v>
      </c>
      <c r="L40" s="51"/>
      <c r="M40" s="52"/>
      <c r="N40" s="46">
        <v>0.52847222222222223</v>
      </c>
      <c r="O40" s="53">
        <f t="shared" si="0"/>
        <v>6.2499999999999778E-3</v>
      </c>
      <c r="P40" s="54"/>
    </row>
    <row r="41" spans="1:16" ht="16" x14ac:dyDescent="0.2">
      <c r="A41" s="46">
        <v>0.52500000000000002</v>
      </c>
      <c r="B41" s="40" t="s">
        <v>137</v>
      </c>
      <c r="C41" s="40"/>
      <c r="D41" s="40" t="s">
        <v>121</v>
      </c>
      <c r="E41" s="37">
        <v>1</v>
      </c>
      <c r="F41" s="39" t="s">
        <v>49</v>
      </c>
      <c r="G41" s="47" t="s">
        <v>124</v>
      </c>
      <c r="H41" s="40" t="s">
        <v>125</v>
      </c>
      <c r="I41" s="48"/>
      <c r="J41" s="49"/>
      <c r="K41" s="50"/>
      <c r="L41" s="51">
        <v>1</v>
      </c>
      <c r="M41" s="52"/>
      <c r="N41" s="46">
        <v>0.52777777777777779</v>
      </c>
      <c r="O41" s="53">
        <f t="shared" si="0"/>
        <v>2.7777777777777679E-3</v>
      </c>
      <c r="P41" s="54"/>
    </row>
    <row r="42" spans="1:16" ht="16" x14ac:dyDescent="0.2">
      <c r="A42" s="46">
        <v>0.52777777777777779</v>
      </c>
      <c r="B42" s="40" t="s">
        <v>137</v>
      </c>
      <c r="C42" s="40"/>
      <c r="D42" s="40" t="s">
        <v>121</v>
      </c>
      <c r="E42" s="37">
        <v>1</v>
      </c>
      <c r="F42" s="39" t="s">
        <v>49</v>
      </c>
      <c r="G42" s="47" t="s">
        <v>125</v>
      </c>
      <c r="H42" s="40" t="s">
        <v>124</v>
      </c>
      <c r="I42" s="48"/>
      <c r="J42" s="49"/>
      <c r="K42" s="50"/>
      <c r="L42" s="51">
        <v>1</v>
      </c>
      <c r="M42" s="52"/>
      <c r="N42" s="46">
        <v>0.53194444444444444</v>
      </c>
      <c r="O42" s="53">
        <f t="shared" si="0"/>
        <v>4.1666666666666519E-3</v>
      </c>
      <c r="P42" s="54"/>
    </row>
    <row r="43" spans="1:16" ht="16" x14ac:dyDescent="0.2">
      <c r="A43" s="46">
        <v>0.52638888888888891</v>
      </c>
      <c r="B43" s="40" t="s">
        <v>153</v>
      </c>
      <c r="C43" s="40"/>
      <c r="D43" s="40" t="s">
        <v>121</v>
      </c>
      <c r="E43" s="37">
        <v>1</v>
      </c>
      <c r="F43" s="39" t="s">
        <v>45</v>
      </c>
      <c r="G43" s="47" t="s">
        <v>124</v>
      </c>
      <c r="H43" s="40" t="s">
        <v>368</v>
      </c>
      <c r="I43" s="48">
        <v>1</v>
      </c>
      <c r="J43" s="49"/>
      <c r="K43" s="50"/>
      <c r="L43" s="51"/>
      <c r="M43" s="52"/>
      <c r="N43" s="46">
        <v>0.52916666666666667</v>
      </c>
      <c r="O43" s="53">
        <f t="shared" si="0"/>
        <v>2.7777777777777679E-3</v>
      </c>
      <c r="P43" s="54"/>
    </row>
    <row r="44" spans="1:16" ht="16" x14ac:dyDescent="0.2">
      <c r="A44" s="46">
        <v>0.53055555555555556</v>
      </c>
      <c r="B44" s="40" t="s">
        <v>119</v>
      </c>
      <c r="C44" s="40">
        <v>1</v>
      </c>
      <c r="D44" s="40" t="s">
        <v>122</v>
      </c>
      <c r="E44" s="37"/>
      <c r="F44" s="39" t="s">
        <v>45</v>
      </c>
      <c r="G44" s="47" t="s">
        <v>124</v>
      </c>
      <c r="H44" s="40" t="s">
        <v>145</v>
      </c>
      <c r="I44" s="48"/>
      <c r="J44" s="49"/>
      <c r="K44" s="50">
        <v>1</v>
      </c>
      <c r="L44" s="51"/>
      <c r="M44" s="52"/>
      <c r="N44" s="46">
        <v>0.53611111111111109</v>
      </c>
      <c r="O44" s="53">
        <f t="shared" si="0"/>
        <v>5.5555555555555358E-3</v>
      </c>
      <c r="P44" s="54"/>
    </row>
    <row r="45" spans="1:16" ht="16" x14ac:dyDescent="0.2">
      <c r="A45" s="46">
        <v>0.53611111111111109</v>
      </c>
      <c r="B45" s="40" t="s">
        <v>119</v>
      </c>
      <c r="C45" s="40"/>
      <c r="D45" s="40" t="s">
        <v>122</v>
      </c>
      <c r="E45" s="37">
        <v>1</v>
      </c>
      <c r="F45" s="39" t="s">
        <v>45</v>
      </c>
      <c r="G45" s="47" t="s">
        <v>145</v>
      </c>
      <c r="H45" s="40" t="s">
        <v>320</v>
      </c>
      <c r="I45" s="48"/>
      <c r="J45" s="49"/>
      <c r="K45" s="50">
        <v>1</v>
      </c>
      <c r="L45" s="51"/>
      <c r="M45" s="52"/>
      <c r="N45" s="46">
        <v>0.5444444444444444</v>
      </c>
      <c r="O45" s="53">
        <f t="shared" si="0"/>
        <v>8.3333333333333037E-3</v>
      </c>
      <c r="P45" s="54"/>
    </row>
    <row r="46" spans="1:16" ht="16" x14ac:dyDescent="0.2">
      <c r="A46" s="46">
        <v>0.53611111111111109</v>
      </c>
      <c r="B46" s="40" t="s">
        <v>314</v>
      </c>
      <c r="C46" s="40"/>
      <c r="D46" s="40" t="s">
        <v>121</v>
      </c>
      <c r="E46" s="37">
        <v>1</v>
      </c>
      <c r="F46" s="39" t="s">
        <v>51</v>
      </c>
      <c r="G46" s="47" t="s">
        <v>179</v>
      </c>
      <c r="H46" s="40" t="s">
        <v>124</v>
      </c>
      <c r="I46" s="48">
        <v>1</v>
      </c>
      <c r="J46" s="49"/>
      <c r="K46" s="50"/>
      <c r="L46" s="51"/>
      <c r="M46" s="52"/>
      <c r="N46" s="46">
        <v>0.54652777777777783</v>
      </c>
      <c r="O46" s="53">
        <f t="shared" si="0"/>
        <v>1.0416666666666741E-2</v>
      </c>
      <c r="P46" s="54"/>
    </row>
    <row r="47" spans="1:16" ht="16" x14ac:dyDescent="0.2">
      <c r="A47" s="46">
        <v>4.5833333333333337E-2</v>
      </c>
      <c r="B47" s="40" t="s">
        <v>160</v>
      </c>
      <c r="C47" s="40"/>
      <c r="D47" s="40" t="s">
        <v>121</v>
      </c>
      <c r="E47" s="37">
        <v>1</v>
      </c>
      <c r="F47" s="39" t="s">
        <v>51</v>
      </c>
      <c r="G47" s="47" t="s">
        <v>255</v>
      </c>
      <c r="H47" s="40" t="s">
        <v>124</v>
      </c>
      <c r="I47" s="48"/>
      <c r="J47" s="49"/>
      <c r="K47" s="50"/>
      <c r="L47" s="51">
        <v>1</v>
      </c>
      <c r="M47" s="52"/>
      <c r="N47" s="46">
        <v>5.5555555555555552E-2</v>
      </c>
      <c r="O47" s="53">
        <f t="shared" si="0"/>
        <v>9.7222222222222154E-3</v>
      </c>
      <c r="P47" s="54"/>
    </row>
    <row r="48" spans="1:16" ht="16" x14ac:dyDescent="0.2">
      <c r="A48" s="46">
        <v>4.6527777777777779E-2</v>
      </c>
      <c r="B48" s="40" t="s">
        <v>120</v>
      </c>
      <c r="C48" s="40"/>
      <c r="D48" s="40" t="s">
        <v>121</v>
      </c>
      <c r="E48" s="37">
        <v>1</v>
      </c>
      <c r="F48" s="39" t="s">
        <v>51</v>
      </c>
      <c r="G48" s="47" t="s">
        <v>124</v>
      </c>
      <c r="H48" s="40" t="s">
        <v>125</v>
      </c>
      <c r="I48" s="48">
        <v>1</v>
      </c>
      <c r="J48" s="49"/>
      <c r="K48" s="50"/>
      <c r="L48" s="51"/>
      <c r="M48" s="52"/>
      <c r="N48" s="46">
        <v>5.1388888888888894E-2</v>
      </c>
      <c r="O48" s="53">
        <f t="shared" si="0"/>
        <v>4.8611111111111147E-3</v>
      </c>
      <c r="P48" s="54"/>
    </row>
    <row r="49" spans="1:16" ht="16" x14ac:dyDescent="0.2">
      <c r="A49" s="46">
        <v>4.6527777777777779E-2</v>
      </c>
      <c r="B49" s="40" t="s">
        <v>137</v>
      </c>
      <c r="C49" s="40"/>
      <c r="D49" s="40" t="s">
        <v>122</v>
      </c>
      <c r="E49" s="37">
        <v>1</v>
      </c>
      <c r="F49" s="39" t="s">
        <v>49</v>
      </c>
      <c r="G49" s="47" t="s">
        <v>124</v>
      </c>
      <c r="H49" s="40" t="s">
        <v>148</v>
      </c>
      <c r="I49" s="48">
        <v>1</v>
      </c>
      <c r="J49" s="49"/>
      <c r="K49" s="50"/>
      <c r="L49" s="51"/>
      <c r="M49" s="52"/>
      <c r="N49" s="46">
        <v>6.458333333333334E-2</v>
      </c>
      <c r="O49" s="53">
        <f t="shared" si="0"/>
        <v>1.8055555555555561E-2</v>
      </c>
      <c r="P49" s="129" t="s">
        <v>427</v>
      </c>
    </row>
    <row r="50" spans="1:16" ht="16" x14ac:dyDescent="0.2">
      <c r="A50" s="46">
        <v>5.5555555555555552E-2</v>
      </c>
      <c r="B50" s="40" t="s">
        <v>176</v>
      </c>
      <c r="C50" s="40"/>
      <c r="D50" s="40" t="s">
        <v>121</v>
      </c>
      <c r="E50" s="37">
        <v>1</v>
      </c>
      <c r="F50" s="39" t="s">
        <v>50</v>
      </c>
      <c r="G50" s="47" t="s">
        <v>247</v>
      </c>
      <c r="H50" s="40" t="s">
        <v>124</v>
      </c>
      <c r="I50" s="48"/>
      <c r="J50" s="49"/>
      <c r="K50" s="50">
        <v>1</v>
      </c>
      <c r="L50" s="51"/>
      <c r="M50" s="52"/>
      <c r="N50" s="46">
        <v>6.805555555555555E-2</v>
      </c>
      <c r="O50" s="53">
        <f t="shared" si="0"/>
        <v>1.2499999999999997E-2</v>
      </c>
      <c r="P50" s="54"/>
    </row>
    <row r="51" spans="1:16" ht="16" x14ac:dyDescent="0.2">
      <c r="A51" s="46">
        <v>5.5555555555555552E-2</v>
      </c>
      <c r="B51" s="40" t="s">
        <v>137</v>
      </c>
      <c r="C51" s="40">
        <v>1</v>
      </c>
      <c r="D51" s="40" t="s">
        <v>122</v>
      </c>
      <c r="E51" s="37"/>
      <c r="F51" s="39" t="s">
        <v>52</v>
      </c>
      <c r="G51" s="47" t="s">
        <v>124</v>
      </c>
      <c r="H51" s="40" t="s">
        <v>366</v>
      </c>
      <c r="I51" s="48"/>
      <c r="J51" s="49"/>
      <c r="K51" s="50">
        <v>1</v>
      </c>
      <c r="L51" s="51"/>
      <c r="M51" s="52"/>
      <c r="N51" s="46">
        <v>5.9722222222222225E-2</v>
      </c>
      <c r="O51" s="53">
        <f t="shared" si="0"/>
        <v>4.1666666666666727E-3</v>
      </c>
      <c r="P51" s="54"/>
    </row>
    <row r="52" spans="1:16" ht="16" x14ac:dyDescent="0.2">
      <c r="A52" s="46">
        <v>5.7638888888888885E-2</v>
      </c>
      <c r="B52" s="40" t="s">
        <v>168</v>
      </c>
      <c r="C52" s="40"/>
      <c r="D52" s="40" t="s">
        <v>121</v>
      </c>
      <c r="E52" s="37">
        <v>1</v>
      </c>
      <c r="F52" s="39" t="s">
        <v>46</v>
      </c>
      <c r="G52" s="47" t="s">
        <v>166</v>
      </c>
      <c r="H52" s="40" t="s">
        <v>157</v>
      </c>
      <c r="I52" s="48"/>
      <c r="J52" s="49"/>
      <c r="K52" s="50"/>
      <c r="L52" s="51">
        <v>1</v>
      </c>
      <c r="M52" s="52"/>
      <c r="N52" s="46">
        <v>6.8749999999999992E-2</v>
      </c>
      <c r="O52" s="53">
        <f t="shared" si="0"/>
        <v>1.1111111111111106E-2</v>
      </c>
      <c r="P52" s="54"/>
    </row>
    <row r="53" spans="1:16" ht="16" x14ac:dyDescent="0.2">
      <c r="A53" s="46">
        <v>6.458333333333334E-2</v>
      </c>
      <c r="B53" s="40" t="s">
        <v>137</v>
      </c>
      <c r="C53" s="40"/>
      <c r="D53" s="40" t="s">
        <v>122</v>
      </c>
      <c r="E53" s="37">
        <v>1</v>
      </c>
      <c r="F53" s="39" t="s">
        <v>49</v>
      </c>
      <c r="G53" s="47" t="s">
        <v>148</v>
      </c>
      <c r="H53" s="40" t="s">
        <v>124</v>
      </c>
      <c r="I53" s="48">
        <v>1</v>
      </c>
      <c r="J53" s="49"/>
      <c r="K53" s="50"/>
      <c r="L53" s="51"/>
      <c r="M53" s="52"/>
      <c r="N53" s="46">
        <v>8.1944444444444445E-2</v>
      </c>
      <c r="O53" s="53">
        <f t="shared" si="0"/>
        <v>1.7361111111111105E-2</v>
      </c>
      <c r="P53" s="54"/>
    </row>
    <row r="54" spans="1:16" ht="16" x14ac:dyDescent="0.2">
      <c r="A54" s="46">
        <v>9.375E-2</v>
      </c>
      <c r="B54" s="40" t="s">
        <v>168</v>
      </c>
      <c r="C54" s="40">
        <v>1</v>
      </c>
      <c r="D54" s="40" t="s">
        <v>122</v>
      </c>
      <c r="E54" s="37"/>
      <c r="F54" s="39" t="s">
        <v>46</v>
      </c>
      <c r="G54" s="47" t="s">
        <v>131</v>
      </c>
      <c r="H54" s="40" t="s">
        <v>157</v>
      </c>
      <c r="I54" s="48"/>
      <c r="J54" s="49"/>
      <c r="K54" s="50">
        <v>1</v>
      </c>
      <c r="L54" s="51"/>
      <c r="M54" s="52"/>
      <c r="N54" s="46">
        <v>0.10347222222222223</v>
      </c>
      <c r="O54" s="53">
        <f t="shared" si="0"/>
        <v>9.7222222222222293E-3</v>
      </c>
      <c r="P54" s="129" t="s">
        <v>248</v>
      </c>
    </row>
    <row r="55" spans="1:16" ht="16" x14ac:dyDescent="0.2">
      <c r="A55" s="46">
        <v>0.10208333333333335</v>
      </c>
      <c r="B55" s="40" t="s">
        <v>153</v>
      </c>
      <c r="C55" s="40"/>
      <c r="D55" s="40" t="s">
        <v>121</v>
      </c>
      <c r="E55" s="37">
        <v>1</v>
      </c>
      <c r="F55" s="39" t="s">
        <v>45</v>
      </c>
      <c r="G55" s="47" t="s">
        <v>131</v>
      </c>
      <c r="H55" s="40" t="s">
        <v>368</v>
      </c>
      <c r="I55" s="48"/>
      <c r="J55" s="55"/>
      <c r="K55" s="56"/>
      <c r="L55" s="51">
        <v>1</v>
      </c>
      <c r="M55" s="52"/>
      <c r="N55" s="46">
        <v>0.1125</v>
      </c>
      <c r="O55" s="53">
        <f t="shared" si="0"/>
        <v>1.0416666666666657E-2</v>
      </c>
      <c r="P55" s="54"/>
    </row>
    <row r="56" spans="1:16" ht="16" x14ac:dyDescent="0.2">
      <c r="A56" s="46">
        <v>0.10208333333333335</v>
      </c>
      <c r="B56" s="40" t="s">
        <v>133</v>
      </c>
      <c r="C56" s="40"/>
      <c r="D56" s="40" t="s">
        <v>121</v>
      </c>
      <c r="E56" s="37">
        <v>1</v>
      </c>
      <c r="F56" s="39" t="s">
        <v>46</v>
      </c>
      <c r="G56" s="47" t="s">
        <v>131</v>
      </c>
      <c r="H56" s="40" t="s">
        <v>368</v>
      </c>
      <c r="I56" s="48"/>
      <c r="J56" s="55"/>
      <c r="K56" s="56"/>
      <c r="L56" s="51">
        <v>1</v>
      </c>
      <c r="M56" s="52"/>
      <c r="N56" s="46">
        <v>0.1125</v>
      </c>
      <c r="O56" s="53">
        <f t="shared" si="0"/>
        <v>1.0416666666666657E-2</v>
      </c>
      <c r="P56" s="54"/>
    </row>
    <row r="57" spans="1:16" ht="16" x14ac:dyDescent="0.2">
      <c r="A57" s="46">
        <v>0.1076388888888889</v>
      </c>
      <c r="B57" s="40" t="s">
        <v>147</v>
      </c>
      <c r="C57" s="40"/>
      <c r="D57" s="40" t="s">
        <v>121</v>
      </c>
      <c r="E57" s="37">
        <v>1</v>
      </c>
      <c r="F57" s="39" t="s">
        <v>49</v>
      </c>
      <c r="G57" s="47" t="s">
        <v>193</v>
      </c>
      <c r="H57" s="40" t="s">
        <v>124</v>
      </c>
      <c r="I57" s="48">
        <v>1</v>
      </c>
      <c r="J57" s="55"/>
      <c r="K57" s="56"/>
      <c r="L57" s="51"/>
      <c r="M57" s="52"/>
      <c r="N57" s="46">
        <v>0.12222222222222223</v>
      </c>
      <c r="O57" s="53">
        <f t="shared" si="0"/>
        <v>1.4583333333333337E-2</v>
      </c>
      <c r="P57" s="54"/>
    </row>
    <row r="58" spans="1:16" ht="16" x14ac:dyDescent="0.2">
      <c r="A58" s="46">
        <v>0.10416666666666667</v>
      </c>
      <c r="B58" s="40" t="s">
        <v>141</v>
      </c>
      <c r="C58" s="40"/>
      <c r="D58" s="40" t="s">
        <v>121</v>
      </c>
      <c r="E58" s="37">
        <v>1</v>
      </c>
      <c r="F58" s="39" t="s">
        <v>51</v>
      </c>
      <c r="G58" s="47" t="s">
        <v>124</v>
      </c>
      <c r="H58" s="40" t="s">
        <v>126</v>
      </c>
      <c r="I58" s="48"/>
      <c r="J58" s="55"/>
      <c r="K58" s="56">
        <v>1</v>
      </c>
      <c r="L58" s="51"/>
      <c r="M58" s="52"/>
      <c r="N58" s="46">
        <v>0.11180555555555556</v>
      </c>
      <c r="O58" s="53">
        <f t="shared" si="0"/>
        <v>7.6388888888888895E-3</v>
      </c>
      <c r="P58" s="54"/>
    </row>
    <row r="59" spans="1:16" ht="16" x14ac:dyDescent="0.2">
      <c r="A59" s="46">
        <v>0.12222222222222223</v>
      </c>
      <c r="B59" s="40" t="s">
        <v>354</v>
      </c>
      <c r="C59" s="40"/>
      <c r="D59" s="40" t="s">
        <v>121</v>
      </c>
      <c r="E59" s="37">
        <v>1</v>
      </c>
      <c r="F59" s="39" t="s">
        <v>44</v>
      </c>
      <c r="G59" s="47" t="s">
        <v>320</v>
      </c>
      <c r="H59" s="40" t="s">
        <v>124</v>
      </c>
      <c r="I59" s="57"/>
      <c r="J59" s="55"/>
      <c r="K59" s="56"/>
      <c r="L59" s="51">
        <v>1</v>
      </c>
      <c r="M59" s="52"/>
      <c r="N59" s="46">
        <v>0.13749999999999998</v>
      </c>
      <c r="O59" s="53">
        <f t="shared" si="0"/>
        <v>1.5277777777777751E-2</v>
      </c>
      <c r="P59" s="54"/>
    </row>
    <row r="60" spans="1:16" ht="16" x14ac:dyDescent="0.2">
      <c r="A60" s="46">
        <v>0.12916666666666668</v>
      </c>
      <c r="B60" s="40" t="s">
        <v>120</v>
      </c>
      <c r="C60" s="40"/>
      <c r="D60" s="40" t="s">
        <v>122</v>
      </c>
      <c r="E60" s="37">
        <v>1</v>
      </c>
      <c r="F60" s="39" t="s">
        <v>51</v>
      </c>
      <c r="G60" s="47" t="s">
        <v>124</v>
      </c>
      <c r="H60" s="40" t="s">
        <v>164</v>
      </c>
      <c r="I60" s="57">
        <v>1</v>
      </c>
      <c r="J60" s="55"/>
      <c r="K60" s="56"/>
      <c r="L60" s="51"/>
      <c r="M60" s="52"/>
      <c r="N60" s="46">
        <v>0.13194444444444445</v>
      </c>
      <c r="O60" s="53">
        <f t="shared" si="0"/>
        <v>2.7777777777777679E-3</v>
      </c>
      <c r="P60" s="54"/>
    </row>
    <row r="61" spans="1:16" ht="16" x14ac:dyDescent="0.2">
      <c r="A61" s="46">
        <v>0.13194444444444445</v>
      </c>
      <c r="B61" s="40" t="s">
        <v>120</v>
      </c>
      <c r="C61" s="40"/>
      <c r="D61" s="40" t="s">
        <v>122</v>
      </c>
      <c r="E61" s="37">
        <v>1</v>
      </c>
      <c r="F61" s="39" t="s">
        <v>51</v>
      </c>
      <c r="G61" s="47" t="s">
        <v>164</v>
      </c>
      <c r="H61" s="40" t="s">
        <v>124</v>
      </c>
      <c r="I61" s="48">
        <v>1</v>
      </c>
      <c r="J61" s="55"/>
      <c r="K61" s="56"/>
      <c r="L61" s="51"/>
      <c r="M61" s="52"/>
      <c r="N61" s="46">
        <v>0.14166666666666666</v>
      </c>
      <c r="O61" s="53">
        <f t="shared" si="0"/>
        <v>9.7222222222222154E-3</v>
      </c>
      <c r="P61" s="88"/>
    </row>
    <row r="62" spans="1:16" ht="16" x14ac:dyDescent="0.2">
      <c r="A62" s="46">
        <v>0.13333333333333333</v>
      </c>
      <c r="B62" s="40" t="s">
        <v>240</v>
      </c>
      <c r="C62" s="40"/>
      <c r="D62" s="40" t="s">
        <v>121</v>
      </c>
      <c r="E62" s="37">
        <v>1</v>
      </c>
      <c r="F62" s="39" t="s">
        <v>44</v>
      </c>
      <c r="G62" s="47" t="s">
        <v>128</v>
      </c>
      <c r="H62" s="40" t="s">
        <v>124</v>
      </c>
      <c r="I62" s="48">
        <v>1</v>
      </c>
      <c r="J62" s="55"/>
      <c r="K62" s="56"/>
      <c r="L62" s="51"/>
      <c r="M62" s="52"/>
      <c r="N62" s="46">
        <v>0.14166666666666666</v>
      </c>
      <c r="O62" s="53">
        <f t="shared" si="0"/>
        <v>8.3333333333333315E-3</v>
      </c>
      <c r="P62" s="54"/>
    </row>
    <row r="63" spans="1:16" ht="16" x14ac:dyDescent="0.2">
      <c r="A63" s="46">
        <v>0.13333333333333333</v>
      </c>
      <c r="B63" s="40" t="s">
        <v>153</v>
      </c>
      <c r="C63" s="40"/>
      <c r="D63" s="40" t="s">
        <v>121</v>
      </c>
      <c r="E63" s="37">
        <v>1</v>
      </c>
      <c r="F63" s="39" t="s">
        <v>45</v>
      </c>
      <c r="G63" s="47" t="s">
        <v>131</v>
      </c>
      <c r="H63" s="40" t="s">
        <v>368</v>
      </c>
      <c r="I63" s="48"/>
      <c r="J63" s="55"/>
      <c r="K63" s="56">
        <v>1</v>
      </c>
      <c r="L63" s="51"/>
      <c r="M63" s="52"/>
      <c r="N63" s="46">
        <v>0.1423611111111111</v>
      </c>
      <c r="O63" s="53">
        <f t="shared" si="0"/>
        <v>9.0277777777777735E-3</v>
      </c>
      <c r="P63" s="54"/>
    </row>
    <row r="64" spans="1:16" ht="16" x14ac:dyDescent="0.2">
      <c r="A64" s="46">
        <v>0.1388888888888889</v>
      </c>
      <c r="B64" s="40" t="s">
        <v>192</v>
      </c>
      <c r="C64" s="40"/>
      <c r="D64" s="40" t="s">
        <v>122</v>
      </c>
      <c r="E64" s="37">
        <v>1</v>
      </c>
      <c r="F64" s="39" t="s">
        <v>44</v>
      </c>
      <c r="G64" s="47" t="s">
        <v>124</v>
      </c>
      <c r="H64" s="40" t="s">
        <v>128</v>
      </c>
      <c r="I64" s="48"/>
      <c r="J64" s="55"/>
      <c r="K64" s="56"/>
      <c r="L64" s="51">
        <v>1</v>
      </c>
      <c r="M64" s="52"/>
      <c r="N64" s="46">
        <v>0.14166666666666666</v>
      </c>
      <c r="O64" s="53">
        <f t="shared" si="0"/>
        <v>2.7777777777777679E-3</v>
      </c>
      <c r="P64" s="54"/>
    </row>
    <row r="65" spans="1:16" ht="16" x14ac:dyDescent="0.2">
      <c r="A65" s="46">
        <v>0.1451388888888889</v>
      </c>
      <c r="B65" s="40" t="s">
        <v>174</v>
      </c>
      <c r="C65" s="40"/>
      <c r="D65" s="40" t="s">
        <v>122</v>
      </c>
      <c r="E65" s="37">
        <v>1</v>
      </c>
      <c r="F65" s="39" t="s">
        <v>44</v>
      </c>
      <c r="G65" s="47" t="s">
        <v>203</v>
      </c>
      <c r="H65" s="40" t="s">
        <v>124</v>
      </c>
      <c r="I65" s="48"/>
      <c r="J65" s="55"/>
      <c r="K65" s="56"/>
      <c r="L65" s="51">
        <v>1</v>
      </c>
      <c r="M65" s="52"/>
      <c r="N65" s="46">
        <v>0.15625</v>
      </c>
      <c r="O65" s="53">
        <f t="shared" si="0"/>
        <v>1.1111111111111099E-2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18" thickBot="1" x14ac:dyDescent="0.25">
      <c r="A221" s="100" t="s">
        <v>55</v>
      </c>
      <c r="B221" s="60"/>
      <c r="C221" s="103"/>
      <c r="D221" s="103"/>
      <c r="E221" s="92">
        <f>SUM(E4:E220)</f>
        <v>65</v>
      </c>
      <c r="F221" s="35"/>
      <c r="G221" s="158" t="s">
        <v>56</v>
      </c>
      <c r="H221" s="159"/>
      <c r="I221" s="62">
        <f>SUM(I4:I194)</f>
        <v>21</v>
      </c>
      <c r="J221" s="105">
        <f>SUM(J4:J194)</f>
        <v>0</v>
      </c>
      <c r="K221" s="108">
        <f>SUM(K4:K194)</f>
        <v>20</v>
      </c>
      <c r="L221" s="110">
        <f>SUM(L4:L194)</f>
        <v>21</v>
      </c>
      <c r="M221" s="52">
        <f>SUM(M4:M194)</f>
        <v>0</v>
      </c>
      <c r="N221" s="93"/>
      <c r="O221" s="64">
        <f>SUM(I221:M221)</f>
        <v>62</v>
      </c>
      <c r="P221" s="65" t="s">
        <v>57</v>
      </c>
    </row>
    <row r="222" spans="1:16" ht="18" thickBot="1" x14ac:dyDescent="0.25">
      <c r="A222" s="147" t="s">
        <v>58</v>
      </c>
      <c r="B222" s="147"/>
      <c r="C222" s="147"/>
      <c r="D222" s="117"/>
      <c r="E222" s="61">
        <f>SUM(C4:C220)</f>
        <v>5</v>
      </c>
      <c r="F222" s="35"/>
      <c r="G222" s="160" t="s">
        <v>59</v>
      </c>
      <c r="H222" s="161"/>
      <c r="I222" s="66">
        <f>SUMIF(I4:I194,"=1",O4:O194)</f>
        <v>0.16597222222222235</v>
      </c>
      <c r="J222" s="106">
        <f>SUMIF(J4:J194,"=1",O4:O194)</f>
        <v>0</v>
      </c>
      <c r="K222" s="109">
        <f>SUMIF(K4:K194,"=1",O4:O194)</f>
        <v>0.12847222222222221</v>
      </c>
      <c r="L222" s="113">
        <f>SUMIF(L4:L194,"=1",O4:O194)</f>
        <v>0.14930555555555541</v>
      </c>
      <c r="M222" s="112">
        <f>SUMIF(M4:M194,"=1",O4:O194)</f>
        <v>0</v>
      </c>
      <c r="N222" s="94"/>
      <c r="O222" s="67">
        <f>SUM(O4:O220)</f>
        <v>0.44374999999999987</v>
      </c>
      <c r="P222" s="68" t="s">
        <v>60</v>
      </c>
    </row>
    <row r="223" spans="1:16" ht="17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9.958333333333341</v>
      </c>
      <c r="J223" s="71">
        <f>ABS(J222*60)</f>
        <v>0</v>
      </c>
      <c r="K223" s="72">
        <f>ABS(K222*60)</f>
        <v>7.7083333333333321</v>
      </c>
      <c r="L223" s="73">
        <f>ABS(L222*60)</f>
        <v>8.958333333333325</v>
      </c>
      <c r="M223" s="74">
        <f>ABS(M222*60)</f>
        <v>0</v>
      </c>
      <c r="N223" s="95"/>
      <c r="O223" s="53">
        <f>ABS(O222*60)</f>
        <v>26.624999999999993</v>
      </c>
      <c r="P223" s="65" t="s">
        <v>62</v>
      </c>
    </row>
    <row r="224" spans="1:16" ht="17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>
        <f t="shared" ref="I224" si="4">ABS(I223/I221)</f>
        <v>0.47420634920634958</v>
      </c>
      <c r="J224" s="116">
        <v>0</v>
      </c>
      <c r="K224" s="76">
        <f>ABS(K223/K221)</f>
        <v>0.38541666666666663</v>
      </c>
      <c r="L224" s="77">
        <f>ABS(L223/L221)</f>
        <v>0.42658730158730118</v>
      </c>
      <c r="M224" s="78">
        <v>0</v>
      </c>
      <c r="N224" s="93"/>
      <c r="O224" s="79">
        <f>ABS(O223/O221)</f>
        <v>0.42943548387096764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/>
      <c r="J227" s="118">
        <v>8460</v>
      </c>
      <c r="K227" s="118"/>
      <c r="L227" s="118"/>
      <c r="M227" s="118">
        <v>123895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7</v>
      </c>
      <c r="G228" s="86">
        <f>ABS(F228/E221)</f>
        <v>0.1076923076923077</v>
      </c>
      <c r="H228" s="82" t="s">
        <v>70</v>
      </c>
      <c r="I228" s="118">
        <v>36721</v>
      </c>
      <c r="J228" s="118">
        <v>8460</v>
      </c>
      <c r="K228" s="118">
        <v>141527</v>
      </c>
      <c r="L228" s="118">
        <v>130518</v>
      </c>
      <c r="M228" s="118">
        <v>123905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13</v>
      </c>
      <c r="G229" s="86">
        <f>ABS(F229/E221)</f>
        <v>0.2</v>
      </c>
      <c r="H229" s="82" t="s">
        <v>72</v>
      </c>
      <c r="I229" s="118">
        <f>SUM(I228-I227)</f>
        <v>36721</v>
      </c>
      <c r="J229" s="118">
        <f>SUM(J228-J227)</f>
        <v>0</v>
      </c>
      <c r="K229" s="118">
        <f>SUM(K228-K227)</f>
        <v>141527</v>
      </c>
      <c r="L229" s="118">
        <f>SUM(L228-L227)</f>
        <v>130518</v>
      </c>
      <c r="M229" s="118">
        <f>SUM(M228-M227)</f>
        <v>10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19</v>
      </c>
      <c r="G233" s="86">
        <f>ABS(F233/E221)</f>
        <v>0.29230769230769232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6</v>
      </c>
      <c r="G234" s="86">
        <f>ABS(F234/E221)</f>
        <v>9.2307692307692313E-2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9</v>
      </c>
      <c r="G235" s="86">
        <f>ABS(F235/E221)</f>
        <v>0.13846153846153847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5</v>
      </c>
      <c r="G236" s="86">
        <f>ABS(F236/E221)</f>
        <v>7.6923076923076927E-2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6</v>
      </c>
      <c r="G237" s="86">
        <f>ABS(F237/E221)</f>
        <v>9.2307692307692313E-2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41"/>
  <sheetViews>
    <sheetView zoomScale="86" zoomScaleNormal="86" workbookViewId="0">
      <pane ySplit="3" topLeftCell="A45" activePane="bottomLeft" state="frozen"/>
      <selection activeCell="A223" sqref="A223"/>
      <selection pane="bottomLeft" activeCell="H8" sqref="H8"/>
    </sheetView>
  </sheetViews>
  <sheetFormatPr baseColWidth="10" defaultColWidth="8.83203125" defaultRowHeight="15" x14ac:dyDescent="0.2"/>
  <cols>
    <col min="1" max="1" width="9.5" customWidth="1"/>
    <col min="2" max="2" width="16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83203125" customWidth="1"/>
    <col min="15" max="15" width="14.5" customWidth="1"/>
    <col min="16" max="16" width="60.332031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423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117</v>
      </c>
      <c r="K3" s="126" t="s">
        <v>118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0.31805555555555554</v>
      </c>
      <c r="B4" s="40" t="s">
        <v>332</v>
      </c>
      <c r="C4" s="40"/>
      <c r="D4" s="40" t="s">
        <v>121</v>
      </c>
      <c r="E4" s="37">
        <v>2</v>
      </c>
      <c r="F4" s="39" t="s">
        <v>49</v>
      </c>
      <c r="G4" s="47" t="s">
        <v>131</v>
      </c>
      <c r="H4" s="40" t="s">
        <v>124</v>
      </c>
      <c r="I4" s="48"/>
      <c r="J4" s="49"/>
      <c r="K4" s="50"/>
      <c r="L4" s="51">
        <v>1</v>
      </c>
      <c r="M4" s="52"/>
      <c r="N4" s="46">
        <v>0.32430555555555557</v>
      </c>
      <c r="O4" s="53">
        <f t="shared" ref="O4:O67" si="0">ABS(N4-A4)</f>
        <v>6.2500000000000333E-3</v>
      </c>
      <c r="P4" s="54"/>
    </row>
    <row r="5" spans="1:18" ht="16" x14ac:dyDescent="0.2">
      <c r="A5" s="46">
        <v>0.32361111111111113</v>
      </c>
      <c r="B5" s="40" t="s">
        <v>429</v>
      </c>
      <c r="C5" s="40"/>
      <c r="D5" s="40" t="s">
        <v>121</v>
      </c>
      <c r="E5" s="37">
        <v>2</v>
      </c>
      <c r="F5" s="39" t="s">
        <v>50</v>
      </c>
      <c r="G5" s="47" t="s">
        <v>124</v>
      </c>
      <c r="H5" s="40" t="s">
        <v>164</v>
      </c>
      <c r="I5" s="48">
        <v>1</v>
      </c>
      <c r="J5" s="49"/>
      <c r="K5" s="50"/>
      <c r="L5" s="51"/>
      <c r="M5" s="52"/>
      <c r="N5" s="46">
        <v>0.3263888888888889</v>
      </c>
      <c r="O5" s="53">
        <f t="shared" si="0"/>
        <v>2.7777777777777679E-3</v>
      </c>
      <c r="P5" s="54"/>
    </row>
    <row r="6" spans="1:18" ht="16" x14ac:dyDescent="0.2">
      <c r="A6" s="46">
        <v>0.32361111111111113</v>
      </c>
      <c r="B6" s="40" t="s">
        <v>129</v>
      </c>
      <c r="C6" s="40"/>
      <c r="D6" s="40" t="s">
        <v>122</v>
      </c>
      <c r="E6" s="37">
        <v>1</v>
      </c>
      <c r="F6" s="39" t="s">
        <v>45</v>
      </c>
      <c r="G6" s="47" t="s">
        <v>124</v>
      </c>
      <c r="H6" s="40" t="s">
        <v>128</v>
      </c>
      <c r="I6" s="48">
        <v>1</v>
      </c>
      <c r="J6" s="49"/>
      <c r="K6" s="50"/>
      <c r="L6" s="51"/>
      <c r="M6" s="52"/>
      <c r="N6" s="46">
        <v>0.32777777777777778</v>
      </c>
      <c r="O6" s="53">
        <f t="shared" si="0"/>
        <v>4.1666666666666519E-3</v>
      </c>
      <c r="P6" s="54"/>
    </row>
    <row r="7" spans="1:18" ht="16" x14ac:dyDescent="0.2">
      <c r="A7" s="46">
        <v>0.32569444444444445</v>
      </c>
      <c r="B7" s="40" t="s">
        <v>168</v>
      </c>
      <c r="C7" s="40"/>
      <c r="D7" s="40" t="s">
        <v>121</v>
      </c>
      <c r="E7" s="37">
        <v>1</v>
      </c>
      <c r="F7" s="39" t="s">
        <v>46</v>
      </c>
      <c r="G7" s="47" t="s">
        <v>124</v>
      </c>
      <c r="H7" s="40" t="s">
        <v>157</v>
      </c>
      <c r="I7" s="48"/>
      <c r="J7" s="49"/>
      <c r="K7" s="50"/>
      <c r="L7" s="51">
        <v>1</v>
      </c>
      <c r="M7" s="52"/>
      <c r="N7" s="46">
        <v>0.33055555555555555</v>
      </c>
      <c r="O7" s="53">
        <f t="shared" si="0"/>
        <v>4.8611111111110938E-3</v>
      </c>
      <c r="P7" s="54"/>
    </row>
    <row r="8" spans="1:18" ht="16" x14ac:dyDescent="0.2">
      <c r="A8" s="46">
        <v>0.33055555555555555</v>
      </c>
      <c r="B8" s="40" t="s">
        <v>168</v>
      </c>
      <c r="C8" s="40"/>
      <c r="D8" s="40" t="s">
        <v>121</v>
      </c>
      <c r="E8" s="37">
        <v>1</v>
      </c>
      <c r="F8" s="39" t="s">
        <v>46</v>
      </c>
      <c r="G8" s="47" t="s">
        <v>157</v>
      </c>
      <c r="H8" s="40" t="s">
        <v>124</v>
      </c>
      <c r="I8" s="48"/>
      <c r="J8" s="49"/>
      <c r="K8" s="50"/>
      <c r="L8" s="51">
        <v>1</v>
      </c>
      <c r="M8" s="52"/>
      <c r="N8" s="46">
        <v>0.3354166666666667</v>
      </c>
      <c r="O8" s="53">
        <f t="shared" si="0"/>
        <v>4.8611111111111494E-3</v>
      </c>
      <c r="P8" s="54"/>
    </row>
    <row r="9" spans="1:18" ht="16" x14ac:dyDescent="0.2">
      <c r="A9" s="46">
        <v>0.33194444444444443</v>
      </c>
      <c r="B9" s="40" t="s">
        <v>321</v>
      </c>
      <c r="C9" s="40"/>
      <c r="D9" s="40" t="s">
        <v>121</v>
      </c>
      <c r="E9" s="37">
        <v>2</v>
      </c>
      <c r="F9" s="39" t="s">
        <v>47</v>
      </c>
      <c r="G9" s="47" t="s">
        <v>124</v>
      </c>
      <c r="H9" s="40" t="s">
        <v>164</v>
      </c>
      <c r="I9" s="48"/>
      <c r="J9" s="49"/>
      <c r="K9" s="50">
        <v>1</v>
      </c>
      <c r="L9" s="51"/>
      <c r="M9" s="52"/>
      <c r="N9" s="46">
        <v>0.33611111111111108</v>
      </c>
      <c r="O9" s="53">
        <f t="shared" si="0"/>
        <v>4.1666666666666519E-3</v>
      </c>
      <c r="P9" s="54"/>
    </row>
    <row r="10" spans="1:18" ht="16" x14ac:dyDescent="0.2">
      <c r="A10" s="46">
        <v>0.3354166666666667</v>
      </c>
      <c r="B10" s="40" t="s">
        <v>168</v>
      </c>
      <c r="C10" s="40"/>
      <c r="D10" s="40" t="s">
        <v>121</v>
      </c>
      <c r="E10" s="37">
        <v>1</v>
      </c>
      <c r="F10" s="39" t="s">
        <v>46</v>
      </c>
      <c r="G10" s="47" t="s">
        <v>124</v>
      </c>
      <c r="H10" s="40" t="s">
        <v>126</v>
      </c>
      <c r="I10" s="48"/>
      <c r="J10" s="49"/>
      <c r="K10" s="50"/>
      <c r="L10" s="51">
        <v>1</v>
      </c>
      <c r="M10" s="52"/>
      <c r="N10" s="46">
        <v>0.34513888888888888</v>
      </c>
      <c r="O10" s="53">
        <f t="shared" si="0"/>
        <v>9.7222222222221877E-3</v>
      </c>
      <c r="P10" s="54"/>
    </row>
    <row r="11" spans="1:18" ht="16" x14ac:dyDescent="0.2">
      <c r="A11" s="46">
        <v>0.33680555555555558</v>
      </c>
      <c r="B11" s="40" t="s">
        <v>133</v>
      </c>
      <c r="C11" s="40"/>
      <c r="D11" s="40" t="s">
        <v>121</v>
      </c>
      <c r="E11" s="37">
        <v>1</v>
      </c>
      <c r="F11" s="39" t="s">
        <v>46</v>
      </c>
      <c r="G11" s="47" t="s">
        <v>134</v>
      </c>
      <c r="H11" s="40" t="s">
        <v>124</v>
      </c>
      <c r="I11" s="48">
        <v>1</v>
      </c>
      <c r="J11" s="49"/>
      <c r="K11" s="50"/>
      <c r="L11" s="51"/>
      <c r="M11" s="52"/>
      <c r="N11" s="46">
        <v>0.3444444444444445</v>
      </c>
      <c r="O11" s="53">
        <f t="shared" si="0"/>
        <v>7.6388888888889173E-3</v>
      </c>
      <c r="P11" s="54"/>
    </row>
    <row r="12" spans="1:18" ht="16" x14ac:dyDescent="0.2">
      <c r="A12" s="46">
        <v>0.33680555555555558</v>
      </c>
      <c r="B12" s="40" t="s">
        <v>137</v>
      </c>
      <c r="C12" s="40"/>
      <c r="D12" s="40" t="s">
        <v>121</v>
      </c>
      <c r="E12" s="37">
        <v>1</v>
      </c>
      <c r="F12" s="39" t="s">
        <v>49</v>
      </c>
      <c r="G12" s="47" t="s">
        <v>124</v>
      </c>
      <c r="H12" s="40" t="s">
        <v>132</v>
      </c>
      <c r="I12" s="48"/>
      <c r="J12" s="49"/>
      <c r="K12" s="50">
        <v>1</v>
      </c>
      <c r="L12" s="51"/>
      <c r="M12" s="52"/>
      <c r="N12" s="46">
        <v>0.34097222222222223</v>
      </c>
      <c r="O12" s="53">
        <f t="shared" si="0"/>
        <v>4.1666666666666519E-3</v>
      </c>
      <c r="P12" s="54"/>
    </row>
    <row r="13" spans="1:18" ht="16" x14ac:dyDescent="0.2">
      <c r="A13" s="46">
        <v>0.33680555555555558</v>
      </c>
      <c r="B13" s="40" t="s">
        <v>147</v>
      </c>
      <c r="C13" s="40"/>
      <c r="D13" s="40" t="s">
        <v>121</v>
      </c>
      <c r="E13" s="37">
        <v>1</v>
      </c>
      <c r="F13" s="39" t="s">
        <v>49</v>
      </c>
      <c r="G13" s="47" t="s">
        <v>124</v>
      </c>
      <c r="H13" s="40" t="s">
        <v>193</v>
      </c>
      <c r="I13" s="48"/>
      <c r="J13" s="49"/>
      <c r="K13" s="50">
        <v>1</v>
      </c>
      <c r="L13" s="51"/>
      <c r="M13" s="52"/>
      <c r="N13" s="46">
        <v>0.34652777777777777</v>
      </c>
      <c r="O13" s="53">
        <f t="shared" si="0"/>
        <v>9.7222222222221877E-3</v>
      </c>
      <c r="P13" s="54"/>
    </row>
    <row r="14" spans="1:18" ht="16" x14ac:dyDescent="0.2">
      <c r="A14" s="46">
        <v>0.3430555555555555</v>
      </c>
      <c r="B14" s="40" t="s">
        <v>211</v>
      </c>
      <c r="C14" s="40"/>
      <c r="D14" s="40" t="s">
        <v>121</v>
      </c>
      <c r="E14" s="37">
        <v>1</v>
      </c>
      <c r="F14" s="39" t="s">
        <v>45</v>
      </c>
      <c r="G14" s="47" t="s">
        <v>131</v>
      </c>
      <c r="H14" s="40" t="s">
        <v>195</v>
      </c>
      <c r="I14" s="48"/>
      <c r="J14" s="49"/>
      <c r="K14" s="50"/>
      <c r="L14" s="51">
        <v>1</v>
      </c>
      <c r="M14" s="52"/>
      <c r="N14" s="46">
        <v>0.3576388888888889</v>
      </c>
      <c r="O14" s="53">
        <f t="shared" si="0"/>
        <v>1.4583333333333393E-2</v>
      </c>
      <c r="P14" s="54"/>
    </row>
    <row r="15" spans="1:18" ht="16" x14ac:dyDescent="0.2">
      <c r="A15" s="46">
        <v>0.34513888888888888</v>
      </c>
      <c r="B15" s="40" t="s">
        <v>165</v>
      </c>
      <c r="C15" s="40"/>
      <c r="D15" s="40" t="s">
        <v>122</v>
      </c>
      <c r="E15" s="37">
        <v>1</v>
      </c>
      <c r="F15" s="39" t="s">
        <v>44</v>
      </c>
      <c r="G15" s="47" t="s">
        <v>124</v>
      </c>
      <c r="H15" s="40" t="s">
        <v>400</v>
      </c>
      <c r="I15" s="48">
        <v>1</v>
      </c>
      <c r="J15" s="49"/>
      <c r="K15" s="50"/>
      <c r="L15" s="51"/>
      <c r="M15" s="52"/>
      <c r="N15" s="46">
        <v>0.34791666666666665</v>
      </c>
      <c r="O15" s="53">
        <f t="shared" si="0"/>
        <v>2.7777777777777679E-3</v>
      </c>
      <c r="P15" s="54"/>
    </row>
    <row r="16" spans="1:18" ht="16" x14ac:dyDescent="0.2">
      <c r="A16" s="46">
        <v>0.35625000000000001</v>
      </c>
      <c r="B16" s="40" t="s">
        <v>393</v>
      </c>
      <c r="C16" s="40"/>
      <c r="D16" s="40" t="s">
        <v>121</v>
      </c>
      <c r="E16" s="37">
        <v>1</v>
      </c>
      <c r="F16" s="39" t="s">
        <v>51</v>
      </c>
      <c r="G16" s="47" t="s">
        <v>124</v>
      </c>
      <c r="H16" s="40" t="s">
        <v>145</v>
      </c>
      <c r="I16" s="48">
        <v>1</v>
      </c>
      <c r="J16" s="49"/>
      <c r="K16" s="50"/>
      <c r="L16" s="51"/>
      <c r="M16" s="52"/>
      <c r="N16" s="46">
        <v>0.36388888888888887</v>
      </c>
      <c r="O16" s="53">
        <f t="shared" si="0"/>
        <v>7.6388888888888618E-3</v>
      </c>
      <c r="P16" s="54"/>
    </row>
    <row r="17" spans="1:16" ht="16" x14ac:dyDescent="0.2">
      <c r="A17" s="46">
        <v>0.35625000000000001</v>
      </c>
      <c r="B17" s="40" t="s">
        <v>123</v>
      </c>
      <c r="C17" s="40"/>
      <c r="D17" s="40" t="s">
        <v>122</v>
      </c>
      <c r="E17" s="37">
        <v>1</v>
      </c>
      <c r="F17" s="39" t="s">
        <v>46</v>
      </c>
      <c r="G17" s="47" t="s">
        <v>124</v>
      </c>
      <c r="H17" s="40" t="s">
        <v>128</v>
      </c>
      <c r="I17" s="48">
        <v>1</v>
      </c>
      <c r="J17" s="49"/>
      <c r="K17" s="50"/>
      <c r="L17" s="51"/>
      <c r="M17" s="52"/>
      <c r="N17" s="46">
        <v>0.35902777777777778</v>
      </c>
      <c r="O17" s="53">
        <f t="shared" si="0"/>
        <v>2.7777777777777679E-3</v>
      </c>
      <c r="P17" s="54"/>
    </row>
    <row r="18" spans="1:16" ht="16" x14ac:dyDescent="0.2">
      <c r="A18" s="46">
        <v>0.35833333333333334</v>
      </c>
      <c r="B18" s="40" t="s">
        <v>133</v>
      </c>
      <c r="C18" s="40"/>
      <c r="D18" s="40" t="s">
        <v>121</v>
      </c>
      <c r="E18" s="37">
        <v>1</v>
      </c>
      <c r="F18" s="39" t="s">
        <v>46</v>
      </c>
      <c r="G18" s="47" t="s">
        <v>124</v>
      </c>
      <c r="H18" s="40" t="s">
        <v>320</v>
      </c>
      <c r="I18" s="48"/>
      <c r="J18" s="49"/>
      <c r="K18" s="50">
        <v>1</v>
      </c>
      <c r="L18" s="51"/>
      <c r="M18" s="52"/>
      <c r="N18" s="46">
        <v>0.36527777777777781</v>
      </c>
      <c r="O18" s="53">
        <f t="shared" si="0"/>
        <v>6.9444444444444753E-3</v>
      </c>
      <c r="P18" s="54"/>
    </row>
    <row r="19" spans="1:16" ht="16" x14ac:dyDescent="0.2">
      <c r="A19" s="46">
        <v>0.36388888888888887</v>
      </c>
      <c r="B19" s="40" t="s">
        <v>137</v>
      </c>
      <c r="C19" s="40"/>
      <c r="D19" s="40" t="s">
        <v>121</v>
      </c>
      <c r="E19" s="37">
        <v>1</v>
      </c>
      <c r="F19" s="39" t="s">
        <v>49</v>
      </c>
      <c r="G19" s="47" t="s">
        <v>268</v>
      </c>
      <c r="H19" s="40" t="s">
        <v>124</v>
      </c>
      <c r="I19" s="48"/>
      <c r="J19" s="49"/>
      <c r="K19" s="50"/>
      <c r="L19" s="51">
        <v>1</v>
      </c>
      <c r="M19" s="52"/>
      <c r="N19" s="46">
        <v>0.37777777777777777</v>
      </c>
      <c r="O19" s="53">
        <f t="shared" si="0"/>
        <v>1.3888888888888895E-2</v>
      </c>
      <c r="P19" s="54"/>
    </row>
    <row r="20" spans="1:16" ht="16" x14ac:dyDescent="0.2">
      <c r="A20" s="46">
        <v>0.36527777777777781</v>
      </c>
      <c r="B20" s="40" t="s">
        <v>133</v>
      </c>
      <c r="C20" s="40"/>
      <c r="D20" s="40" t="s">
        <v>121</v>
      </c>
      <c r="E20" s="37">
        <v>1</v>
      </c>
      <c r="F20" s="39" t="s">
        <v>46</v>
      </c>
      <c r="G20" s="47" t="s">
        <v>320</v>
      </c>
      <c r="H20" s="40" t="s">
        <v>124</v>
      </c>
      <c r="I20" s="48"/>
      <c r="J20" s="49"/>
      <c r="K20" s="50">
        <v>1</v>
      </c>
      <c r="L20" s="51"/>
      <c r="M20" s="52"/>
      <c r="N20" s="46">
        <v>0.37152777777777773</v>
      </c>
      <c r="O20" s="53">
        <f t="shared" si="0"/>
        <v>6.2499999999999223E-3</v>
      </c>
      <c r="P20" s="54"/>
    </row>
    <row r="21" spans="1:16" ht="16" x14ac:dyDescent="0.2">
      <c r="A21" s="46">
        <v>0.37152777777777773</v>
      </c>
      <c r="B21" s="40" t="s">
        <v>133</v>
      </c>
      <c r="C21" s="40"/>
      <c r="D21" s="40" t="s">
        <v>121</v>
      </c>
      <c r="E21" s="37">
        <v>1</v>
      </c>
      <c r="F21" s="39" t="s">
        <v>46</v>
      </c>
      <c r="G21" s="47" t="s">
        <v>124</v>
      </c>
      <c r="H21" s="40" t="s">
        <v>320</v>
      </c>
      <c r="I21" s="48"/>
      <c r="J21" s="49"/>
      <c r="K21" s="50">
        <v>1</v>
      </c>
      <c r="L21" s="51"/>
      <c r="M21" s="52"/>
      <c r="N21" s="46">
        <v>0.38055555555555554</v>
      </c>
      <c r="O21" s="53">
        <f t="shared" si="0"/>
        <v>9.0277777777778012E-3</v>
      </c>
      <c r="P21" s="54"/>
    </row>
    <row r="22" spans="1:16" ht="16" x14ac:dyDescent="0.2">
      <c r="A22" s="46">
        <v>0.36944444444444446</v>
      </c>
      <c r="B22" s="40" t="s">
        <v>129</v>
      </c>
      <c r="C22" s="40"/>
      <c r="D22" s="40" t="s">
        <v>122</v>
      </c>
      <c r="E22" s="37">
        <v>1</v>
      </c>
      <c r="F22" s="39" t="s">
        <v>45</v>
      </c>
      <c r="G22" s="47" t="s">
        <v>158</v>
      </c>
      <c r="H22" s="40" t="s">
        <v>195</v>
      </c>
      <c r="I22" s="48"/>
      <c r="J22" s="49"/>
      <c r="K22" s="50"/>
      <c r="L22" s="51">
        <v>1</v>
      </c>
      <c r="M22" s="52"/>
      <c r="N22" s="46">
        <v>0.38263888888888892</v>
      </c>
      <c r="O22" s="53">
        <f t="shared" si="0"/>
        <v>1.3194444444444453E-2</v>
      </c>
      <c r="P22" s="54"/>
    </row>
    <row r="23" spans="1:16" ht="16" x14ac:dyDescent="0.2">
      <c r="A23" s="46">
        <v>0.37777777777777777</v>
      </c>
      <c r="B23" s="40" t="s">
        <v>211</v>
      </c>
      <c r="C23" s="40">
        <v>1</v>
      </c>
      <c r="D23" s="40" t="s">
        <v>122</v>
      </c>
      <c r="E23" s="37"/>
      <c r="F23" s="39" t="s">
        <v>45</v>
      </c>
      <c r="G23" s="47" t="s">
        <v>124</v>
      </c>
      <c r="H23" s="40" t="s">
        <v>195</v>
      </c>
      <c r="I23" s="48"/>
      <c r="J23" s="49"/>
      <c r="K23" s="50"/>
      <c r="L23" s="51">
        <v>1</v>
      </c>
      <c r="M23" s="52"/>
      <c r="N23" s="46">
        <v>0.38263888888888892</v>
      </c>
      <c r="O23" s="53">
        <f t="shared" si="0"/>
        <v>4.8611111111111494E-3</v>
      </c>
      <c r="P23" s="54"/>
    </row>
    <row r="24" spans="1:16" ht="16" x14ac:dyDescent="0.2">
      <c r="A24" s="46">
        <v>0.37777777777777777</v>
      </c>
      <c r="B24" s="40" t="s">
        <v>156</v>
      </c>
      <c r="C24" s="40"/>
      <c r="D24" s="40" t="s">
        <v>122</v>
      </c>
      <c r="E24" s="37">
        <v>1</v>
      </c>
      <c r="F24" s="39" t="s">
        <v>44</v>
      </c>
      <c r="G24" s="47" t="s">
        <v>124</v>
      </c>
      <c r="H24" s="40" t="s">
        <v>313</v>
      </c>
      <c r="I24" s="48"/>
      <c r="J24" s="49"/>
      <c r="K24" s="50"/>
      <c r="L24" s="51">
        <v>1</v>
      </c>
      <c r="M24" s="52"/>
      <c r="N24" s="46">
        <v>0.38263888888888892</v>
      </c>
      <c r="O24" s="53">
        <f t="shared" si="0"/>
        <v>4.8611111111111494E-3</v>
      </c>
      <c r="P24" s="54"/>
    </row>
    <row r="25" spans="1:16" ht="16" x14ac:dyDescent="0.2">
      <c r="A25" s="46">
        <v>0.3888888888888889</v>
      </c>
      <c r="B25" s="40" t="s">
        <v>312</v>
      </c>
      <c r="C25" s="40"/>
      <c r="D25" s="40" t="s">
        <v>121</v>
      </c>
      <c r="E25" s="37">
        <v>2</v>
      </c>
      <c r="F25" s="39" t="s">
        <v>44</v>
      </c>
      <c r="G25" s="47" t="s">
        <v>124</v>
      </c>
      <c r="H25" s="40" t="s">
        <v>145</v>
      </c>
      <c r="I25" s="48"/>
      <c r="J25" s="49"/>
      <c r="K25" s="50"/>
      <c r="L25" s="51">
        <v>1</v>
      </c>
      <c r="M25" s="52"/>
      <c r="N25" s="46">
        <v>0.39652777777777781</v>
      </c>
      <c r="O25" s="53">
        <f t="shared" si="0"/>
        <v>7.6388888888889173E-3</v>
      </c>
      <c r="P25" s="54"/>
    </row>
    <row r="26" spans="1:16" ht="16" x14ac:dyDescent="0.2">
      <c r="A26" s="46">
        <v>0.39374999999999999</v>
      </c>
      <c r="B26" s="40" t="s">
        <v>151</v>
      </c>
      <c r="C26" s="40"/>
      <c r="D26" s="40" t="s">
        <v>122</v>
      </c>
      <c r="E26" s="37">
        <v>1</v>
      </c>
      <c r="F26" s="39" t="s">
        <v>44</v>
      </c>
      <c r="G26" s="47" t="s">
        <v>124</v>
      </c>
      <c r="H26" s="40" t="s">
        <v>132</v>
      </c>
      <c r="I26" s="48">
        <v>1</v>
      </c>
      <c r="J26" s="49"/>
      <c r="K26" s="50"/>
      <c r="L26" s="51"/>
      <c r="M26" s="52"/>
      <c r="N26" s="46">
        <v>0.3972222222222222</v>
      </c>
      <c r="O26" s="53">
        <f t="shared" si="0"/>
        <v>3.4722222222222099E-3</v>
      </c>
      <c r="P26" s="54"/>
    </row>
    <row r="27" spans="1:16" ht="16" x14ac:dyDescent="0.2">
      <c r="A27" s="46">
        <v>0.39652777777777781</v>
      </c>
      <c r="B27" s="40" t="s">
        <v>147</v>
      </c>
      <c r="C27" s="40"/>
      <c r="D27" s="40" t="s">
        <v>121</v>
      </c>
      <c r="E27" s="37">
        <v>1</v>
      </c>
      <c r="F27" s="39" t="s">
        <v>49</v>
      </c>
      <c r="G27" s="47" t="s">
        <v>203</v>
      </c>
      <c r="H27" s="40" t="s">
        <v>124</v>
      </c>
      <c r="I27" s="48">
        <v>1</v>
      </c>
      <c r="J27" s="49"/>
      <c r="K27" s="50"/>
      <c r="L27" s="51"/>
      <c r="M27" s="52"/>
      <c r="N27" s="46">
        <v>0.41180555555555554</v>
      </c>
      <c r="O27" s="53">
        <f t="shared" si="0"/>
        <v>1.5277777777777724E-2</v>
      </c>
      <c r="P27" s="54"/>
    </row>
    <row r="28" spans="1:16" ht="16" x14ac:dyDescent="0.2">
      <c r="A28" s="46">
        <v>0.39861111111111108</v>
      </c>
      <c r="B28" s="40" t="s">
        <v>211</v>
      </c>
      <c r="C28" s="40">
        <v>1</v>
      </c>
      <c r="D28" s="40" t="s">
        <v>122</v>
      </c>
      <c r="E28" s="37"/>
      <c r="F28" s="39" t="s">
        <v>45</v>
      </c>
      <c r="G28" s="47" t="s">
        <v>124</v>
      </c>
      <c r="H28" s="40" t="s">
        <v>195</v>
      </c>
      <c r="I28" s="48"/>
      <c r="J28" s="49"/>
      <c r="K28" s="50">
        <v>1</v>
      </c>
      <c r="L28" s="51"/>
      <c r="M28" s="52"/>
      <c r="N28" s="46">
        <v>0.40416666666666662</v>
      </c>
      <c r="O28" s="53">
        <f t="shared" si="0"/>
        <v>5.5555555555555358E-3</v>
      </c>
      <c r="P28" s="54"/>
    </row>
    <row r="29" spans="1:16" ht="16" x14ac:dyDescent="0.2">
      <c r="A29" s="46">
        <v>0.40347222222222223</v>
      </c>
      <c r="B29" s="40" t="s">
        <v>192</v>
      </c>
      <c r="C29" s="40"/>
      <c r="D29" s="40" t="s">
        <v>122</v>
      </c>
      <c r="E29" s="37">
        <v>1</v>
      </c>
      <c r="F29" s="39" t="s">
        <v>44</v>
      </c>
      <c r="G29" s="47" t="s">
        <v>124</v>
      </c>
      <c r="H29" s="40" t="s">
        <v>128</v>
      </c>
      <c r="I29" s="48"/>
      <c r="J29" s="49"/>
      <c r="K29" s="50">
        <v>1</v>
      </c>
      <c r="L29" s="51"/>
      <c r="M29" s="52"/>
      <c r="N29" s="46">
        <v>0.40625</v>
      </c>
      <c r="O29" s="53">
        <f t="shared" si="0"/>
        <v>2.7777777777777679E-3</v>
      </c>
      <c r="P29" s="54"/>
    </row>
    <row r="30" spans="1:16" ht="16" x14ac:dyDescent="0.2">
      <c r="A30" s="46">
        <v>0.39652777777777781</v>
      </c>
      <c r="B30" s="40" t="s">
        <v>312</v>
      </c>
      <c r="C30" s="40"/>
      <c r="D30" s="40" t="s">
        <v>121</v>
      </c>
      <c r="E30" s="37">
        <v>2</v>
      </c>
      <c r="F30" s="39" t="s">
        <v>44</v>
      </c>
      <c r="G30" s="47" t="s">
        <v>145</v>
      </c>
      <c r="H30" s="40" t="s">
        <v>124</v>
      </c>
      <c r="I30" s="48"/>
      <c r="J30" s="49"/>
      <c r="K30" s="50"/>
      <c r="L30" s="51">
        <v>1</v>
      </c>
      <c r="M30" s="52"/>
      <c r="N30" s="46">
        <v>0.40902777777777777</v>
      </c>
      <c r="O30" s="53">
        <f t="shared" si="0"/>
        <v>1.2499999999999956E-2</v>
      </c>
      <c r="P30" s="54"/>
    </row>
    <row r="31" spans="1:16" ht="16" x14ac:dyDescent="0.2">
      <c r="A31" s="46">
        <v>0.40347222222222223</v>
      </c>
      <c r="B31" s="40" t="s">
        <v>321</v>
      </c>
      <c r="C31" s="40"/>
      <c r="D31" s="40" t="s">
        <v>121</v>
      </c>
      <c r="E31" s="37">
        <v>2</v>
      </c>
      <c r="F31" s="39" t="s">
        <v>47</v>
      </c>
      <c r="G31" s="47" t="s">
        <v>232</v>
      </c>
      <c r="H31" s="40" t="s">
        <v>124</v>
      </c>
      <c r="I31" s="48"/>
      <c r="J31" s="49"/>
      <c r="K31" s="50">
        <v>1</v>
      </c>
      <c r="L31" s="51"/>
      <c r="M31" s="52"/>
      <c r="N31" s="46">
        <v>0.41597222222222219</v>
      </c>
      <c r="O31" s="53">
        <f t="shared" si="0"/>
        <v>1.2499999999999956E-2</v>
      </c>
      <c r="P31" s="54"/>
    </row>
    <row r="32" spans="1:16" ht="16" x14ac:dyDescent="0.2">
      <c r="A32" s="46">
        <v>0.4284722222222222</v>
      </c>
      <c r="B32" s="40" t="s">
        <v>168</v>
      </c>
      <c r="C32" s="40"/>
      <c r="D32" s="40" t="s">
        <v>121</v>
      </c>
      <c r="E32" s="37">
        <v>1</v>
      </c>
      <c r="F32" s="39" t="s">
        <v>46</v>
      </c>
      <c r="G32" s="47" t="s">
        <v>251</v>
      </c>
      <c r="H32" s="40" t="s">
        <v>232</v>
      </c>
      <c r="I32" s="48"/>
      <c r="J32" s="49"/>
      <c r="K32" s="50"/>
      <c r="L32" s="51">
        <v>1</v>
      </c>
      <c r="M32" s="52"/>
      <c r="N32" s="46">
        <v>0.44097222222222227</v>
      </c>
      <c r="O32" s="53">
        <f t="shared" si="0"/>
        <v>1.2500000000000067E-2</v>
      </c>
      <c r="P32" s="54"/>
    </row>
    <row r="33" spans="1:16" ht="16" x14ac:dyDescent="0.2">
      <c r="A33" s="46">
        <v>0.43124999999999997</v>
      </c>
      <c r="B33" s="40" t="s">
        <v>120</v>
      </c>
      <c r="C33" s="40"/>
      <c r="D33" s="40" t="s">
        <v>121</v>
      </c>
      <c r="E33" s="37">
        <v>1</v>
      </c>
      <c r="F33" s="39" t="s">
        <v>51</v>
      </c>
      <c r="G33" s="47" t="s">
        <v>124</v>
      </c>
      <c r="H33" s="40" t="s">
        <v>164</v>
      </c>
      <c r="I33" s="48">
        <v>1</v>
      </c>
      <c r="J33" s="49"/>
      <c r="K33" s="50"/>
      <c r="L33" s="51"/>
      <c r="M33" s="52"/>
      <c r="N33" s="46">
        <v>0.43402777777777773</v>
      </c>
      <c r="O33" s="53">
        <f t="shared" si="0"/>
        <v>2.7777777777777679E-3</v>
      </c>
      <c r="P33" s="54"/>
    </row>
    <row r="34" spans="1:16" ht="16" x14ac:dyDescent="0.2">
      <c r="A34" s="46">
        <v>0.43124999999999997</v>
      </c>
      <c r="B34" s="40" t="s">
        <v>173</v>
      </c>
      <c r="C34" s="40"/>
      <c r="D34" s="40" t="s">
        <v>122</v>
      </c>
      <c r="E34" s="37">
        <v>1</v>
      </c>
      <c r="F34" s="39" t="s">
        <v>45</v>
      </c>
      <c r="G34" s="47" t="s">
        <v>124</v>
      </c>
      <c r="H34" s="40" t="s">
        <v>132</v>
      </c>
      <c r="I34" s="48"/>
      <c r="J34" s="49"/>
      <c r="K34" s="50">
        <v>1</v>
      </c>
      <c r="L34" s="51"/>
      <c r="M34" s="52"/>
      <c r="N34" s="46">
        <v>0.43472222222222223</v>
      </c>
      <c r="O34" s="53">
        <f t="shared" si="0"/>
        <v>3.4722222222222654E-3</v>
      </c>
      <c r="P34" s="54"/>
    </row>
    <row r="35" spans="1:16" ht="16" x14ac:dyDescent="0.2">
      <c r="A35" s="46">
        <v>0.43611111111111112</v>
      </c>
      <c r="B35" s="40" t="s">
        <v>430</v>
      </c>
      <c r="C35" s="40"/>
      <c r="D35" s="40" t="s">
        <v>121</v>
      </c>
      <c r="E35" s="37">
        <v>1</v>
      </c>
      <c r="F35" s="39" t="s">
        <v>50</v>
      </c>
      <c r="G35" s="47" t="s">
        <v>124</v>
      </c>
      <c r="H35" s="40" t="s">
        <v>203</v>
      </c>
      <c r="I35" s="48">
        <v>1</v>
      </c>
      <c r="J35" s="49"/>
      <c r="K35" s="50"/>
      <c r="L35" s="51"/>
      <c r="M35" s="52"/>
      <c r="N35" s="46">
        <v>0.44375000000000003</v>
      </c>
      <c r="O35" s="53">
        <f t="shared" si="0"/>
        <v>7.6388888888889173E-3</v>
      </c>
      <c r="P35" s="129" t="s">
        <v>427</v>
      </c>
    </row>
    <row r="36" spans="1:16" ht="16" x14ac:dyDescent="0.2">
      <c r="A36" s="46">
        <v>0.44375000000000003</v>
      </c>
      <c r="B36" s="40" t="s">
        <v>430</v>
      </c>
      <c r="C36" s="40"/>
      <c r="D36" s="40" t="s">
        <v>121</v>
      </c>
      <c r="E36" s="37">
        <v>1</v>
      </c>
      <c r="F36" s="39" t="s">
        <v>50</v>
      </c>
      <c r="G36" s="47" t="s">
        <v>203</v>
      </c>
      <c r="H36" s="40" t="s">
        <v>124</v>
      </c>
      <c r="I36" s="48">
        <v>1</v>
      </c>
      <c r="J36" s="49"/>
      <c r="K36" s="50"/>
      <c r="L36" s="51"/>
      <c r="M36" s="52"/>
      <c r="N36" s="46">
        <v>0.46180555555555558</v>
      </c>
      <c r="O36" s="53">
        <f t="shared" si="0"/>
        <v>1.8055555555555547E-2</v>
      </c>
      <c r="P36" s="54"/>
    </row>
    <row r="37" spans="1:16" ht="16" x14ac:dyDescent="0.2">
      <c r="A37" s="46">
        <v>0.44513888888888892</v>
      </c>
      <c r="B37" s="40" t="s">
        <v>137</v>
      </c>
      <c r="C37" s="40"/>
      <c r="D37" s="40" t="s">
        <v>121</v>
      </c>
      <c r="E37" s="37">
        <v>1</v>
      </c>
      <c r="F37" s="39" t="s">
        <v>49</v>
      </c>
      <c r="G37" s="47" t="s">
        <v>124</v>
      </c>
      <c r="H37" s="40" t="s">
        <v>132</v>
      </c>
      <c r="I37" s="48"/>
      <c r="J37" s="49"/>
      <c r="K37" s="50"/>
      <c r="L37" s="51">
        <v>1</v>
      </c>
      <c r="M37" s="52"/>
      <c r="N37" s="46">
        <v>0.45</v>
      </c>
      <c r="O37" s="53">
        <f t="shared" si="0"/>
        <v>4.8611111111110938E-3</v>
      </c>
      <c r="P37" s="54"/>
    </row>
    <row r="38" spans="1:16" ht="16" x14ac:dyDescent="0.2">
      <c r="A38" s="46">
        <v>0.45277777777777778</v>
      </c>
      <c r="B38" s="40" t="s">
        <v>163</v>
      </c>
      <c r="C38" s="40">
        <v>1</v>
      </c>
      <c r="D38" s="40" t="s">
        <v>122</v>
      </c>
      <c r="E38" s="37"/>
      <c r="F38" s="39" t="s">
        <v>51</v>
      </c>
      <c r="G38" s="47" t="s">
        <v>124</v>
      </c>
      <c r="H38" s="40" t="s">
        <v>247</v>
      </c>
      <c r="I38" s="48"/>
      <c r="J38" s="49"/>
      <c r="K38" s="50"/>
      <c r="L38" s="51">
        <v>1</v>
      </c>
      <c r="M38" s="52"/>
      <c r="N38" s="46">
        <v>0.4597222222222222</v>
      </c>
      <c r="O38" s="53">
        <f t="shared" si="0"/>
        <v>6.9444444444444198E-3</v>
      </c>
      <c r="P38" s="54"/>
    </row>
    <row r="39" spans="1:16" ht="16" x14ac:dyDescent="0.2">
      <c r="A39" s="46">
        <v>0.45</v>
      </c>
      <c r="B39" s="40" t="s">
        <v>123</v>
      </c>
      <c r="C39" s="40"/>
      <c r="D39" s="40" t="s">
        <v>121</v>
      </c>
      <c r="E39" s="37">
        <v>1</v>
      </c>
      <c r="F39" s="39" t="s">
        <v>46</v>
      </c>
      <c r="G39" s="47" t="s">
        <v>124</v>
      </c>
      <c r="H39" s="40" t="s">
        <v>145</v>
      </c>
      <c r="I39" s="48"/>
      <c r="J39" s="49"/>
      <c r="K39" s="50">
        <v>1</v>
      </c>
      <c r="L39" s="51"/>
      <c r="M39" s="52"/>
      <c r="N39" s="46">
        <v>0.45555555555555555</v>
      </c>
      <c r="O39" s="53">
        <f t="shared" si="0"/>
        <v>5.5555555555555358E-3</v>
      </c>
      <c r="P39" s="54"/>
    </row>
    <row r="40" spans="1:16" ht="16" x14ac:dyDescent="0.2">
      <c r="A40" s="46">
        <v>0.46249999999999997</v>
      </c>
      <c r="B40" s="40" t="s">
        <v>312</v>
      </c>
      <c r="C40" s="40"/>
      <c r="D40" s="40" t="s">
        <v>121</v>
      </c>
      <c r="E40" s="37">
        <v>2</v>
      </c>
      <c r="F40" s="39" t="s">
        <v>44</v>
      </c>
      <c r="G40" s="47" t="s">
        <v>124</v>
      </c>
      <c r="H40" s="40" t="s">
        <v>431</v>
      </c>
      <c r="I40" s="48"/>
      <c r="J40" s="49"/>
      <c r="K40" s="50">
        <v>1</v>
      </c>
      <c r="L40" s="51"/>
      <c r="M40" s="52"/>
      <c r="N40" s="46">
        <v>0.46736111111111112</v>
      </c>
      <c r="O40" s="53">
        <f t="shared" si="0"/>
        <v>4.8611111111111494E-3</v>
      </c>
      <c r="P40" s="54"/>
    </row>
    <row r="41" spans="1:16" ht="16" x14ac:dyDescent="0.2">
      <c r="A41" s="46">
        <v>0.46249999999999997</v>
      </c>
      <c r="B41" s="40" t="s">
        <v>147</v>
      </c>
      <c r="C41" s="40"/>
      <c r="D41" s="40" t="s">
        <v>121</v>
      </c>
      <c r="E41" s="37">
        <v>1</v>
      </c>
      <c r="F41" s="39" t="s">
        <v>49</v>
      </c>
      <c r="G41" s="47" t="s">
        <v>124</v>
      </c>
      <c r="H41" s="40" t="s">
        <v>203</v>
      </c>
      <c r="I41" s="48"/>
      <c r="J41" s="49"/>
      <c r="K41" s="50">
        <v>1</v>
      </c>
      <c r="L41" s="51"/>
      <c r="M41" s="52"/>
      <c r="N41" s="46">
        <v>0.47083333333333338</v>
      </c>
      <c r="O41" s="53">
        <f t="shared" si="0"/>
        <v>8.3333333333334147E-3</v>
      </c>
      <c r="P41" s="54"/>
    </row>
    <row r="42" spans="1:16" ht="16" x14ac:dyDescent="0.2">
      <c r="A42" s="46">
        <v>0.46249999999999997</v>
      </c>
      <c r="B42" s="40" t="s">
        <v>393</v>
      </c>
      <c r="C42" s="40"/>
      <c r="D42" s="40" t="s">
        <v>121</v>
      </c>
      <c r="E42" s="37">
        <v>1</v>
      </c>
      <c r="F42" s="39" t="s">
        <v>51</v>
      </c>
      <c r="G42" s="47" t="s">
        <v>124</v>
      </c>
      <c r="H42" s="40" t="s">
        <v>255</v>
      </c>
      <c r="I42" s="48"/>
      <c r="J42" s="49"/>
      <c r="K42" s="50">
        <v>1</v>
      </c>
      <c r="L42" s="51"/>
      <c r="M42" s="52"/>
      <c r="N42" s="46">
        <v>0.47500000000000003</v>
      </c>
      <c r="O42" s="53">
        <f t="shared" si="0"/>
        <v>1.2500000000000067E-2</v>
      </c>
      <c r="P42" s="54"/>
    </row>
    <row r="43" spans="1:16" ht="16" x14ac:dyDescent="0.2">
      <c r="A43" s="46">
        <v>0.46319444444444446</v>
      </c>
      <c r="B43" s="40" t="s">
        <v>165</v>
      </c>
      <c r="C43" s="40"/>
      <c r="D43" s="40" t="s">
        <v>122</v>
      </c>
      <c r="E43" s="37">
        <v>1</v>
      </c>
      <c r="F43" s="39" t="s">
        <v>44</v>
      </c>
      <c r="G43" s="47" t="s">
        <v>124</v>
      </c>
      <c r="H43" s="40" t="s">
        <v>241</v>
      </c>
      <c r="I43" s="48">
        <v>1</v>
      </c>
      <c r="J43" s="49"/>
      <c r="K43" s="50"/>
      <c r="L43" s="51"/>
      <c r="M43" s="52"/>
      <c r="N43" s="46">
        <v>0.46736111111111112</v>
      </c>
      <c r="O43" s="53">
        <f t="shared" si="0"/>
        <v>4.1666666666666519E-3</v>
      </c>
      <c r="P43" s="54"/>
    </row>
    <row r="44" spans="1:16" ht="16" x14ac:dyDescent="0.2">
      <c r="A44" s="46">
        <v>0.46458333333333335</v>
      </c>
      <c r="B44" s="40" t="s">
        <v>156</v>
      </c>
      <c r="C44" s="40"/>
      <c r="D44" s="40" t="s">
        <v>121</v>
      </c>
      <c r="E44" s="37">
        <v>1</v>
      </c>
      <c r="F44" s="39" t="s">
        <v>44</v>
      </c>
      <c r="G44" s="47" t="s">
        <v>132</v>
      </c>
      <c r="H44" s="40" t="s">
        <v>131</v>
      </c>
      <c r="I44" s="48"/>
      <c r="J44" s="49"/>
      <c r="K44" s="50"/>
      <c r="L44" s="51">
        <v>1</v>
      </c>
      <c r="M44" s="52"/>
      <c r="N44" s="46">
        <v>0.47222222222222227</v>
      </c>
      <c r="O44" s="53">
        <f t="shared" si="0"/>
        <v>7.6388888888889173E-3</v>
      </c>
      <c r="P44" s="54"/>
    </row>
    <row r="45" spans="1:16" ht="16" x14ac:dyDescent="0.2">
      <c r="A45" s="46">
        <v>0.47013888888888888</v>
      </c>
      <c r="B45" s="40" t="s">
        <v>325</v>
      </c>
      <c r="C45" s="40"/>
      <c r="D45" s="40" t="s">
        <v>122</v>
      </c>
      <c r="E45" s="37">
        <v>1</v>
      </c>
      <c r="F45" s="39" t="s">
        <v>44</v>
      </c>
      <c r="G45" s="47" t="s">
        <v>145</v>
      </c>
      <c r="H45" s="40" t="s">
        <v>132</v>
      </c>
      <c r="I45" s="48">
        <v>1</v>
      </c>
      <c r="J45" s="49"/>
      <c r="K45" s="50"/>
      <c r="L45" s="51"/>
      <c r="M45" s="52"/>
      <c r="N45" s="46">
        <v>0.4826388888888889</v>
      </c>
      <c r="O45" s="53">
        <f t="shared" si="0"/>
        <v>1.2500000000000011E-2</v>
      </c>
      <c r="P45" s="54"/>
    </row>
    <row r="46" spans="1:16" ht="16" x14ac:dyDescent="0.2">
      <c r="A46" s="46">
        <v>0.47083333333333338</v>
      </c>
      <c r="B46" s="40" t="s">
        <v>123</v>
      </c>
      <c r="C46" s="40"/>
      <c r="D46" s="40" t="s">
        <v>121</v>
      </c>
      <c r="E46" s="37">
        <v>1</v>
      </c>
      <c r="F46" s="39" t="s">
        <v>46</v>
      </c>
      <c r="G46" s="47" t="s">
        <v>145</v>
      </c>
      <c r="H46" s="40" t="s">
        <v>124</v>
      </c>
      <c r="I46" s="48">
        <v>1</v>
      </c>
      <c r="J46" s="49"/>
      <c r="K46" s="50"/>
      <c r="L46" s="51"/>
      <c r="M46" s="52"/>
      <c r="N46" s="46">
        <v>0.48958333333333331</v>
      </c>
      <c r="O46" s="53">
        <f t="shared" si="0"/>
        <v>1.8749999999999933E-2</v>
      </c>
      <c r="P46" s="54"/>
    </row>
    <row r="47" spans="1:16" ht="16" x14ac:dyDescent="0.2">
      <c r="A47" s="46">
        <v>0.47291666666666665</v>
      </c>
      <c r="B47" s="40" t="s">
        <v>168</v>
      </c>
      <c r="C47" s="40"/>
      <c r="D47" s="40" t="s">
        <v>121</v>
      </c>
      <c r="E47" s="37">
        <v>1</v>
      </c>
      <c r="F47" s="39" t="s">
        <v>46</v>
      </c>
      <c r="G47" s="47" t="s">
        <v>232</v>
      </c>
      <c r="H47" s="40" t="s">
        <v>179</v>
      </c>
      <c r="I47" s="48"/>
      <c r="J47" s="49"/>
      <c r="K47" s="50"/>
      <c r="L47" s="51">
        <v>1</v>
      </c>
      <c r="M47" s="52"/>
      <c r="N47" s="46">
        <v>0.4826388888888889</v>
      </c>
      <c r="O47" s="53">
        <f t="shared" si="0"/>
        <v>9.7222222222222432E-3</v>
      </c>
      <c r="P47" s="54"/>
    </row>
    <row r="48" spans="1:16" ht="16" x14ac:dyDescent="0.2">
      <c r="A48" s="46">
        <v>0.47569444444444442</v>
      </c>
      <c r="B48" s="40" t="s">
        <v>133</v>
      </c>
      <c r="C48" s="40"/>
      <c r="D48" s="40" t="s">
        <v>121</v>
      </c>
      <c r="E48" s="37">
        <v>1</v>
      </c>
      <c r="F48" s="39" t="s">
        <v>46</v>
      </c>
      <c r="G48" s="47" t="s">
        <v>320</v>
      </c>
      <c r="H48" s="40" t="s">
        <v>313</v>
      </c>
      <c r="I48" s="48"/>
      <c r="J48" s="49"/>
      <c r="K48" s="50">
        <v>1</v>
      </c>
      <c r="L48" s="51"/>
      <c r="M48" s="52"/>
      <c r="N48" s="46">
        <v>0.48472222222222222</v>
      </c>
      <c r="O48" s="53">
        <f t="shared" si="0"/>
        <v>9.0277777777778012E-3</v>
      </c>
      <c r="P48" s="54"/>
    </row>
    <row r="49" spans="1:16" ht="16" x14ac:dyDescent="0.2">
      <c r="A49" s="46">
        <v>0.48472222222222222</v>
      </c>
      <c r="B49" s="40" t="s">
        <v>133</v>
      </c>
      <c r="C49" s="40"/>
      <c r="D49" s="40" t="s">
        <v>121</v>
      </c>
      <c r="E49" s="37">
        <v>1</v>
      </c>
      <c r="F49" s="39" t="s">
        <v>46</v>
      </c>
      <c r="G49" s="47" t="s">
        <v>313</v>
      </c>
      <c r="H49" s="40" t="s">
        <v>320</v>
      </c>
      <c r="I49" s="48"/>
      <c r="J49" s="49"/>
      <c r="K49" s="50">
        <v>1</v>
      </c>
      <c r="L49" s="51"/>
      <c r="M49" s="52"/>
      <c r="N49" s="46">
        <v>0.49444444444444446</v>
      </c>
      <c r="O49" s="53">
        <f t="shared" si="0"/>
        <v>9.7222222222222432E-3</v>
      </c>
      <c r="P49" s="54"/>
    </row>
    <row r="50" spans="1:16" ht="16" x14ac:dyDescent="0.2">
      <c r="A50" s="46">
        <v>0.48055555555555557</v>
      </c>
      <c r="B50" s="40" t="s">
        <v>174</v>
      </c>
      <c r="C50" s="40"/>
      <c r="D50" s="40" t="s">
        <v>121</v>
      </c>
      <c r="E50" s="37">
        <v>1</v>
      </c>
      <c r="F50" s="39" t="s">
        <v>44</v>
      </c>
      <c r="G50" s="47" t="s">
        <v>166</v>
      </c>
      <c r="H50" s="40" t="s">
        <v>241</v>
      </c>
      <c r="I50" s="48"/>
      <c r="J50" s="49"/>
      <c r="K50" s="50"/>
      <c r="L50" s="51">
        <v>1</v>
      </c>
      <c r="M50" s="52"/>
      <c r="N50" s="46">
        <v>0.49374999999999997</v>
      </c>
      <c r="O50" s="53">
        <f t="shared" si="0"/>
        <v>1.3194444444444398E-2</v>
      </c>
      <c r="P50" s="54"/>
    </row>
    <row r="51" spans="1:16" ht="16" x14ac:dyDescent="0.2">
      <c r="A51" s="46">
        <v>0.49027777777777781</v>
      </c>
      <c r="B51" s="40" t="s">
        <v>314</v>
      </c>
      <c r="C51" s="40">
        <v>1</v>
      </c>
      <c r="D51" s="40" t="s">
        <v>122</v>
      </c>
      <c r="E51" s="37"/>
      <c r="F51" s="39" t="s">
        <v>51</v>
      </c>
      <c r="G51" s="47" t="s">
        <v>124</v>
      </c>
      <c r="H51" s="40" t="s">
        <v>132</v>
      </c>
      <c r="I51" s="48">
        <v>1</v>
      </c>
      <c r="J51" s="49"/>
      <c r="K51" s="50"/>
      <c r="L51" s="51"/>
      <c r="M51" s="52"/>
      <c r="N51" s="46">
        <v>0.49444444444444446</v>
      </c>
      <c r="O51" s="53">
        <f t="shared" si="0"/>
        <v>4.1666666666666519E-3</v>
      </c>
      <c r="P51" s="54"/>
    </row>
    <row r="52" spans="1:16" ht="16" x14ac:dyDescent="0.2">
      <c r="A52" s="46">
        <v>0.49374999999999997</v>
      </c>
      <c r="B52" s="40" t="s">
        <v>198</v>
      </c>
      <c r="C52" s="40"/>
      <c r="D52" s="40" t="s">
        <v>122</v>
      </c>
      <c r="E52" s="37">
        <v>1</v>
      </c>
      <c r="F52" s="39" t="s">
        <v>44</v>
      </c>
      <c r="G52" s="47" t="s">
        <v>132</v>
      </c>
      <c r="H52" s="40" t="s">
        <v>124</v>
      </c>
      <c r="I52" s="48">
        <v>1</v>
      </c>
      <c r="J52" s="49"/>
      <c r="K52" s="50"/>
      <c r="L52" s="51"/>
      <c r="M52" s="52"/>
      <c r="N52" s="46">
        <v>0.49791666666666662</v>
      </c>
      <c r="O52" s="53">
        <f t="shared" si="0"/>
        <v>4.1666666666666519E-3</v>
      </c>
      <c r="P52" s="54"/>
    </row>
    <row r="53" spans="1:16" ht="16" x14ac:dyDescent="0.2">
      <c r="A53" s="46">
        <v>0.5229166666666667</v>
      </c>
      <c r="B53" s="40" t="s">
        <v>321</v>
      </c>
      <c r="C53" s="40"/>
      <c r="D53" s="40" t="s">
        <v>121</v>
      </c>
      <c r="E53" s="37">
        <v>2</v>
      </c>
      <c r="F53" s="39" t="s">
        <v>47</v>
      </c>
      <c r="G53" s="47" t="s">
        <v>124</v>
      </c>
      <c r="H53" s="40" t="s">
        <v>232</v>
      </c>
      <c r="I53" s="48">
        <v>1</v>
      </c>
      <c r="J53" s="49"/>
      <c r="K53" s="50"/>
      <c r="L53" s="51"/>
      <c r="M53" s="52"/>
      <c r="N53" s="46">
        <v>0.52638888888888891</v>
      </c>
      <c r="O53" s="53">
        <f t="shared" si="0"/>
        <v>3.4722222222222099E-3</v>
      </c>
      <c r="P53" s="54"/>
    </row>
    <row r="54" spans="1:16" ht="16" x14ac:dyDescent="0.2">
      <c r="A54" s="46">
        <v>0.5229166666666667</v>
      </c>
      <c r="B54" s="40" t="s">
        <v>137</v>
      </c>
      <c r="C54" s="40"/>
      <c r="D54" s="40" t="s">
        <v>121</v>
      </c>
      <c r="E54" s="37">
        <v>1</v>
      </c>
      <c r="F54" s="39" t="s">
        <v>49</v>
      </c>
      <c r="G54" s="47" t="s">
        <v>124</v>
      </c>
      <c r="H54" s="40" t="s">
        <v>132</v>
      </c>
      <c r="I54" s="48"/>
      <c r="J54" s="49"/>
      <c r="K54" s="50"/>
      <c r="L54" s="51">
        <v>1</v>
      </c>
      <c r="M54" s="52"/>
      <c r="N54" s="46">
        <v>0.52986111111111112</v>
      </c>
      <c r="O54" s="53">
        <f t="shared" si="0"/>
        <v>6.9444444444444198E-3</v>
      </c>
      <c r="P54" s="54"/>
    </row>
    <row r="55" spans="1:16" ht="16" x14ac:dyDescent="0.2">
      <c r="A55" s="46">
        <v>0.5229166666666667</v>
      </c>
      <c r="B55" s="40" t="s">
        <v>198</v>
      </c>
      <c r="C55" s="40"/>
      <c r="D55" s="40" t="s">
        <v>121</v>
      </c>
      <c r="E55" s="37">
        <v>1</v>
      </c>
      <c r="F55" s="39" t="s">
        <v>44</v>
      </c>
      <c r="G55" s="47" t="s">
        <v>124</v>
      </c>
      <c r="H55" s="40" t="s">
        <v>166</v>
      </c>
      <c r="I55" s="48"/>
      <c r="J55" s="55"/>
      <c r="K55" s="56"/>
      <c r="L55" s="51">
        <v>1</v>
      </c>
      <c r="M55" s="52"/>
      <c r="N55" s="46">
        <v>0.52569444444444446</v>
      </c>
      <c r="O55" s="53">
        <f t="shared" si="0"/>
        <v>2.7777777777777679E-3</v>
      </c>
      <c r="P55" s="54"/>
    </row>
    <row r="56" spans="1:16" ht="16" x14ac:dyDescent="0.2">
      <c r="A56" s="46">
        <v>0.52569444444444446</v>
      </c>
      <c r="B56" s="40" t="s">
        <v>198</v>
      </c>
      <c r="C56" s="40"/>
      <c r="D56" s="40" t="s">
        <v>121</v>
      </c>
      <c r="E56" s="37">
        <v>1</v>
      </c>
      <c r="F56" s="39" t="s">
        <v>44</v>
      </c>
      <c r="G56" s="47" t="s">
        <v>166</v>
      </c>
      <c r="H56" s="40" t="s">
        <v>132</v>
      </c>
      <c r="I56" s="48"/>
      <c r="J56" s="55"/>
      <c r="K56" s="56"/>
      <c r="L56" s="51">
        <v>1</v>
      </c>
      <c r="M56" s="52"/>
      <c r="N56" s="46">
        <v>0.52986111111111112</v>
      </c>
      <c r="O56" s="53">
        <f t="shared" si="0"/>
        <v>4.1666666666666519E-3</v>
      </c>
      <c r="P56" s="54"/>
    </row>
    <row r="57" spans="1:16" ht="16" x14ac:dyDescent="0.2">
      <c r="A57" s="46">
        <v>0.52986111111111112</v>
      </c>
      <c r="B57" s="40" t="s">
        <v>137</v>
      </c>
      <c r="C57" s="40"/>
      <c r="D57" s="40" t="s">
        <v>121</v>
      </c>
      <c r="E57" s="37">
        <v>1</v>
      </c>
      <c r="F57" s="39" t="s">
        <v>49</v>
      </c>
      <c r="G57" s="47" t="s">
        <v>132</v>
      </c>
      <c r="H57" s="40" t="s">
        <v>124</v>
      </c>
      <c r="I57" s="48"/>
      <c r="J57" s="55"/>
      <c r="K57" s="56"/>
      <c r="L57" s="51">
        <v>1</v>
      </c>
      <c r="M57" s="52"/>
      <c r="N57" s="46">
        <v>0.53333333333333333</v>
      </c>
      <c r="O57" s="53">
        <f t="shared" si="0"/>
        <v>3.4722222222222099E-3</v>
      </c>
      <c r="P57" s="54"/>
    </row>
    <row r="58" spans="1:16" ht="16" x14ac:dyDescent="0.2">
      <c r="A58" s="46">
        <v>0.52777777777777779</v>
      </c>
      <c r="B58" s="40" t="s">
        <v>334</v>
      </c>
      <c r="C58" s="40"/>
      <c r="D58" s="40" t="s">
        <v>121</v>
      </c>
      <c r="E58" s="37">
        <v>1</v>
      </c>
      <c r="F58" s="39" t="s">
        <v>44</v>
      </c>
      <c r="G58" s="47" t="s">
        <v>124</v>
      </c>
      <c r="H58" s="40" t="s">
        <v>195</v>
      </c>
      <c r="I58" s="48"/>
      <c r="J58" s="55"/>
      <c r="K58" s="56">
        <v>1</v>
      </c>
      <c r="L58" s="51"/>
      <c r="M58" s="52"/>
      <c r="N58" s="46">
        <v>0.53125</v>
      </c>
      <c r="O58" s="53">
        <f t="shared" si="0"/>
        <v>3.4722222222222099E-3</v>
      </c>
      <c r="P58" s="54"/>
    </row>
    <row r="59" spans="1:16" ht="16" x14ac:dyDescent="0.2">
      <c r="A59" s="46">
        <v>0.52986111111111112</v>
      </c>
      <c r="B59" s="40" t="s">
        <v>133</v>
      </c>
      <c r="C59" s="40"/>
      <c r="D59" s="40" t="s">
        <v>121</v>
      </c>
      <c r="E59" s="37">
        <v>1</v>
      </c>
      <c r="F59" s="39" t="s">
        <v>46</v>
      </c>
      <c r="G59" s="47" t="s">
        <v>320</v>
      </c>
      <c r="H59" s="40" t="s">
        <v>145</v>
      </c>
      <c r="I59" s="57">
        <v>1</v>
      </c>
      <c r="J59" s="55"/>
      <c r="K59" s="56"/>
      <c r="L59" s="51"/>
      <c r="M59" s="52"/>
      <c r="N59" s="46">
        <v>0.54999999999999993</v>
      </c>
      <c r="O59" s="53">
        <f t="shared" si="0"/>
        <v>2.0138888888888817E-2</v>
      </c>
      <c r="P59" s="54"/>
    </row>
    <row r="60" spans="1:16" ht="16" x14ac:dyDescent="0.2">
      <c r="A60" s="46">
        <v>0.53194444444444444</v>
      </c>
      <c r="B60" s="40" t="s">
        <v>235</v>
      </c>
      <c r="C60" s="40">
        <v>1</v>
      </c>
      <c r="D60" s="40" t="s">
        <v>122</v>
      </c>
      <c r="E60" s="37"/>
      <c r="F60" s="39" t="s">
        <v>44</v>
      </c>
      <c r="G60" s="47" t="s">
        <v>131</v>
      </c>
      <c r="H60" s="40" t="s">
        <v>132</v>
      </c>
      <c r="I60" s="57"/>
      <c r="J60" s="55"/>
      <c r="K60" s="56">
        <v>1</v>
      </c>
      <c r="L60" s="51"/>
      <c r="M60" s="52"/>
      <c r="N60" s="46">
        <v>0.54097222222222219</v>
      </c>
      <c r="O60" s="53">
        <f t="shared" si="0"/>
        <v>9.0277777777777457E-3</v>
      </c>
      <c r="P60" s="54"/>
    </row>
    <row r="61" spans="1:16" ht="16" x14ac:dyDescent="0.2">
      <c r="A61" s="46">
        <v>0.53472222222222221</v>
      </c>
      <c r="B61" s="40" t="s">
        <v>237</v>
      </c>
      <c r="C61" s="40"/>
      <c r="D61" s="40" t="s">
        <v>121</v>
      </c>
      <c r="E61" s="37">
        <v>2</v>
      </c>
      <c r="F61" s="39" t="s">
        <v>50</v>
      </c>
      <c r="G61" s="47" t="s">
        <v>124</v>
      </c>
      <c r="H61" s="40" t="s">
        <v>432</v>
      </c>
      <c r="I61" s="48"/>
      <c r="J61" s="55"/>
      <c r="K61" s="56"/>
      <c r="L61" s="51">
        <v>1</v>
      </c>
      <c r="M61" s="52"/>
      <c r="N61" s="46">
        <v>0.54375000000000007</v>
      </c>
      <c r="O61" s="53">
        <f t="shared" si="0"/>
        <v>9.0277777777778567E-3</v>
      </c>
      <c r="P61" s="88"/>
    </row>
    <row r="62" spans="1:16" ht="16" x14ac:dyDescent="0.2">
      <c r="A62" s="46">
        <v>0.53472222222222221</v>
      </c>
      <c r="B62" s="40" t="s">
        <v>246</v>
      </c>
      <c r="C62" s="40"/>
      <c r="D62" s="40" t="s">
        <v>122</v>
      </c>
      <c r="E62" s="37">
        <v>1</v>
      </c>
      <c r="F62" s="39" t="s">
        <v>44</v>
      </c>
      <c r="G62" s="47" t="s">
        <v>124</v>
      </c>
      <c r="H62" s="40" t="s">
        <v>203</v>
      </c>
      <c r="I62" s="48"/>
      <c r="J62" s="55"/>
      <c r="K62" s="56"/>
      <c r="L62" s="51">
        <v>1</v>
      </c>
      <c r="M62" s="52"/>
      <c r="N62" s="46">
        <v>0.54027777777777775</v>
      </c>
      <c r="O62" s="53">
        <f t="shared" si="0"/>
        <v>5.5555555555555358E-3</v>
      </c>
      <c r="P62" s="54"/>
    </row>
    <row r="63" spans="1:16" ht="16" x14ac:dyDescent="0.2">
      <c r="A63" s="46">
        <v>0.53611111111111109</v>
      </c>
      <c r="B63" s="40" t="s">
        <v>312</v>
      </c>
      <c r="C63" s="40"/>
      <c r="D63" s="40" t="s">
        <v>121</v>
      </c>
      <c r="E63" s="37">
        <v>2</v>
      </c>
      <c r="F63" s="39" t="s">
        <v>44</v>
      </c>
      <c r="G63" s="47" t="s">
        <v>313</v>
      </c>
      <c r="H63" s="40" t="s">
        <v>124</v>
      </c>
      <c r="I63" s="48"/>
      <c r="J63" s="55"/>
      <c r="K63" s="56">
        <v>1</v>
      </c>
      <c r="L63" s="51"/>
      <c r="M63" s="52"/>
      <c r="N63" s="46">
        <v>0.54513888888888895</v>
      </c>
      <c r="O63" s="53">
        <f t="shared" si="0"/>
        <v>9.0277777777778567E-3</v>
      </c>
      <c r="P63" s="54"/>
    </row>
    <row r="64" spans="1:16" ht="16" x14ac:dyDescent="0.2">
      <c r="A64" s="46">
        <v>0.54097222222222219</v>
      </c>
      <c r="B64" s="40" t="s">
        <v>147</v>
      </c>
      <c r="C64" s="40"/>
      <c r="D64" s="40" t="s">
        <v>121</v>
      </c>
      <c r="E64" s="37">
        <v>1</v>
      </c>
      <c r="F64" s="39" t="s">
        <v>49</v>
      </c>
      <c r="G64" s="47" t="s">
        <v>203</v>
      </c>
      <c r="H64" s="40" t="s">
        <v>124</v>
      </c>
      <c r="I64" s="48"/>
      <c r="J64" s="55"/>
      <c r="K64" s="56"/>
      <c r="L64" s="51">
        <v>1</v>
      </c>
      <c r="M64" s="52"/>
      <c r="N64" s="46">
        <v>0.55902777777777779</v>
      </c>
      <c r="O64" s="53">
        <f t="shared" si="0"/>
        <v>1.8055555555555602E-2</v>
      </c>
      <c r="P64" s="54"/>
    </row>
    <row r="65" spans="1:16" ht="16" x14ac:dyDescent="0.2">
      <c r="A65" s="46">
        <v>4.5138888888888888E-2</v>
      </c>
      <c r="B65" s="40" t="s">
        <v>321</v>
      </c>
      <c r="C65" s="40"/>
      <c r="D65" s="40" t="s">
        <v>121</v>
      </c>
      <c r="E65" s="37">
        <v>2</v>
      </c>
      <c r="F65" s="39" t="s">
        <v>47</v>
      </c>
      <c r="G65" s="47" t="s">
        <v>232</v>
      </c>
      <c r="H65" s="40" t="s">
        <v>124</v>
      </c>
      <c r="I65" s="48">
        <v>1</v>
      </c>
      <c r="J65" s="55"/>
      <c r="K65" s="56"/>
      <c r="L65" s="51"/>
      <c r="M65" s="52"/>
      <c r="N65" s="46">
        <v>6.1111111111111116E-2</v>
      </c>
      <c r="O65" s="53">
        <f t="shared" si="0"/>
        <v>1.5972222222222228E-2</v>
      </c>
      <c r="P65" s="54"/>
    </row>
    <row r="66" spans="1:16" ht="16" x14ac:dyDescent="0.2">
      <c r="A66" s="46">
        <v>5.5555555555555552E-2</v>
      </c>
      <c r="B66" s="40" t="s">
        <v>354</v>
      </c>
      <c r="C66" s="40"/>
      <c r="D66" s="40" t="s">
        <v>121</v>
      </c>
      <c r="E66" s="37">
        <v>1</v>
      </c>
      <c r="F66" s="39" t="s">
        <v>44</v>
      </c>
      <c r="G66" s="47" t="s">
        <v>124</v>
      </c>
      <c r="H66" s="40" t="s">
        <v>145</v>
      </c>
      <c r="I66" s="48"/>
      <c r="J66" s="55"/>
      <c r="K66" s="56">
        <v>1</v>
      </c>
      <c r="L66" s="51"/>
      <c r="M66" s="52"/>
      <c r="N66" s="46">
        <v>6.0416666666666667E-2</v>
      </c>
      <c r="O66" s="53">
        <f t="shared" si="0"/>
        <v>4.8611111111111147E-3</v>
      </c>
      <c r="P66" s="54"/>
    </row>
    <row r="67" spans="1:16" ht="16" x14ac:dyDescent="0.2">
      <c r="A67" s="46">
        <v>6.5972222222222224E-2</v>
      </c>
      <c r="B67" s="40" t="s">
        <v>135</v>
      </c>
      <c r="C67" s="40">
        <v>1</v>
      </c>
      <c r="D67" s="40" t="s">
        <v>122</v>
      </c>
      <c r="E67" s="37"/>
      <c r="F67" s="39" t="s">
        <v>44</v>
      </c>
      <c r="G67" s="47" t="s">
        <v>131</v>
      </c>
      <c r="H67" s="40" t="s">
        <v>195</v>
      </c>
      <c r="I67" s="48"/>
      <c r="J67" s="55"/>
      <c r="K67" s="56"/>
      <c r="L67" s="51">
        <v>1</v>
      </c>
      <c r="M67" s="52"/>
      <c r="N67" s="46">
        <v>7.3611111111111113E-2</v>
      </c>
      <c r="O67" s="53">
        <f t="shared" si="0"/>
        <v>7.6388888888888895E-3</v>
      </c>
      <c r="P67" s="54"/>
    </row>
    <row r="68" spans="1:16" ht="16" x14ac:dyDescent="0.2">
      <c r="A68" s="46">
        <v>6.8749999999999992E-2</v>
      </c>
      <c r="B68" s="40" t="s">
        <v>133</v>
      </c>
      <c r="C68" s="40">
        <v>1</v>
      </c>
      <c r="D68" s="40" t="s">
        <v>122</v>
      </c>
      <c r="E68" s="37"/>
      <c r="F68" s="39" t="s">
        <v>46</v>
      </c>
      <c r="G68" s="47" t="s">
        <v>124</v>
      </c>
      <c r="H68" s="40" t="s">
        <v>145</v>
      </c>
      <c r="I68" s="48">
        <v>1</v>
      </c>
      <c r="J68" s="55"/>
      <c r="K68" s="56"/>
      <c r="L68" s="51"/>
      <c r="M68" s="52"/>
      <c r="N68" s="46">
        <v>7.4305555555555555E-2</v>
      </c>
      <c r="O68" s="53">
        <f t="shared" ref="O68:O131" si="1">ABS(N68-A68)</f>
        <v>5.5555555555555636E-3</v>
      </c>
      <c r="P68" s="54"/>
    </row>
    <row r="69" spans="1:16" ht="16" x14ac:dyDescent="0.2">
      <c r="A69" s="46">
        <v>7.013888888888889E-2</v>
      </c>
      <c r="B69" s="40" t="s">
        <v>163</v>
      </c>
      <c r="C69" s="40"/>
      <c r="D69" s="40" t="s">
        <v>121</v>
      </c>
      <c r="E69" s="37">
        <v>1</v>
      </c>
      <c r="F69" s="39" t="s">
        <v>51</v>
      </c>
      <c r="G69" s="47" t="s">
        <v>124</v>
      </c>
      <c r="H69" s="40" t="s">
        <v>177</v>
      </c>
      <c r="I69" s="48"/>
      <c r="J69" s="55"/>
      <c r="K69" s="56">
        <v>1</v>
      </c>
      <c r="L69" s="51"/>
      <c r="M69" s="52"/>
      <c r="N69" s="46">
        <v>7.3611111111111113E-2</v>
      </c>
      <c r="O69" s="53">
        <f t="shared" si="1"/>
        <v>3.4722222222222238E-3</v>
      </c>
      <c r="P69" s="54"/>
    </row>
    <row r="70" spans="1:16" ht="16" x14ac:dyDescent="0.2">
      <c r="A70" s="46">
        <v>7.013888888888889E-2</v>
      </c>
      <c r="B70" s="40" t="s">
        <v>176</v>
      </c>
      <c r="C70" s="40"/>
      <c r="D70" s="40" t="s">
        <v>121</v>
      </c>
      <c r="E70" s="37">
        <v>1</v>
      </c>
      <c r="F70" s="39" t="s">
        <v>50</v>
      </c>
      <c r="G70" s="47" t="s">
        <v>124</v>
      </c>
      <c r="H70" s="40" t="s">
        <v>132</v>
      </c>
      <c r="I70" s="48"/>
      <c r="J70" s="55"/>
      <c r="K70" s="56">
        <v>1</v>
      </c>
      <c r="L70" s="51"/>
      <c r="M70" s="52"/>
      <c r="N70" s="46">
        <v>7.7777777777777779E-2</v>
      </c>
      <c r="O70" s="53">
        <f t="shared" si="1"/>
        <v>7.6388888888888895E-3</v>
      </c>
      <c r="P70" s="54"/>
    </row>
    <row r="71" spans="1:16" ht="16" x14ac:dyDescent="0.2">
      <c r="A71" s="46">
        <v>7.0833333333333331E-2</v>
      </c>
      <c r="B71" s="40" t="s">
        <v>156</v>
      </c>
      <c r="C71" s="40"/>
      <c r="D71" s="40" t="s">
        <v>121</v>
      </c>
      <c r="E71" s="37">
        <v>1</v>
      </c>
      <c r="F71" s="39" t="s">
        <v>44</v>
      </c>
      <c r="G71" s="47" t="s">
        <v>132</v>
      </c>
      <c r="H71" s="40" t="s">
        <v>131</v>
      </c>
      <c r="I71" s="48"/>
      <c r="J71" s="55"/>
      <c r="K71" s="56"/>
      <c r="L71" s="51">
        <v>1</v>
      </c>
      <c r="M71" s="52"/>
      <c r="N71" s="46">
        <v>8.1250000000000003E-2</v>
      </c>
      <c r="O71" s="53">
        <f t="shared" si="1"/>
        <v>1.0416666666666671E-2</v>
      </c>
      <c r="P71" s="54"/>
    </row>
    <row r="72" spans="1:16" ht="16" x14ac:dyDescent="0.2">
      <c r="A72" s="46">
        <v>9.4444444444444442E-2</v>
      </c>
      <c r="B72" s="40" t="s">
        <v>211</v>
      </c>
      <c r="C72" s="40"/>
      <c r="D72" s="40" t="s">
        <v>121</v>
      </c>
      <c r="E72" s="37">
        <v>1</v>
      </c>
      <c r="F72" s="39" t="s">
        <v>45</v>
      </c>
      <c r="G72" s="47" t="s">
        <v>195</v>
      </c>
      <c r="H72" s="40" t="s">
        <v>356</v>
      </c>
      <c r="I72" s="48"/>
      <c r="J72" s="55"/>
      <c r="K72" s="56">
        <v>1</v>
      </c>
      <c r="L72" s="51"/>
      <c r="M72" s="52"/>
      <c r="N72" s="46">
        <v>0.11319444444444444</v>
      </c>
      <c r="O72" s="53">
        <f t="shared" si="1"/>
        <v>1.8750000000000003E-2</v>
      </c>
      <c r="P72" s="54"/>
    </row>
    <row r="73" spans="1:16" ht="16" x14ac:dyDescent="0.2">
      <c r="A73" s="46">
        <v>0.11319444444444444</v>
      </c>
      <c r="B73" s="40" t="s">
        <v>211</v>
      </c>
      <c r="C73" s="40"/>
      <c r="D73" s="40" t="s">
        <v>121</v>
      </c>
      <c r="E73" s="37">
        <v>1</v>
      </c>
      <c r="F73" s="39" t="s">
        <v>45</v>
      </c>
      <c r="G73" s="47" t="s">
        <v>356</v>
      </c>
      <c r="H73" s="40" t="s">
        <v>124</v>
      </c>
      <c r="I73" s="48"/>
      <c r="J73" s="55"/>
      <c r="K73" s="56">
        <v>1</v>
      </c>
      <c r="L73" s="51"/>
      <c r="M73" s="52"/>
      <c r="N73" s="46">
        <v>0.11666666666666665</v>
      </c>
      <c r="O73" s="53">
        <f t="shared" si="1"/>
        <v>3.4722222222222099E-3</v>
      </c>
      <c r="P73" s="54"/>
    </row>
    <row r="74" spans="1:16" ht="16" x14ac:dyDescent="0.2">
      <c r="A74" s="46">
        <v>9.4444444444444442E-2</v>
      </c>
      <c r="B74" s="40" t="s">
        <v>147</v>
      </c>
      <c r="C74" s="40"/>
      <c r="D74" s="40" t="s">
        <v>121</v>
      </c>
      <c r="E74" s="37">
        <v>1</v>
      </c>
      <c r="F74" s="39" t="s">
        <v>49</v>
      </c>
      <c r="G74" s="47" t="s">
        <v>124</v>
      </c>
      <c r="H74" s="40" t="s">
        <v>177</v>
      </c>
      <c r="I74" s="48"/>
      <c r="J74" s="55"/>
      <c r="K74" s="56">
        <v>1</v>
      </c>
      <c r="L74" s="51"/>
      <c r="M74" s="52"/>
      <c r="N74" s="46">
        <v>9.7222222222222224E-2</v>
      </c>
      <c r="O74" s="53">
        <f t="shared" si="1"/>
        <v>2.7777777777777818E-3</v>
      </c>
      <c r="P74" s="54"/>
    </row>
    <row r="75" spans="1:16" ht="16" x14ac:dyDescent="0.2">
      <c r="A75" s="46">
        <v>9.5138888888888884E-2</v>
      </c>
      <c r="B75" s="40" t="s">
        <v>133</v>
      </c>
      <c r="C75" s="40">
        <v>1</v>
      </c>
      <c r="D75" s="40" t="s">
        <v>122</v>
      </c>
      <c r="E75" s="37"/>
      <c r="F75" s="39" t="s">
        <v>46</v>
      </c>
      <c r="G75" s="47" t="s">
        <v>124</v>
      </c>
      <c r="H75" s="40" t="s">
        <v>145</v>
      </c>
      <c r="I75" s="48"/>
      <c r="J75" s="55"/>
      <c r="K75" s="56"/>
      <c r="L75" s="51">
        <v>1</v>
      </c>
      <c r="M75" s="52"/>
      <c r="N75" s="46">
        <v>9.9999999999999992E-2</v>
      </c>
      <c r="O75" s="53">
        <f t="shared" si="1"/>
        <v>4.8611111111111077E-3</v>
      </c>
      <c r="P75" s="54"/>
    </row>
    <row r="76" spans="1:16" ht="16" x14ac:dyDescent="0.2">
      <c r="A76" s="46">
        <v>9.6527777777777768E-2</v>
      </c>
      <c r="B76" s="40" t="s">
        <v>317</v>
      </c>
      <c r="C76" s="40"/>
      <c r="D76" s="40" t="s">
        <v>121</v>
      </c>
      <c r="E76" s="37">
        <v>1</v>
      </c>
      <c r="F76" s="39" t="s">
        <v>44</v>
      </c>
      <c r="G76" s="47" t="s">
        <v>124</v>
      </c>
      <c r="H76" s="40" t="s">
        <v>145</v>
      </c>
      <c r="I76" s="48">
        <v>1</v>
      </c>
      <c r="J76" s="55"/>
      <c r="K76" s="56"/>
      <c r="L76" s="51"/>
      <c r="M76" s="52"/>
      <c r="N76" s="46">
        <v>0.10069444444444443</v>
      </c>
      <c r="O76" s="53">
        <f t="shared" si="1"/>
        <v>4.1666666666666657E-3</v>
      </c>
      <c r="P76" s="54"/>
    </row>
    <row r="77" spans="1:16" ht="16" x14ac:dyDescent="0.2">
      <c r="A77" s="46">
        <v>0.10833333333333334</v>
      </c>
      <c r="B77" s="40" t="s">
        <v>120</v>
      </c>
      <c r="C77" s="40"/>
      <c r="D77" s="40" t="s">
        <v>121</v>
      </c>
      <c r="E77" s="37">
        <v>1</v>
      </c>
      <c r="F77" s="39" t="s">
        <v>51</v>
      </c>
      <c r="G77" s="47" t="s">
        <v>124</v>
      </c>
      <c r="H77" s="40" t="s">
        <v>164</v>
      </c>
      <c r="I77" s="48"/>
      <c r="J77" s="55"/>
      <c r="K77" s="56"/>
      <c r="L77" s="51">
        <v>1</v>
      </c>
      <c r="M77" s="52"/>
      <c r="N77" s="46">
        <v>0.11180555555555556</v>
      </c>
      <c r="O77" s="53">
        <f t="shared" si="1"/>
        <v>3.4722222222222238E-3</v>
      </c>
      <c r="P77" s="54"/>
    </row>
    <row r="78" spans="1:16" ht="16" x14ac:dyDescent="0.2">
      <c r="A78" s="46">
        <v>0.10902777777777778</v>
      </c>
      <c r="B78" s="40" t="s">
        <v>174</v>
      </c>
      <c r="C78" s="40"/>
      <c r="D78" s="40" t="s">
        <v>122</v>
      </c>
      <c r="E78" s="37">
        <v>1</v>
      </c>
      <c r="F78" s="39" t="s">
        <v>44</v>
      </c>
      <c r="G78" s="47" t="s">
        <v>186</v>
      </c>
      <c r="H78" s="40" t="s">
        <v>247</v>
      </c>
      <c r="I78" s="48"/>
      <c r="J78" s="55"/>
      <c r="K78" s="56"/>
      <c r="L78" s="51">
        <v>1</v>
      </c>
      <c r="M78" s="52"/>
      <c r="N78" s="46">
        <v>0.11944444444444445</v>
      </c>
      <c r="O78" s="53">
        <f t="shared" si="1"/>
        <v>1.0416666666666671E-2</v>
      </c>
      <c r="P78" s="54"/>
    </row>
    <row r="79" spans="1:16" ht="16" x14ac:dyDescent="0.2">
      <c r="A79" s="46">
        <v>0.10972222222222222</v>
      </c>
      <c r="B79" s="40" t="s">
        <v>153</v>
      </c>
      <c r="C79" s="40"/>
      <c r="D79" s="40" t="s">
        <v>121</v>
      </c>
      <c r="E79" s="37">
        <v>1</v>
      </c>
      <c r="F79" s="39" t="s">
        <v>45</v>
      </c>
      <c r="G79" s="47" t="s">
        <v>124</v>
      </c>
      <c r="H79" s="40" t="s">
        <v>368</v>
      </c>
      <c r="I79" s="48">
        <v>1</v>
      </c>
      <c r="J79" s="55"/>
      <c r="K79" s="56"/>
      <c r="L79" s="51"/>
      <c r="M79" s="52"/>
      <c r="N79" s="46">
        <v>0.11319444444444444</v>
      </c>
      <c r="O79" s="53">
        <f t="shared" si="1"/>
        <v>3.4722222222222238E-3</v>
      </c>
      <c r="P79" s="54"/>
    </row>
    <row r="80" spans="1:16" ht="16" x14ac:dyDescent="0.2">
      <c r="A80" s="46">
        <v>0.11388888888888889</v>
      </c>
      <c r="B80" s="40" t="s">
        <v>168</v>
      </c>
      <c r="C80" s="40"/>
      <c r="D80" s="40" t="s">
        <v>121</v>
      </c>
      <c r="E80" s="37">
        <v>1</v>
      </c>
      <c r="F80" s="39" t="s">
        <v>46</v>
      </c>
      <c r="G80" s="47" t="s">
        <v>179</v>
      </c>
      <c r="H80" s="40" t="s">
        <v>124</v>
      </c>
      <c r="I80" s="48">
        <v>1</v>
      </c>
      <c r="J80" s="55"/>
      <c r="K80" s="56"/>
      <c r="L80" s="51"/>
      <c r="M80" s="52"/>
      <c r="N80" s="46">
        <v>0.12638888888888888</v>
      </c>
      <c r="O80" s="53">
        <f t="shared" si="1"/>
        <v>1.2499999999999997E-2</v>
      </c>
      <c r="P80" s="54"/>
    </row>
    <row r="81" spans="1:16" ht="16" x14ac:dyDescent="0.2">
      <c r="A81" s="46">
        <v>0.11527777777777777</v>
      </c>
      <c r="B81" s="40" t="s">
        <v>192</v>
      </c>
      <c r="C81" s="40"/>
      <c r="D81" s="40" t="s">
        <v>122</v>
      </c>
      <c r="E81" s="37">
        <v>1</v>
      </c>
      <c r="F81" s="39" t="s">
        <v>44</v>
      </c>
      <c r="G81" s="47" t="s">
        <v>124</v>
      </c>
      <c r="H81" s="40" t="s">
        <v>247</v>
      </c>
      <c r="I81" s="48"/>
      <c r="J81" s="55"/>
      <c r="K81" s="56"/>
      <c r="L81" s="51">
        <v>1</v>
      </c>
      <c r="M81" s="52"/>
      <c r="N81" s="46">
        <v>0.11944444444444445</v>
      </c>
      <c r="O81" s="53">
        <f t="shared" si="1"/>
        <v>4.1666666666666796E-3</v>
      </c>
      <c r="P81" s="54"/>
    </row>
    <row r="82" spans="1:16" ht="16" x14ac:dyDescent="0.2">
      <c r="A82" s="46">
        <v>0.1173611111111111</v>
      </c>
      <c r="B82" s="40" t="s">
        <v>198</v>
      </c>
      <c r="C82" s="40"/>
      <c r="D82" s="40" t="s">
        <v>121</v>
      </c>
      <c r="E82" s="37">
        <v>1</v>
      </c>
      <c r="F82" s="39" t="s">
        <v>44</v>
      </c>
      <c r="G82" s="47" t="s">
        <v>132</v>
      </c>
      <c r="H82" s="40" t="s">
        <v>166</v>
      </c>
      <c r="I82" s="48"/>
      <c r="J82" s="55"/>
      <c r="K82" s="56">
        <v>1</v>
      </c>
      <c r="L82" s="51"/>
      <c r="M82" s="52"/>
      <c r="N82" s="46">
        <v>0.12708333333333333</v>
      </c>
      <c r="O82" s="53">
        <f t="shared" si="1"/>
        <v>9.7222222222222293E-3</v>
      </c>
      <c r="P82" s="54"/>
    </row>
    <row r="83" spans="1:16" ht="16" x14ac:dyDescent="0.2">
      <c r="A83" s="46">
        <v>0.125</v>
      </c>
      <c r="B83" s="40" t="s">
        <v>192</v>
      </c>
      <c r="C83" s="40"/>
      <c r="D83" s="40" t="s">
        <v>122</v>
      </c>
      <c r="E83" s="37">
        <v>1</v>
      </c>
      <c r="F83" s="39" t="s">
        <v>44</v>
      </c>
      <c r="G83" s="47" t="s">
        <v>247</v>
      </c>
      <c r="H83" s="40" t="s">
        <v>128</v>
      </c>
      <c r="I83" s="48"/>
      <c r="J83" s="55"/>
      <c r="K83" s="56"/>
      <c r="L83" s="51">
        <v>1</v>
      </c>
      <c r="M83" s="52"/>
      <c r="N83" s="46">
        <v>0.12986111111111112</v>
      </c>
      <c r="O83" s="53">
        <f t="shared" si="1"/>
        <v>4.8611111111111216E-3</v>
      </c>
      <c r="P83" s="54"/>
    </row>
    <row r="84" spans="1:16" ht="16" x14ac:dyDescent="0.2">
      <c r="A84" s="46">
        <v>0.12638888888888888</v>
      </c>
      <c r="B84" s="40" t="s">
        <v>211</v>
      </c>
      <c r="C84" s="40"/>
      <c r="D84" s="40" t="s">
        <v>121</v>
      </c>
      <c r="E84" s="37">
        <v>1</v>
      </c>
      <c r="F84" s="39" t="s">
        <v>45</v>
      </c>
      <c r="G84" s="47" t="s">
        <v>124</v>
      </c>
      <c r="H84" s="40" t="s">
        <v>433</v>
      </c>
      <c r="I84" s="48">
        <v>1</v>
      </c>
      <c r="J84" s="55"/>
      <c r="K84" s="56"/>
      <c r="L84" s="51"/>
      <c r="M84" s="52"/>
      <c r="N84" s="46">
        <v>0.12986111111111112</v>
      </c>
      <c r="O84" s="53">
        <f t="shared" si="1"/>
        <v>3.4722222222222376E-3</v>
      </c>
      <c r="P84" s="54"/>
    </row>
    <row r="85" spans="1:16" ht="16" x14ac:dyDescent="0.2">
      <c r="A85" s="46">
        <v>0.1277777777777778</v>
      </c>
      <c r="B85" s="40" t="s">
        <v>163</v>
      </c>
      <c r="C85" s="40"/>
      <c r="D85" s="40" t="s">
        <v>121</v>
      </c>
      <c r="E85" s="37">
        <v>1</v>
      </c>
      <c r="F85" s="39" t="s">
        <v>51</v>
      </c>
      <c r="G85" s="47" t="s">
        <v>124</v>
      </c>
      <c r="H85" s="40" t="s">
        <v>203</v>
      </c>
      <c r="I85" s="48"/>
      <c r="J85" s="55"/>
      <c r="K85" s="56">
        <v>1</v>
      </c>
      <c r="L85" s="51"/>
      <c r="M85" s="52"/>
      <c r="N85" s="46">
        <v>0.13680555555555554</v>
      </c>
      <c r="O85" s="53">
        <f t="shared" si="1"/>
        <v>9.0277777777777457E-3</v>
      </c>
      <c r="P85" s="54"/>
    </row>
    <row r="86" spans="1:16" ht="16" x14ac:dyDescent="0.2">
      <c r="A86" s="46">
        <v>0.13472222222222222</v>
      </c>
      <c r="B86" s="40" t="s">
        <v>141</v>
      </c>
      <c r="C86" s="40"/>
      <c r="D86" s="40" t="s">
        <v>122</v>
      </c>
      <c r="E86" s="37">
        <v>1</v>
      </c>
      <c r="F86" s="39" t="s">
        <v>51</v>
      </c>
      <c r="G86" s="47" t="s">
        <v>124</v>
      </c>
      <c r="H86" s="40" t="s">
        <v>175</v>
      </c>
      <c r="I86" s="48"/>
      <c r="J86" s="55"/>
      <c r="K86" s="56"/>
      <c r="L86" s="51">
        <v>1</v>
      </c>
      <c r="M86" s="52"/>
      <c r="N86" s="46">
        <v>0.13749999999999998</v>
      </c>
      <c r="O86" s="53">
        <f t="shared" si="1"/>
        <v>2.7777777777777679E-3</v>
      </c>
      <c r="P86" s="54"/>
    </row>
    <row r="87" spans="1:16" ht="16" x14ac:dyDescent="0.2">
      <c r="A87" s="46">
        <v>0.13749999999999998</v>
      </c>
      <c r="B87" s="40" t="s">
        <v>141</v>
      </c>
      <c r="C87" s="40"/>
      <c r="D87" s="40" t="s">
        <v>122</v>
      </c>
      <c r="E87" s="37">
        <v>1</v>
      </c>
      <c r="F87" s="39" t="s">
        <v>51</v>
      </c>
      <c r="G87" s="47" t="s">
        <v>175</v>
      </c>
      <c r="H87" s="40" t="s">
        <v>124</v>
      </c>
      <c r="I87" s="48"/>
      <c r="J87" s="55"/>
      <c r="K87" s="56"/>
      <c r="L87" s="51">
        <v>1</v>
      </c>
      <c r="M87" s="52"/>
      <c r="N87" s="46">
        <v>0.14583333333333334</v>
      </c>
      <c r="O87" s="53">
        <f t="shared" si="1"/>
        <v>8.3333333333333592E-3</v>
      </c>
      <c r="P87" s="54"/>
    </row>
    <row r="88" spans="1:16" ht="16" x14ac:dyDescent="0.2">
      <c r="A88" s="46">
        <v>0.13541666666666666</v>
      </c>
      <c r="B88" s="40" t="s">
        <v>364</v>
      </c>
      <c r="C88" s="40"/>
      <c r="D88" s="40" t="s">
        <v>121</v>
      </c>
      <c r="E88" s="37">
        <v>2</v>
      </c>
      <c r="F88" s="39" t="s">
        <v>47</v>
      </c>
      <c r="G88" s="47" t="s">
        <v>145</v>
      </c>
      <c r="H88" s="40" t="s">
        <v>124</v>
      </c>
      <c r="I88" s="48"/>
      <c r="J88" s="55"/>
      <c r="K88" s="56"/>
      <c r="L88" s="51">
        <v>1</v>
      </c>
      <c r="M88" s="52"/>
      <c r="N88" s="46">
        <v>0.14583333333333334</v>
      </c>
      <c r="O88" s="53">
        <f t="shared" si="1"/>
        <v>1.0416666666666685E-2</v>
      </c>
      <c r="P88" s="54"/>
    </row>
    <row r="89" spans="1:16" ht="16" x14ac:dyDescent="0.2">
      <c r="A89" s="46">
        <v>0.13819444444444443</v>
      </c>
      <c r="B89" s="40" t="s">
        <v>231</v>
      </c>
      <c r="C89" s="40"/>
      <c r="D89" s="40" t="s">
        <v>121</v>
      </c>
      <c r="E89" s="37">
        <v>1</v>
      </c>
      <c r="F89" s="39" t="s">
        <v>44</v>
      </c>
      <c r="G89" s="47" t="s">
        <v>145</v>
      </c>
      <c r="H89" s="40" t="s">
        <v>124</v>
      </c>
      <c r="I89" s="48"/>
      <c r="J89" s="55"/>
      <c r="K89" s="56"/>
      <c r="L89" s="51">
        <v>1</v>
      </c>
      <c r="M89" s="52"/>
      <c r="N89" s="46">
        <v>0.14583333333333334</v>
      </c>
      <c r="O89" s="53">
        <f t="shared" si="1"/>
        <v>7.6388888888889173E-3</v>
      </c>
      <c r="P89" s="54"/>
    </row>
    <row r="90" spans="1:16" ht="16" x14ac:dyDescent="0.2">
      <c r="A90" s="46">
        <v>0.14583333333333334</v>
      </c>
      <c r="B90" s="40" t="s">
        <v>174</v>
      </c>
      <c r="C90" s="40"/>
      <c r="D90" s="40" t="s">
        <v>122</v>
      </c>
      <c r="E90" s="37">
        <v>1</v>
      </c>
      <c r="F90" s="39" t="s">
        <v>44</v>
      </c>
      <c r="G90" s="47" t="s">
        <v>247</v>
      </c>
      <c r="H90" s="40" t="s">
        <v>124</v>
      </c>
      <c r="I90" s="48"/>
      <c r="J90" s="55"/>
      <c r="K90" s="56">
        <v>1</v>
      </c>
      <c r="L90" s="51"/>
      <c r="M90" s="52"/>
      <c r="N90" s="46">
        <v>0.15208333333333332</v>
      </c>
      <c r="O90" s="53">
        <f t="shared" si="1"/>
        <v>6.2499999999999778E-3</v>
      </c>
      <c r="P90" s="54"/>
    </row>
    <row r="91" spans="1:16" ht="16" x14ac:dyDescent="0.2">
      <c r="A91" s="46">
        <v>0.14583333333333334</v>
      </c>
      <c r="B91" s="40" t="s">
        <v>246</v>
      </c>
      <c r="C91" s="40"/>
      <c r="D91" s="40" t="s">
        <v>122</v>
      </c>
      <c r="E91" s="37">
        <v>1</v>
      </c>
      <c r="F91" s="39" t="s">
        <v>44</v>
      </c>
      <c r="G91" s="47" t="s">
        <v>203</v>
      </c>
      <c r="H91" s="40" t="s">
        <v>124</v>
      </c>
      <c r="I91" s="48"/>
      <c r="J91" s="55"/>
      <c r="K91" s="56"/>
      <c r="L91" s="51">
        <v>1</v>
      </c>
      <c r="M91" s="52"/>
      <c r="N91" s="46">
        <v>0.15763888888888888</v>
      </c>
      <c r="O91" s="53">
        <f t="shared" si="1"/>
        <v>1.1805555555555541E-2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.75" customHeight="1" thickBot="1" x14ac:dyDescent="0.25">
      <c r="A221" s="100" t="s">
        <v>55</v>
      </c>
      <c r="B221" s="60"/>
      <c r="C221" s="103"/>
      <c r="D221" s="103"/>
      <c r="E221" s="92">
        <f>SUM(E4:E220)</f>
        <v>92</v>
      </c>
      <c r="F221" s="35"/>
      <c r="G221" s="145" t="s">
        <v>56</v>
      </c>
      <c r="H221" s="146"/>
      <c r="I221" s="62">
        <f>SUM(I4:I194)</f>
        <v>24</v>
      </c>
      <c r="J221" s="105">
        <f>SUM(J4:J194)</f>
        <v>0</v>
      </c>
      <c r="K221" s="108">
        <f>SUM(K4:K194)</f>
        <v>28</v>
      </c>
      <c r="L221" s="110">
        <f>SUM(L4:L194)</f>
        <v>36</v>
      </c>
      <c r="M221" s="52">
        <f>SUM(M4:M194)</f>
        <v>0</v>
      </c>
      <c r="N221" s="93"/>
      <c r="O221" s="64">
        <f>SUM(I221:M221)</f>
        <v>88</v>
      </c>
      <c r="P221" s="122" t="s">
        <v>57</v>
      </c>
    </row>
    <row r="222" spans="1:16" ht="31.5" customHeight="1" thickBot="1" x14ac:dyDescent="0.25">
      <c r="A222" s="147" t="s">
        <v>58</v>
      </c>
      <c r="B222" s="147"/>
      <c r="C222" s="147"/>
      <c r="D222" s="117"/>
      <c r="E222" s="61">
        <f>SUM(C4:C220)</f>
        <v>8</v>
      </c>
      <c r="F222" s="35"/>
      <c r="G222" s="148" t="s">
        <v>110</v>
      </c>
      <c r="H222" s="149"/>
      <c r="I222" s="66">
        <f>SUMIF(I4:I194,"=1",O4:O194)</f>
        <v>0.18749999999999975</v>
      </c>
      <c r="J222" s="106">
        <f>SUMIF(J4:J194,"=1",O4:O194)</f>
        <v>0</v>
      </c>
      <c r="K222" s="109">
        <f>SUMIF(K4:K194,"=1",O4:O194)</f>
        <v>0.20208333333333345</v>
      </c>
      <c r="L222" s="113">
        <f>SUMIF(L4:L194,"=1",O4:O194)</f>
        <v>0.28888888888888919</v>
      </c>
      <c r="M222" s="112">
        <f>SUMIF(M4:M194,"=1",O4:O194)</f>
        <v>0</v>
      </c>
      <c r="N222" s="94"/>
      <c r="O222" s="67">
        <f>SUM(O4:O220)</f>
        <v>0.67847222222222214</v>
      </c>
      <c r="P222" s="122" t="s">
        <v>107</v>
      </c>
    </row>
    <row r="223" spans="1:16" ht="33.7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11.249999999999986</v>
      </c>
      <c r="J223" s="71">
        <f>ABS(J222*60)</f>
        <v>0</v>
      </c>
      <c r="K223" s="72">
        <f>ABS(K222*60)</f>
        <v>12.125000000000007</v>
      </c>
      <c r="L223" s="73">
        <f>ABS(L222*60)</f>
        <v>17.33333333333335</v>
      </c>
      <c r="M223" s="74">
        <f>ABS(M222*60)</f>
        <v>0</v>
      </c>
      <c r="N223" s="95"/>
      <c r="O223" s="53">
        <f>ABS(O222*60)</f>
        <v>40.708333333333329</v>
      </c>
      <c r="P223" s="122" t="s">
        <v>108</v>
      </c>
    </row>
    <row r="224" spans="1:16" ht="32.2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0.46874999999999939</v>
      </c>
      <c r="J224" s="116">
        <v>0</v>
      </c>
      <c r="K224" s="76">
        <f>ABS(K223/K221)</f>
        <v>0.43303571428571452</v>
      </c>
      <c r="L224" s="77">
        <f>ABS(L223/L221)</f>
        <v>0.48148148148148195</v>
      </c>
      <c r="M224" s="78">
        <v>0</v>
      </c>
      <c r="N224" s="93"/>
      <c r="O224" s="79">
        <f>ABS(O223/O221)</f>
        <v>0.46259469696969691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118"/>
      <c r="J225" s="130"/>
      <c r="K225" s="130"/>
      <c r="L225" s="130"/>
      <c r="M225" s="130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36721</v>
      </c>
      <c r="J227" s="118">
        <v>8460</v>
      </c>
      <c r="K227" s="118">
        <v>141527</v>
      </c>
      <c r="L227" s="118">
        <v>130518</v>
      </c>
      <c r="M227" s="118">
        <v>123905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16</v>
      </c>
      <c r="G228" s="86">
        <f>ABS(F228/E221)</f>
        <v>0.17391304347826086</v>
      </c>
      <c r="H228" s="82" t="s">
        <v>70</v>
      </c>
      <c r="I228" s="118">
        <v>36762</v>
      </c>
      <c r="J228" s="118">
        <v>8460</v>
      </c>
      <c r="K228" s="118">
        <v>141580</v>
      </c>
      <c r="L228" s="118">
        <v>130564</v>
      </c>
      <c r="M228" s="118">
        <v>123905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31</v>
      </c>
      <c r="G229" s="86">
        <f>ABS(F229/E221)</f>
        <v>0.33695652173913043</v>
      </c>
      <c r="H229" s="82" t="s">
        <v>72</v>
      </c>
      <c r="I229" s="118">
        <f>SUM(I228-I227)</f>
        <v>41</v>
      </c>
      <c r="J229" s="118">
        <f>SUM(J228-J227)</f>
        <v>0</v>
      </c>
      <c r="K229" s="118">
        <f>SUM(K228-K227)</f>
        <v>53</v>
      </c>
      <c r="L229" s="118">
        <f>SUM(L228-L227)</f>
        <v>46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8</v>
      </c>
      <c r="G233" s="86">
        <f>ABS(F233/E221)</f>
        <v>8.6956521739130432E-2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10</v>
      </c>
      <c r="G234" s="86">
        <f>ABS(F234/E221)</f>
        <v>0.10869565217391304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12</v>
      </c>
      <c r="G235" s="86">
        <f>ABS(F235/E221)</f>
        <v>0.13043478260869565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8</v>
      </c>
      <c r="G236" s="86">
        <f>ABS(F236/E221)</f>
        <v>8.6956521739130432E-2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7</v>
      </c>
      <c r="G237" s="86">
        <f>ABS(F237/E221)</f>
        <v>7.6086956521739135E-2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41"/>
  <sheetViews>
    <sheetView zoomScale="118" zoomScaleNormal="86" workbookViewId="0">
      <pane ySplit="3" topLeftCell="A33" activePane="bottomLeft" state="frozen"/>
      <selection activeCell="A223" sqref="A223"/>
      <selection pane="bottomLeft" activeCell="H53" sqref="H53"/>
    </sheetView>
  </sheetViews>
  <sheetFormatPr baseColWidth="10" defaultColWidth="8.83203125" defaultRowHeight="15" x14ac:dyDescent="0.2"/>
  <cols>
    <col min="1" max="1" width="9.5" customWidth="1"/>
    <col min="2" max="2" width="15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33203125" customWidth="1"/>
    <col min="15" max="15" width="14.5" customWidth="1"/>
    <col min="16" max="16" width="63.66406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428</v>
      </c>
      <c r="J1" s="141"/>
      <c r="K1" s="141"/>
      <c r="L1" s="141"/>
      <c r="M1" s="142" t="s">
        <v>34</v>
      </c>
      <c r="N1" s="142"/>
      <c r="O1" s="118" t="s">
        <v>93</v>
      </c>
      <c r="P1" s="118" t="s">
        <v>441</v>
      </c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193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442</v>
      </c>
      <c r="J3" s="125" t="s">
        <v>139</v>
      </c>
      <c r="K3" s="126" t="s">
        <v>118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0.31875000000000003</v>
      </c>
      <c r="B4" s="40" t="s">
        <v>133</v>
      </c>
      <c r="C4" s="40"/>
      <c r="D4" s="40" t="s">
        <v>121</v>
      </c>
      <c r="E4" s="37">
        <v>1</v>
      </c>
      <c r="F4" s="39" t="s">
        <v>46</v>
      </c>
      <c r="G4" s="47" t="s">
        <v>124</v>
      </c>
      <c r="H4" s="40" t="s">
        <v>145</v>
      </c>
      <c r="I4" s="48">
        <v>1</v>
      </c>
      <c r="J4" s="49"/>
      <c r="K4" s="50"/>
      <c r="L4" s="51"/>
      <c r="M4" s="52"/>
      <c r="N4" s="46">
        <v>0.32430555555555557</v>
      </c>
      <c r="O4" s="53">
        <f t="shared" ref="O4:O67" si="0">ABS(N4-A4)</f>
        <v>5.5555555555555358E-3</v>
      </c>
      <c r="P4" s="54"/>
    </row>
    <row r="5" spans="1:18" ht="16" x14ac:dyDescent="0.2">
      <c r="A5" s="46">
        <v>0.32291666666666669</v>
      </c>
      <c r="B5" s="40" t="s">
        <v>321</v>
      </c>
      <c r="C5" s="40"/>
      <c r="D5" s="40" t="s">
        <v>121</v>
      </c>
      <c r="E5" s="37">
        <v>2</v>
      </c>
      <c r="F5" s="39" t="s">
        <v>47</v>
      </c>
      <c r="G5" s="47" t="s">
        <v>124</v>
      </c>
      <c r="H5" s="40" t="s">
        <v>351</v>
      </c>
      <c r="I5" s="48"/>
      <c r="J5" s="49"/>
      <c r="K5" s="50"/>
      <c r="L5" s="51">
        <v>1</v>
      </c>
      <c r="M5" s="52"/>
      <c r="N5" s="46">
        <v>0.32777777777777778</v>
      </c>
      <c r="O5" s="53">
        <f t="shared" si="0"/>
        <v>4.8611111111110938E-3</v>
      </c>
      <c r="P5" s="54"/>
    </row>
    <row r="6" spans="1:18" ht="16" x14ac:dyDescent="0.2">
      <c r="A6" s="46">
        <v>0.32430555555555557</v>
      </c>
      <c r="B6" s="40" t="s">
        <v>163</v>
      </c>
      <c r="C6" s="40"/>
      <c r="D6" s="40" t="s">
        <v>121</v>
      </c>
      <c r="E6" s="37">
        <v>1</v>
      </c>
      <c r="F6" s="39" t="s">
        <v>51</v>
      </c>
      <c r="G6" s="47" t="s">
        <v>124</v>
      </c>
      <c r="H6" s="40" t="s">
        <v>203</v>
      </c>
      <c r="I6" s="48"/>
      <c r="J6" s="49"/>
      <c r="K6" s="50">
        <v>1</v>
      </c>
      <c r="L6" s="51"/>
      <c r="M6" s="52"/>
      <c r="N6" s="46">
        <v>0.33124999999999999</v>
      </c>
      <c r="O6" s="53">
        <f t="shared" si="0"/>
        <v>6.9444444444444198E-3</v>
      </c>
      <c r="P6" s="54"/>
    </row>
    <row r="7" spans="1:18" ht="16" x14ac:dyDescent="0.2">
      <c r="A7" s="46">
        <v>0.33333333333333331</v>
      </c>
      <c r="B7" s="40" t="s">
        <v>173</v>
      </c>
      <c r="C7" s="40"/>
      <c r="D7" s="40" t="s">
        <v>122</v>
      </c>
      <c r="E7" s="37">
        <v>1</v>
      </c>
      <c r="F7" s="39" t="s">
        <v>45</v>
      </c>
      <c r="G7" s="47" t="s">
        <v>132</v>
      </c>
      <c r="H7" s="40" t="s">
        <v>124</v>
      </c>
      <c r="I7" s="48"/>
      <c r="J7" s="49"/>
      <c r="K7" s="50">
        <v>1</v>
      </c>
      <c r="L7" s="51"/>
      <c r="M7" s="52"/>
      <c r="N7" s="46">
        <v>0.33958333333333335</v>
      </c>
      <c r="O7" s="53">
        <f t="shared" si="0"/>
        <v>6.2500000000000333E-3</v>
      </c>
      <c r="P7" s="54"/>
    </row>
    <row r="8" spans="1:18" ht="16" x14ac:dyDescent="0.2">
      <c r="A8" s="46">
        <v>0.33888888888888885</v>
      </c>
      <c r="B8" s="40" t="s">
        <v>135</v>
      </c>
      <c r="C8" s="40"/>
      <c r="D8" s="40" t="s">
        <v>122</v>
      </c>
      <c r="E8" s="37">
        <v>1</v>
      </c>
      <c r="F8" s="39" t="s">
        <v>45</v>
      </c>
      <c r="G8" s="47" t="s">
        <v>124</v>
      </c>
      <c r="H8" s="40" t="s">
        <v>164</v>
      </c>
      <c r="I8" s="48"/>
      <c r="J8" s="49"/>
      <c r="K8" s="50"/>
      <c r="L8" s="51">
        <v>1</v>
      </c>
      <c r="M8" s="132"/>
      <c r="N8" s="46">
        <v>0.34166666666666662</v>
      </c>
      <c r="O8" s="53">
        <f t="shared" si="0"/>
        <v>2.7777777777777679E-3</v>
      </c>
      <c r="P8" s="54"/>
    </row>
    <row r="9" spans="1:18" ht="16" x14ac:dyDescent="0.2">
      <c r="A9" s="46">
        <v>0.34097222222222223</v>
      </c>
      <c r="B9" s="40" t="s">
        <v>430</v>
      </c>
      <c r="C9" s="40"/>
      <c r="D9" s="40" t="s">
        <v>121</v>
      </c>
      <c r="E9" s="37">
        <v>1</v>
      </c>
      <c r="F9" s="39" t="s">
        <v>50</v>
      </c>
      <c r="G9" s="47" t="s">
        <v>124</v>
      </c>
      <c r="H9" s="40" t="s">
        <v>132</v>
      </c>
      <c r="I9" s="48"/>
      <c r="J9" s="49"/>
      <c r="K9" s="50">
        <v>1</v>
      </c>
      <c r="L9" s="51"/>
      <c r="M9" s="52"/>
      <c r="N9" s="46">
        <v>0.3444444444444445</v>
      </c>
      <c r="O9" s="53">
        <f t="shared" si="0"/>
        <v>3.4722222222222654E-3</v>
      </c>
      <c r="P9" s="54"/>
    </row>
    <row r="10" spans="1:18" ht="16" x14ac:dyDescent="0.2">
      <c r="A10" s="46">
        <v>0.34166666666666662</v>
      </c>
      <c r="B10" s="40" t="s">
        <v>147</v>
      </c>
      <c r="C10" s="40"/>
      <c r="D10" s="40" t="s">
        <v>122</v>
      </c>
      <c r="E10" s="37">
        <v>1</v>
      </c>
      <c r="F10" s="39" t="s">
        <v>47</v>
      </c>
      <c r="G10" s="47" t="s">
        <v>124</v>
      </c>
      <c r="H10" s="40" t="s">
        <v>351</v>
      </c>
      <c r="I10" s="48">
        <v>1</v>
      </c>
      <c r="J10" s="49"/>
      <c r="K10" s="50"/>
      <c r="L10" s="51"/>
      <c r="M10" s="52"/>
      <c r="N10" s="46">
        <v>0.34513888888888888</v>
      </c>
      <c r="O10" s="53">
        <f t="shared" si="0"/>
        <v>3.4722222222222654E-3</v>
      </c>
      <c r="P10" s="54"/>
    </row>
    <row r="11" spans="1:18" ht="16" x14ac:dyDescent="0.2">
      <c r="A11" s="46">
        <v>0.34166666666666662</v>
      </c>
      <c r="B11" s="40" t="s">
        <v>123</v>
      </c>
      <c r="C11" s="40"/>
      <c r="D11" s="40" t="s">
        <v>122</v>
      </c>
      <c r="E11" s="37">
        <v>1</v>
      </c>
      <c r="F11" s="39" t="s">
        <v>46</v>
      </c>
      <c r="G11" s="47" t="s">
        <v>124</v>
      </c>
      <c r="H11" s="40" t="s">
        <v>351</v>
      </c>
      <c r="I11" s="48">
        <v>1</v>
      </c>
      <c r="J11" s="49"/>
      <c r="K11" s="50"/>
      <c r="L11" s="51"/>
      <c r="M11" s="52"/>
      <c r="N11" s="46">
        <v>0.34513888888888888</v>
      </c>
      <c r="O11" s="53">
        <f t="shared" si="0"/>
        <v>3.4722222222222654E-3</v>
      </c>
      <c r="P11" s="54"/>
    </row>
    <row r="12" spans="1:18" ht="16" x14ac:dyDescent="0.2">
      <c r="A12" s="46">
        <v>0.34513888888888888</v>
      </c>
      <c r="B12" s="40" t="s">
        <v>173</v>
      </c>
      <c r="C12" s="40"/>
      <c r="D12" s="40" t="s">
        <v>122</v>
      </c>
      <c r="E12" s="37">
        <v>1</v>
      </c>
      <c r="F12" s="39" t="s">
        <v>45</v>
      </c>
      <c r="G12" s="47" t="s">
        <v>124</v>
      </c>
      <c r="H12" s="40" t="s">
        <v>132</v>
      </c>
      <c r="I12" s="48"/>
      <c r="J12" s="49"/>
      <c r="K12" s="50"/>
      <c r="L12" s="51">
        <v>1</v>
      </c>
      <c r="M12" s="52"/>
      <c r="N12" s="46">
        <v>0.34930555555555554</v>
      </c>
      <c r="O12" s="53">
        <f t="shared" si="0"/>
        <v>4.1666666666666519E-3</v>
      </c>
      <c r="P12" s="54"/>
    </row>
    <row r="13" spans="1:18" ht="16" x14ac:dyDescent="0.2">
      <c r="A13" s="46">
        <v>0.34513888888888888</v>
      </c>
      <c r="B13" s="40" t="s">
        <v>156</v>
      </c>
      <c r="C13" s="40"/>
      <c r="D13" s="40" t="s">
        <v>121</v>
      </c>
      <c r="E13" s="37">
        <v>1</v>
      </c>
      <c r="F13" s="39" t="s">
        <v>44</v>
      </c>
      <c r="G13" s="47" t="s">
        <v>124</v>
      </c>
      <c r="H13" s="40" t="s">
        <v>132</v>
      </c>
      <c r="I13" s="48"/>
      <c r="J13" s="49"/>
      <c r="K13" s="50"/>
      <c r="L13" s="51">
        <v>1</v>
      </c>
      <c r="M13" s="52"/>
      <c r="N13" s="46">
        <v>0.34930555555555554</v>
      </c>
      <c r="O13" s="53">
        <f t="shared" si="0"/>
        <v>4.1666666666666519E-3</v>
      </c>
      <c r="P13" s="54"/>
    </row>
    <row r="14" spans="1:18" ht="16" x14ac:dyDescent="0.2">
      <c r="A14" s="46">
        <v>0.34930555555555554</v>
      </c>
      <c r="B14" s="40" t="s">
        <v>156</v>
      </c>
      <c r="C14" s="40"/>
      <c r="D14" s="40" t="s">
        <v>121</v>
      </c>
      <c r="E14" s="37">
        <v>1</v>
      </c>
      <c r="F14" s="39" t="s">
        <v>44</v>
      </c>
      <c r="G14" s="47" t="s">
        <v>132</v>
      </c>
      <c r="H14" s="40" t="s">
        <v>124</v>
      </c>
      <c r="I14" s="48"/>
      <c r="J14" s="49"/>
      <c r="K14" s="50"/>
      <c r="L14" s="51">
        <v>1</v>
      </c>
      <c r="M14" s="52"/>
      <c r="N14" s="46">
        <v>0.35555555555555557</v>
      </c>
      <c r="O14" s="53">
        <f t="shared" si="0"/>
        <v>6.2500000000000333E-3</v>
      </c>
      <c r="P14" s="54"/>
    </row>
    <row r="15" spans="1:18" ht="16" x14ac:dyDescent="0.2">
      <c r="A15" s="46">
        <v>0.34652777777777777</v>
      </c>
      <c r="B15" s="40" t="s">
        <v>330</v>
      </c>
      <c r="C15" s="40"/>
      <c r="D15" s="40" t="s">
        <v>121</v>
      </c>
      <c r="E15" s="37">
        <v>1</v>
      </c>
      <c r="F15" s="39" t="s">
        <v>45</v>
      </c>
      <c r="G15" s="47" t="s">
        <v>124</v>
      </c>
      <c r="H15" s="40" t="s">
        <v>134</v>
      </c>
      <c r="I15" s="48"/>
      <c r="J15" s="49"/>
      <c r="K15" s="50">
        <v>1</v>
      </c>
      <c r="L15" s="51"/>
      <c r="M15" s="52"/>
      <c r="N15" s="46">
        <v>0.34930555555555554</v>
      </c>
      <c r="O15" s="53">
        <f t="shared" si="0"/>
        <v>2.7777777777777679E-3</v>
      </c>
      <c r="P15" s="54"/>
    </row>
    <row r="16" spans="1:18" ht="16" x14ac:dyDescent="0.2">
      <c r="A16" s="46">
        <v>0.34930555555555554</v>
      </c>
      <c r="B16" s="40" t="s">
        <v>330</v>
      </c>
      <c r="C16" s="40"/>
      <c r="D16" s="40" t="s">
        <v>121</v>
      </c>
      <c r="E16" s="37">
        <v>1</v>
      </c>
      <c r="F16" s="39" t="s">
        <v>45</v>
      </c>
      <c r="G16" s="47" t="s">
        <v>134</v>
      </c>
      <c r="H16" s="40" t="s">
        <v>124</v>
      </c>
      <c r="I16" s="48"/>
      <c r="J16" s="49"/>
      <c r="K16" s="50">
        <v>1</v>
      </c>
      <c r="L16" s="51"/>
      <c r="M16" s="52"/>
      <c r="N16" s="46">
        <v>0.3520833333333333</v>
      </c>
      <c r="O16" s="53">
        <f t="shared" si="0"/>
        <v>2.7777777777777679E-3</v>
      </c>
      <c r="P16" s="54"/>
    </row>
    <row r="17" spans="1:16" ht="16" x14ac:dyDescent="0.2">
      <c r="A17" s="46">
        <v>0.3611111111111111</v>
      </c>
      <c r="B17" s="40" t="s">
        <v>163</v>
      </c>
      <c r="C17" s="40"/>
      <c r="D17" s="40" t="s">
        <v>121</v>
      </c>
      <c r="E17" s="37">
        <v>1</v>
      </c>
      <c r="F17" s="39" t="s">
        <v>51</v>
      </c>
      <c r="G17" s="47" t="s">
        <v>203</v>
      </c>
      <c r="H17" s="40" t="s">
        <v>124</v>
      </c>
      <c r="I17" s="48">
        <v>1</v>
      </c>
      <c r="J17" s="49"/>
      <c r="K17" s="50"/>
      <c r="L17" s="51"/>
      <c r="M17" s="52"/>
      <c r="N17" s="46">
        <v>0.375</v>
      </c>
      <c r="O17" s="53">
        <f t="shared" si="0"/>
        <v>1.3888888888888895E-2</v>
      </c>
      <c r="P17" s="54"/>
    </row>
    <row r="18" spans="1:16" ht="16" x14ac:dyDescent="0.2">
      <c r="A18" s="46">
        <v>0.3666666666666667</v>
      </c>
      <c r="B18" s="40" t="s">
        <v>435</v>
      </c>
      <c r="C18" s="40"/>
      <c r="D18" s="40" t="s">
        <v>122</v>
      </c>
      <c r="E18" s="37">
        <v>3</v>
      </c>
      <c r="F18" s="39" t="s">
        <v>44</v>
      </c>
      <c r="G18" s="47" t="s">
        <v>124</v>
      </c>
      <c r="H18" s="40" t="s">
        <v>162</v>
      </c>
      <c r="I18" s="48"/>
      <c r="J18" s="49"/>
      <c r="K18" s="50">
        <v>1</v>
      </c>
      <c r="L18" s="51"/>
      <c r="M18" s="52"/>
      <c r="N18" s="46">
        <v>0.3743055555555555</v>
      </c>
      <c r="O18" s="53">
        <f t="shared" si="0"/>
        <v>7.6388888888888062E-3</v>
      </c>
      <c r="P18" s="54"/>
    </row>
    <row r="19" spans="1:16" ht="16" x14ac:dyDescent="0.2">
      <c r="A19" s="46">
        <v>0.37152777777777773</v>
      </c>
      <c r="B19" s="40" t="s">
        <v>147</v>
      </c>
      <c r="C19" s="40"/>
      <c r="D19" s="40" t="s">
        <v>122</v>
      </c>
      <c r="E19" s="37">
        <v>1</v>
      </c>
      <c r="F19" s="39" t="s">
        <v>47</v>
      </c>
      <c r="G19" s="47" t="s">
        <v>351</v>
      </c>
      <c r="H19" s="40" t="s">
        <v>124</v>
      </c>
      <c r="I19" s="48"/>
      <c r="J19" s="49"/>
      <c r="K19" s="50"/>
      <c r="L19" s="51">
        <v>1</v>
      </c>
      <c r="M19" s="52"/>
      <c r="N19" s="46">
        <v>0.38125000000000003</v>
      </c>
      <c r="O19" s="53">
        <f t="shared" si="0"/>
        <v>9.7222222222222987E-3</v>
      </c>
      <c r="P19" s="129" t="s">
        <v>338</v>
      </c>
    </row>
    <row r="20" spans="1:16" ht="16" x14ac:dyDescent="0.2">
      <c r="A20" s="46">
        <v>0.375</v>
      </c>
      <c r="B20" s="40" t="s">
        <v>312</v>
      </c>
      <c r="C20" s="40"/>
      <c r="D20" s="40" t="s">
        <v>121</v>
      </c>
      <c r="E20" s="37">
        <v>2</v>
      </c>
      <c r="F20" s="39" t="s">
        <v>44</v>
      </c>
      <c r="G20" s="47" t="s">
        <v>124</v>
      </c>
      <c r="H20" s="40" t="s">
        <v>132</v>
      </c>
      <c r="I20" s="48">
        <v>1</v>
      </c>
      <c r="J20" s="49"/>
      <c r="K20" s="50"/>
      <c r="L20" s="51"/>
      <c r="M20" s="52"/>
      <c r="N20" s="46">
        <v>0.37916666666666665</v>
      </c>
      <c r="O20" s="53">
        <f t="shared" si="0"/>
        <v>4.1666666666666519E-3</v>
      </c>
      <c r="P20" s="54"/>
    </row>
    <row r="21" spans="1:16" ht="16" x14ac:dyDescent="0.2">
      <c r="A21" s="46">
        <v>0.37986111111111115</v>
      </c>
      <c r="B21" s="40" t="s">
        <v>430</v>
      </c>
      <c r="C21" s="40"/>
      <c r="D21" s="40" t="s">
        <v>121</v>
      </c>
      <c r="E21" s="37">
        <v>1</v>
      </c>
      <c r="F21" s="39" t="s">
        <v>50</v>
      </c>
      <c r="G21" s="47" t="s">
        <v>132</v>
      </c>
      <c r="H21" s="40" t="s">
        <v>124</v>
      </c>
      <c r="I21" s="48">
        <v>1</v>
      </c>
      <c r="J21" s="49"/>
      <c r="K21" s="50"/>
      <c r="L21" s="51"/>
      <c r="M21" s="52"/>
      <c r="N21" s="46">
        <v>0.3840277777777778</v>
      </c>
      <c r="O21" s="53">
        <f t="shared" si="0"/>
        <v>4.1666666666666519E-3</v>
      </c>
      <c r="P21" s="54"/>
    </row>
    <row r="22" spans="1:16" ht="16" x14ac:dyDescent="0.2">
      <c r="A22" s="46">
        <v>0.38541666666666669</v>
      </c>
      <c r="B22" s="40" t="s">
        <v>312</v>
      </c>
      <c r="C22" s="40"/>
      <c r="D22" s="40" t="s">
        <v>121</v>
      </c>
      <c r="E22" s="37">
        <v>1</v>
      </c>
      <c r="F22" s="39" t="s">
        <v>44</v>
      </c>
      <c r="G22" s="47" t="s">
        <v>132</v>
      </c>
      <c r="H22" s="40" t="s">
        <v>124</v>
      </c>
      <c r="I22" s="48"/>
      <c r="J22" s="49"/>
      <c r="K22" s="50">
        <v>1</v>
      </c>
      <c r="L22" s="51"/>
      <c r="M22" s="52"/>
      <c r="N22" s="46">
        <v>0.39097222222222222</v>
      </c>
      <c r="O22" s="53">
        <f t="shared" si="0"/>
        <v>5.5555555555555358E-3</v>
      </c>
      <c r="P22" s="54"/>
    </row>
    <row r="23" spans="1:16" ht="16" x14ac:dyDescent="0.2">
      <c r="A23" s="46">
        <v>0.38680555555555557</v>
      </c>
      <c r="B23" s="40" t="s">
        <v>321</v>
      </c>
      <c r="C23" s="40">
        <v>1</v>
      </c>
      <c r="D23" s="40" t="s">
        <v>122</v>
      </c>
      <c r="E23" s="37"/>
      <c r="F23" s="39" t="s">
        <v>47</v>
      </c>
      <c r="G23" s="47" t="s">
        <v>124</v>
      </c>
      <c r="H23" s="40" t="s">
        <v>351</v>
      </c>
      <c r="I23" s="48">
        <v>1</v>
      </c>
      <c r="J23" s="49"/>
      <c r="K23" s="50"/>
      <c r="L23" s="51"/>
      <c r="M23" s="52"/>
      <c r="N23" s="46">
        <v>0.39097222222222222</v>
      </c>
      <c r="O23" s="53">
        <f t="shared" si="0"/>
        <v>4.1666666666666519E-3</v>
      </c>
      <c r="P23" s="54"/>
    </row>
    <row r="24" spans="1:16" ht="16" x14ac:dyDescent="0.2">
      <c r="A24" s="46">
        <v>0.39444444444444443</v>
      </c>
      <c r="B24" s="40" t="s">
        <v>312</v>
      </c>
      <c r="C24" s="40"/>
      <c r="D24" s="40" t="s">
        <v>121</v>
      </c>
      <c r="E24" s="37">
        <v>2</v>
      </c>
      <c r="F24" s="39" t="s">
        <v>44</v>
      </c>
      <c r="G24" s="47" t="s">
        <v>124</v>
      </c>
      <c r="H24" s="40" t="s">
        <v>132</v>
      </c>
      <c r="I24" s="48"/>
      <c r="J24" s="49"/>
      <c r="K24" s="50">
        <v>1</v>
      </c>
      <c r="L24" s="51"/>
      <c r="M24" s="52"/>
      <c r="N24" s="46">
        <v>0.39861111111111108</v>
      </c>
      <c r="O24" s="53">
        <f t="shared" si="0"/>
        <v>4.1666666666666519E-3</v>
      </c>
      <c r="P24" s="54"/>
    </row>
    <row r="25" spans="1:16" ht="16" x14ac:dyDescent="0.2">
      <c r="A25" s="46">
        <v>0.43055555555555558</v>
      </c>
      <c r="B25" s="40" t="s">
        <v>135</v>
      </c>
      <c r="C25" s="40"/>
      <c r="D25" s="40" t="s">
        <v>122</v>
      </c>
      <c r="E25" s="37">
        <v>1</v>
      </c>
      <c r="F25" s="39" t="s">
        <v>49</v>
      </c>
      <c r="G25" s="47" t="s">
        <v>124</v>
      </c>
      <c r="H25" s="40" t="s">
        <v>193</v>
      </c>
      <c r="I25" s="48"/>
      <c r="J25" s="49"/>
      <c r="K25" s="50"/>
      <c r="L25" s="51">
        <v>1</v>
      </c>
      <c r="M25" s="52"/>
      <c r="N25" s="46">
        <v>0.44513888888888892</v>
      </c>
      <c r="O25" s="53">
        <f t="shared" si="0"/>
        <v>1.4583333333333337E-2</v>
      </c>
      <c r="P25" s="54"/>
    </row>
    <row r="26" spans="1:16" ht="16" x14ac:dyDescent="0.2">
      <c r="A26" s="46">
        <v>0.43124999999999997</v>
      </c>
      <c r="B26" s="40" t="s">
        <v>235</v>
      </c>
      <c r="C26" s="40"/>
      <c r="D26" s="40" t="s">
        <v>122</v>
      </c>
      <c r="E26" s="37">
        <v>1</v>
      </c>
      <c r="F26" s="39" t="s">
        <v>44</v>
      </c>
      <c r="G26" s="47" t="s">
        <v>124</v>
      </c>
      <c r="H26" s="40" t="s">
        <v>337</v>
      </c>
      <c r="I26" s="48"/>
      <c r="J26" s="49"/>
      <c r="K26" s="50">
        <v>1</v>
      </c>
      <c r="L26" s="51"/>
      <c r="M26" s="52"/>
      <c r="N26" s="46">
        <v>0.43541666666666662</v>
      </c>
      <c r="O26" s="53">
        <f t="shared" si="0"/>
        <v>4.1666666666666519E-3</v>
      </c>
      <c r="P26" s="54"/>
    </row>
    <row r="27" spans="1:16" ht="16" x14ac:dyDescent="0.2">
      <c r="A27" s="46">
        <v>0.44027777777777777</v>
      </c>
      <c r="B27" s="40" t="s">
        <v>174</v>
      </c>
      <c r="C27" s="40"/>
      <c r="D27" s="40" t="s">
        <v>121</v>
      </c>
      <c r="E27" s="37">
        <v>1</v>
      </c>
      <c r="F27" s="39" t="s">
        <v>44</v>
      </c>
      <c r="G27" s="47" t="s">
        <v>166</v>
      </c>
      <c r="H27" s="40" t="s">
        <v>247</v>
      </c>
      <c r="I27" s="48">
        <v>1</v>
      </c>
      <c r="J27" s="49"/>
      <c r="K27" s="50"/>
      <c r="L27" s="51"/>
      <c r="M27" s="52"/>
      <c r="N27" s="46">
        <v>0.45347222222222222</v>
      </c>
      <c r="O27" s="53">
        <f t="shared" si="0"/>
        <v>1.3194444444444453E-2</v>
      </c>
      <c r="P27" s="54"/>
    </row>
    <row r="28" spans="1:16" ht="16" x14ac:dyDescent="0.2">
      <c r="A28" s="46">
        <v>0.44097222222222227</v>
      </c>
      <c r="B28" s="40" t="s">
        <v>168</v>
      </c>
      <c r="C28" s="40"/>
      <c r="D28" s="40" t="s">
        <v>121</v>
      </c>
      <c r="E28" s="37">
        <v>1</v>
      </c>
      <c r="F28" s="39" t="s">
        <v>46</v>
      </c>
      <c r="G28" s="47" t="s">
        <v>124</v>
      </c>
      <c r="H28" s="40" t="s">
        <v>172</v>
      </c>
      <c r="I28" s="48">
        <v>1</v>
      </c>
      <c r="J28" s="49"/>
      <c r="K28" s="50"/>
      <c r="L28" s="51"/>
      <c r="M28" s="52"/>
      <c r="N28" s="46">
        <v>0.44791666666666669</v>
      </c>
      <c r="O28" s="53">
        <f t="shared" si="0"/>
        <v>6.9444444444444198E-3</v>
      </c>
      <c r="P28" s="54"/>
    </row>
    <row r="29" spans="1:16" ht="16" x14ac:dyDescent="0.2">
      <c r="A29" s="46">
        <v>0.4458333333333333</v>
      </c>
      <c r="B29" s="40" t="s">
        <v>141</v>
      </c>
      <c r="C29" s="40"/>
      <c r="D29" s="40" t="s">
        <v>122</v>
      </c>
      <c r="E29" s="37">
        <v>1</v>
      </c>
      <c r="F29" s="39" t="s">
        <v>51</v>
      </c>
      <c r="G29" s="47" t="s">
        <v>124</v>
      </c>
      <c r="H29" s="40" t="s">
        <v>175</v>
      </c>
      <c r="I29" s="48"/>
      <c r="J29" s="49"/>
      <c r="K29" s="50">
        <v>1</v>
      </c>
      <c r="L29" s="51"/>
      <c r="M29" s="52"/>
      <c r="N29" s="46">
        <v>0.44861111111111113</v>
      </c>
      <c r="O29" s="53">
        <f t="shared" si="0"/>
        <v>2.7777777777778234E-3</v>
      </c>
      <c r="P29" s="54"/>
    </row>
    <row r="30" spans="1:16" ht="16" x14ac:dyDescent="0.2">
      <c r="A30" s="46">
        <v>0.44861111111111113</v>
      </c>
      <c r="B30" s="40" t="s">
        <v>321</v>
      </c>
      <c r="C30" s="40"/>
      <c r="D30" s="40" t="s">
        <v>121</v>
      </c>
      <c r="E30" s="37">
        <v>2</v>
      </c>
      <c r="F30" s="39" t="s">
        <v>47</v>
      </c>
      <c r="G30" s="47" t="s">
        <v>351</v>
      </c>
      <c r="H30" s="40" t="s">
        <v>124</v>
      </c>
      <c r="I30" s="48">
        <v>1</v>
      </c>
      <c r="J30" s="49"/>
      <c r="K30" s="50"/>
      <c r="L30" s="51"/>
      <c r="M30" s="52"/>
      <c r="N30" s="46">
        <v>0.45763888888888887</v>
      </c>
      <c r="O30" s="53">
        <f t="shared" si="0"/>
        <v>9.0277777777777457E-3</v>
      </c>
      <c r="P30" s="54"/>
    </row>
    <row r="31" spans="1:16" ht="16" x14ac:dyDescent="0.2">
      <c r="A31" s="46">
        <v>0.45208333333333334</v>
      </c>
      <c r="B31" s="40" t="s">
        <v>153</v>
      </c>
      <c r="C31" s="40"/>
      <c r="D31" s="40" t="s">
        <v>121</v>
      </c>
      <c r="E31" s="37">
        <v>1</v>
      </c>
      <c r="F31" s="39" t="s">
        <v>45</v>
      </c>
      <c r="G31" s="47" t="s">
        <v>124</v>
      </c>
      <c r="H31" s="40" t="s">
        <v>436</v>
      </c>
      <c r="I31" s="48"/>
      <c r="J31" s="49"/>
      <c r="K31" s="50">
        <v>1</v>
      </c>
      <c r="L31" s="51"/>
      <c r="M31" s="52"/>
      <c r="N31" s="46">
        <v>0.45416666666666666</v>
      </c>
      <c r="O31" s="53">
        <f t="shared" si="0"/>
        <v>2.0833333333333259E-3</v>
      </c>
      <c r="P31" s="54"/>
    </row>
    <row r="32" spans="1:16" ht="16" x14ac:dyDescent="0.2">
      <c r="A32" s="46">
        <v>0.45208333333333334</v>
      </c>
      <c r="B32" s="40" t="s">
        <v>393</v>
      </c>
      <c r="C32" s="40"/>
      <c r="D32" s="40" t="s">
        <v>121</v>
      </c>
      <c r="E32" s="37">
        <v>1</v>
      </c>
      <c r="F32" s="39" t="s">
        <v>51</v>
      </c>
      <c r="G32" s="47" t="s">
        <v>124</v>
      </c>
      <c r="H32" s="40" t="s">
        <v>205</v>
      </c>
      <c r="I32" s="48"/>
      <c r="J32" s="49"/>
      <c r="K32" s="50">
        <v>1</v>
      </c>
      <c r="L32" s="51"/>
      <c r="M32" s="52"/>
      <c r="N32" s="46">
        <v>0.4604166666666667</v>
      </c>
      <c r="O32" s="53">
        <f t="shared" si="0"/>
        <v>8.3333333333333592E-3</v>
      </c>
      <c r="P32" s="54"/>
    </row>
    <row r="33" spans="1:16" ht="16" x14ac:dyDescent="0.2">
      <c r="A33" s="46">
        <v>0.45277777777777778</v>
      </c>
      <c r="B33" s="40" t="s">
        <v>438</v>
      </c>
      <c r="C33" s="40"/>
      <c r="D33" s="40" t="s">
        <v>121</v>
      </c>
      <c r="E33" s="37">
        <v>2</v>
      </c>
      <c r="F33" s="39" t="s">
        <v>51</v>
      </c>
      <c r="G33" s="47" t="s">
        <v>124</v>
      </c>
      <c r="H33" s="40" t="s">
        <v>190</v>
      </c>
      <c r="I33" s="48"/>
      <c r="J33" s="49"/>
      <c r="K33" s="50"/>
      <c r="L33" s="51">
        <v>1</v>
      </c>
      <c r="M33" s="52"/>
      <c r="N33" s="46">
        <v>0.45694444444444443</v>
      </c>
      <c r="O33" s="53">
        <f t="shared" si="0"/>
        <v>4.1666666666666519E-3</v>
      </c>
      <c r="P33" s="54"/>
    </row>
    <row r="34" spans="1:16" ht="16" x14ac:dyDescent="0.2">
      <c r="A34" s="46">
        <v>0.45277777777777778</v>
      </c>
      <c r="B34" s="40" t="s">
        <v>163</v>
      </c>
      <c r="C34" s="40"/>
      <c r="D34" s="40" t="s">
        <v>121</v>
      </c>
      <c r="E34" s="37">
        <v>1</v>
      </c>
      <c r="F34" s="39" t="s">
        <v>51</v>
      </c>
      <c r="G34" s="47" t="s">
        <v>124</v>
      </c>
      <c r="H34" s="40" t="s">
        <v>127</v>
      </c>
      <c r="I34" s="48"/>
      <c r="J34" s="49"/>
      <c r="K34" s="50"/>
      <c r="L34" s="51">
        <v>1</v>
      </c>
      <c r="M34" s="52"/>
      <c r="N34" s="46">
        <v>0.4597222222222222</v>
      </c>
      <c r="O34" s="53">
        <f t="shared" si="0"/>
        <v>6.9444444444444198E-3</v>
      </c>
      <c r="P34" s="54"/>
    </row>
    <row r="35" spans="1:16" ht="16" x14ac:dyDescent="0.2">
      <c r="A35" s="46">
        <v>0.45277777777777778</v>
      </c>
      <c r="B35" s="40" t="s">
        <v>314</v>
      </c>
      <c r="C35" s="40"/>
      <c r="D35" s="40" t="s">
        <v>121</v>
      </c>
      <c r="E35" s="37">
        <v>1</v>
      </c>
      <c r="F35" s="39" t="s">
        <v>51</v>
      </c>
      <c r="G35" s="47" t="s">
        <v>124</v>
      </c>
      <c r="H35" s="40" t="s">
        <v>267</v>
      </c>
      <c r="I35" s="48"/>
      <c r="J35" s="49"/>
      <c r="K35" s="50"/>
      <c r="L35" s="51">
        <v>1</v>
      </c>
      <c r="M35" s="52"/>
      <c r="N35" s="46">
        <v>0.46666666666666662</v>
      </c>
      <c r="O35" s="53">
        <f t="shared" si="0"/>
        <v>1.388888888888884E-2</v>
      </c>
      <c r="P35" s="54"/>
    </row>
    <row r="36" spans="1:16" ht="16" x14ac:dyDescent="0.2">
      <c r="A36" s="46">
        <v>0.45833333333333331</v>
      </c>
      <c r="B36" s="40" t="s">
        <v>235</v>
      </c>
      <c r="C36" s="40"/>
      <c r="D36" s="40" t="s">
        <v>122</v>
      </c>
      <c r="E36" s="37">
        <v>1</v>
      </c>
      <c r="F36" s="39" t="s">
        <v>44</v>
      </c>
      <c r="G36" s="47" t="s">
        <v>337</v>
      </c>
      <c r="H36" s="40" t="s">
        <v>124</v>
      </c>
      <c r="I36" s="48"/>
      <c r="J36" s="49"/>
      <c r="K36" s="50">
        <v>1</v>
      </c>
      <c r="L36" s="51"/>
      <c r="M36" s="52"/>
      <c r="N36" s="46">
        <v>0.47222222222222227</v>
      </c>
      <c r="O36" s="53">
        <f t="shared" si="0"/>
        <v>1.3888888888888951E-2</v>
      </c>
      <c r="P36" s="54"/>
    </row>
    <row r="37" spans="1:16" ht="16" x14ac:dyDescent="0.2">
      <c r="A37" s="46">
        <v>0.46180555555555558</v>
      </c>
      <c r="B37" s="40" t="s">
        <v>192</v>
      </c>
      <c r="C37" s="40"/>
      <c r="D37" s="40" t="s">
        <v>122</v>
      </c>
      <c r="E37" s="37">
        <v>1</v>
      </c>
      <c r="F37" s="39" t="s">
        <v>44</v>
      </c>
      <c r="G37" s="47" t="s">
        <v>124</v>
      </c>
      <c r="H37" s="40" t="s">
        <v>128</v>
      </c>
      <c r="I37" s="48">
        <v>1</v>
      </c>
      <c r="J37" s="49"/>
      <c r="K37" s="50"/>
      <c r="L37" s="51"/>
      <c r="M37" s="52"/>
      <c r="N37" s="46">
        <v>0.47500000000000003</v>
      </c>
      <c r="O37" s="53">
        <f t="shared" si="0"/>
        <v>1.3194444444444453E-2</v>
      </c>
      <c r="P37" s="54"/>
    </row>
    <row r="38" spans="1:16" ht="16" x14ac:dyDescent="0.2">
      <c r="A38" s="46">
        <v>0.46180555555555558</v>
      </c>
      <c r="B38" s="40" t="s">
        <v>137</v>
      </c>
      <c r="C38" s="40"/>
      <c r="D38" s="40" t="s">
        <v>122</v>
      </c>
      <c r="E38" s="37">
        <v>1</v>
      </c>
      <c r="F38" s="39" t="s">
        <v>49</v>
      </c>
      <c r="G38" s="47" t="s">
        <v>124</v>
      </c>
      <c r="H38" s="40" t="s">
        <v>132</v>
      </c>
      <c r="I38" s="48">
        <v>1</v>
      </c>
      <c r="J38" s="49"/>
      <c r="K38" s="50"/>
      <c r="L38" s="51"/>
      <c r="M38" s="52"/>
      <c r="N38" s="46">
        <v>0.46666666666666662</v>
      </c>
      <c r="O38" s="53">
        <f t="shared" si="0"/>
        <v>4.8611111111110383E-3</v>
      </c>
      <c r="P38" s="54"/>
    </row>
    <row r="39" spans="1:16" ht="16" x14ac:dyDescent="0.2">
      <c r="A39" s="46">
        <v>0.46319444444444446</v>
      </c>
      <c r="B39" s="40" t="s">
        <v>129</v>
      </c>
      <c r="C39" s="40">
        <v>1</v>
      </c>
      <c r="D39" s="40" t="s">
        <v>122</v>
      </c>
      <c r="E39" s="37"/>
      <c r="F39" s="39" t="s">
        <v>45</v>
      </c>
      <c r="G39" s="47" t="s">
        <v>131</v>
      </c>
      <c r="H39" s="40" t="s">
        <v>128</v>
      </c>
      <c r="I39" s="48">
        <v>1</v>
      </c>
      <c r="J39" s="49"/>
      <c r="K39" s="50"/>
      <c r="L39" s="51"/>
      <c r="M39" s="52"/>
      <c r="N39" s="46">
        <v>0.47500000000000003</v>
      </c>
      <c r="O39" s="53">
        <f t="shared" si="0"/>
        <v>1.1805555555555569E-2</v>
      </c>
      <c r="P39" s="54"/>
    </row>
    <row r="40" spans="1:16" ht="16" x14ac:dyDescent="0.2">
      <c r="A40" s="46">
        <v>0.46458333333333335</v>
      </c>
      <c r="B40" s="40" t="s">
        <v>211</v>
      </c>
      <c r="C40" s="40">
        <v>1</v>
      </c>
      <c r="D40" s="40" t="s">
        <v>121</v>
      </c>
      <c r="E40" s="37"/>
      <c r="F40" s="39" t="s">
        <v>45</v>
      </c>
      <c r="G40" s="47" t="s">
        <v>164</v>
      </c>
      <c r="H40" s="40" t="s">
        <v>150</v>
      </c>
      <c r="I40" s="48">
        <v>1</v>
      </c>
      <c r="J40" s="49"/>
      <c r="K40" s="50"/>
      <c r="L40" s="51"/>
      <c r="M40" s="52"/>
      <c r="N40" s="46">
        <v>0.48958333333333331</v>
      </c>
      <c r="O40" s="53">
        <f t="shared" si="0"/>
        <v>2.4999999999999967E-2</v>
      </c>
      <c r="P40" s="54"/>
    </row>
    <row r="41" spans="1:16" ht="16" x14ac:dyDescent="0.2">
      <c r="A41" s="46">
        <v>0.46875</v>
      </c>
      <c r="B41" s="40" t="s">
        <v>168</v>
      </c>
      <c r="C41" s="40"/>
      <c r="D41" s="40" t="s">
        <v>121</v>
      </c>
      <c r="E41" s="37">
        <v>1</v>
      </c>
      <c r="F41" s="39" t="s">
        <v>46</v>
      </c>
      <c r="G41" s="47" t="s">
        <v>172</v>
      </c>
      <c r="H41" s="40" t="s">
        <v>124</v>
      </c>
      <c r="I41" s="48">
        <v>1</v>
      </c>
      <c r="J41" s="49"/>
      <c r="K41" s="50"/>
      <c r="L41" s="51"/>
      <c r="M41" s="52"/>
      <c r="N41" s="46">
        <v>0.48958333333333331</v>
      </c>
      <c r="O41" s="53">
        <f t="shared" si="0"/>
        <v>2.0833333333333315E-2</v>
      </c>
      <c r="P41" s="54"/>
    </row>
    <row r="42" spans="1:16" ht="16" x14ac:dyDescent="0.2">
      <c r="A42" s="46">
        <v>0.47916666666666669</v>
      </c>
      <c r="B42" s="40" t="s">
        <v>430</v>
      </c>
      <c r="C42" s="40"/>
      <c r="D42" s="40" t="s">
        <v>121</v>
      </c>
      <c r="E42" s="37">
        <v>1</v>
      </c>
      <c r="F42" s="39" t="s">
        <v>50</v>
      </c>
      <c r="G42" s="47" t="s">
        <v>337</v>
      </c>
      <c r="H42" s="40" t="s">
        <v>124</v>
      </c>
      <c r="I42" s="48"/>
      <c r="J42" s="49"/>
      <c r="K42" s="50"/>
      <c r="L42" s="51">
        <v>1</v>
      </c>
      <c r="M42" s="52"/>
      <c r="N42" s="46">
        <v>0.49652777777777773</v>
      </c>
      <c r="O42" s="53">
        <f t="shared" si="0"/>
        <v>1.7361111111111049E-2</v>
      </c>
      <c r="P42" s="54"/>
    </row>
    <row r="43" spans="1:16" ht="16" x14ac:dyDescent="0.2">
      <c r="A43" s="46">
        <v>0.48194444444444445</v>
      </c>
      <c r="B43" s="40" t="s">
        <v>240</v>
      </c>
      <c r="C43" s="40"/>
      <c r="D43" s="40" t="s">
        <v>121</v>
      </c>
      <c r="E43" s="37">
        <v>1</v>
      </c>
      <c r="F43" s="39" t="s">
        <v>44</v>
      </c>
      <c r="G43" s="47" t="s">
        <v>124</v>
      </c>
      <c r="H43" s="40" t="s">
        <v>333</v>
      </c>
      <c r="I43" s="48"/>
      <c r="J43" s="49"/>
      <c r="K43" s="50"/>
      <c r="L43" s="51">
        <v>1</v>
      </c>
      <c r="M43" s="52"/>
      <c r="N43" s="46">
        <v>0.48680555555555555</v>
      </c>
      <c r="O43" s="53">
        <f t="shared" si="0"/>
        <v>4.8611111111110938E-3</v>
      </c>
      <c r="P43" s="54"/>
    </row>
    <row r="44" spans="1:16" ht="16" x14ac:dyDescent="0.2">
      <c r="A44" s="46">
        <v>0.52500000000000002</v>
      </c>
      <c r="B44" s="40" t="s">
        <v>321</v>
      </c>
      <c r="C44" s="40"/>
      <c r="D44" s="40" t="s">
        <v>121</v>
      </c>
      <c r="E44" s="37">
        <v>2</v>
      </c>
      <c r="F44" s="39" t="s">
        <v>47</v>
      </c>
      <c r="G44" s="47" t="s">
        <v>124</v>
      </c>
      <c r="H44" s="40" t="s">
        <v>125</v>
      </c>
      <c r="I44" s="48">
        <v>1</v>
      </c>
      <c r="J44" s="49"/>
      <c r="K44" s="50"/>
      <c r="L44" s="51"/>
      <c r="M44" s="52"/>
      <c r="N44" s="46">
        <v>0.52847222222222223</v>
      </c>
      <c r="O44" s="53">
        <f t="shared" si="0"/>
        <v>3.4722222222222099E-3</v>
      </c>
      <c r="P44" s="54"/>
    </row>
    <row r="45" spans="1:16" ht="16" x14ac:dyDescent="0.2">
      <c r="A45" s="46">
        <v>0.52500000000000002</v>
      </c>
      <c r="B45" s="40" t="s">
        <v>439</v>
      </c>
      <c r="C45" s="40"/>
      <c r="D45" s="40" t="s">
        <v>122</v>
      </c>
      <c r="E45" s="37">
        <v>2</v>
      </c>
      <c r="F45" s="39" t="s">
        <v>44</v>
      </c>
      <c r="G45" s="47" t="s">
        <v>124</v>
      </c>
      <c r="H45" s="40" t="s">
        <v>337</v>
      </c>
      <c r="I45" s="48"/>
      <c r="J45" s="49"/>
      <c r="K45" s="50"/>
      <c r="L45" s="51">
        <v>1</v>
      </c>
      <c r="M45" s="52"/>
      <c r="N45" s="46">
        <v>0.52986111111111112</v>
      </c>
      <c r="O45" s="53">
        <f t="shared" si="0"/>
        <v>4.8611111111110938E-3</v>
      </c>
      <c r="P45" s="54"/>
    </row>
    <row r="46" spans="1:16" ht="16" x14ac:dyDescent="0.2">
      <c r="A46" s="46">
        <v>0.52986111111111112</v>
      </c>
      <c r="B46" s="40" t="s">
        <v>317</v>
      </c>
      <c r="C46" s="40"/>
      <c r="D46" s="40" t="s">
        <v>122</v>
      </c>
      <c r="E46" s="37">
        <v>2</v>
      </c>
      <c r="F46" s="39" t="s">
        <v>44</v>
      </c>
      <c r="G46" s="47" t="s">
        <v>124</v>
      </c>
      <c r="H46" s="40" t="s">
        <v>313</v>
      </c>
      <c r="I46" s="48">
        <v>1</v>
      </c>
      <c r="J46" s="49"/>
      <c r="K46" s="50"/>
      <c r="L46" s="51"/>
      <c r="M46" s="52"/>
      <c r="N46" s="46">
        <v>0.53333333333333333</v>
      </c>
      <c r="O46" s="53">
        <f t="shared" si="0"/>
        <v>3.4722222222222099E-3</v>
      </c>
      <c r="P46" s="54"/>
    </row>
    <row r="47" spans="1:16" ht="16" x14ac:dyDescent="0.2">
      <c r="A47" s="46">
        <v>0.53194444444444444</v>
      </c>
      <c r="B47" s="40" t="s">
        <v>440</v>
      </c>
      <c r="C47" s="40"/>
      <c r="D47" s="40" t="s">
        <v>121</v>
      </c>
      <c r="E47" s="37">
        <v>4</v>
      </c>
      <c r="F47" s="39" t="s">
        <v>50</v>
      </c>
      <c r="G47" s="47" t="s">
        <v>124</v>
      </c>
      <c r="H47" s="40" t="s">
        <v>337</v>
      </c>
      <c r="I47" s="48"/>
      <c r="J47" s="49"/>
      <c r="K47" s="50"/>
      <c r="L47" s="51">
        <v>1</v>
      </c>
      <c r="M47" s="52"/>
      <c r="N47" s="46">
        <v>0.53680555555555554</v>
      </c>
      <c r="O47" s="53">
        <f t="shared" si="0"/>
        <v>4.8611111111110938E-3</v>
      </c>
      <c r="P47" s="54"/>
    </row>
    <row r="48" spans="1:16" ht="16" x14ac:dyDescent="0.2">
      <c r="A48" s="46">
        <v>4.1666666666666664E-2</v>
      </c>
      <c r="B48" s="40" t="s">
        <v>137</v>
      </c>
      <c r="C48" s="40"/>
      <c r="D48" s="40" t="s">
        <v>121</v>
      </c>
      <c r="E48" s="37">
        <v>1</v>
      </c>
      <c r="F48" s="39" t="s">
        <v>49</v>
      </c>
      <c r="G48" s="47" t="s">
        <v>124</v>
      </c>
      <c r="H48" s="40" t="s">
        <v>132</v>
      </c>
      <c r="I48" s="48">
        <v>1</v>
      </c>
      <c r="J48" s="49"/>
      <c r="K48" s="50"/>
      <c r="L48" s="51"/>
      <c r="M48" s="52"/>
      <c r="N48" s="46">
        <v>4.6527777777777779E-2</v>
      </c>
      <c r="O48" s="53">
        <f t="shared" si="0"/>
        <v>4.8611111111111147E-3</v>
      </c>
      <c r="P48" s="54"/>
    </row>
    <row r="49" spans="1:16" ht="16" x14ac:dyDescent="0.2">
      <c r="A49" s="46">
        <v>4.6527777777777779E-2</v>
      </c>
      <c r="B49" s="40" t="s">
        <v>137</v>
      </c>
      <c r="C49" s="40"/>
      <c r="D49" s="40" t="s">
        <v>121</v>
      </c>
      <c r="E49" s="37">
        <v>1</v>
      </c>
      <c r="F49" s="39" t="s">
        <v>49</v>
      </c>
      <c r="G49" s="47" t="s">
        <v>132</v>
      </c>
      <c r="H49" s="40" t="s">
        <v>138</v>
      </c>
      <c r="I49" s="48">
        <v>1</v>
      </c>
      <c r="J49" s="49"/>
      <c r="K49" s="50"/>
      <c r="L49" s="51"/>
      <c r="M49" s="52"/>
      <c r="N49" s="46">
        <v>4.9999999999999996E-2</v>
      </c>
      <c r="O49" s="53">
        <f t="shared" si="0"/>
        <v>3.4722222222222168E-3</v>
      </c>
      <c r="P49" s="129" t="s">
        <v>338</v>
      </c>
    </row>
    <row r="50" spans="1:16" ht="16" x14ac:dyDescent="0.2">
      <c r="A50" s="46">
        <v>4.6527777777777779E-2</v>
      </c>
      <c r="B50" s="40" t="s">
        <v>135</v>
      </c>
      <c r="C50" s="40">
        <v>1</v>
      </c>
      <c r="D50" s="40" t="s">
        <v>122</v>
      </c>
      <c r="E50" s="37"/>
      <c r="F50" s="39" t="s">
        <v>45</v>
      </c>
      <c r="G50" s="47" t="s">
        <v>131</v>
      </c>
      <c r="H50" s="40" t="s">
        <v>164</v>
      </c>
      <c r="I50" s="48"/>
      <c r="J50" s="49"/>
      <c r="K50" s="50"/>
      <c r="L50" s="51">
        <v>1</v>
      </c>
      <c r="M50" s="52"/>
      <c r="N50" s="46">
        <v>5.1388888888888894E-2</v>
      </c>
      <c r="O50" s="53">
        <f t="shared" si="0"/>
        <v>4.8611111111111147E-3</v>
      </c>
      <c r="P50" s="54"/>
    </row>
    <row r="51" spans="1:16" ht="16" x14ac:dyDescent="0.2">
      <c r="A51" s="46">
        <v>4.9999999999999996E-2</v>
      </c>
      <c r="B51" s="40" t="s">
        <v>174</v>
      </c>
      <c r="C51" s="40"/>
      <c r="D51" s="40" t="s">
        <v>121</v>
      </c>
      <c r="E51" s="37">
        <v>1</v>
      </c>
      <c r="F51" s="39" t="s">
        <v>44</v>
      </c>
      <c r="G51" s="47" t="s">
        <v>247</v>
      </c>
      <c r="H51" s="40" t="s">
        <v>124</v>
      </c>
      <c r="I51" s="48"/>
      <c r="J51" s="49"/>
      <c r="K51" s="50"/>
      <c r="L51" s="51">
        <v>1</v>
      </c>
      <c r="M51" s="52"/>
      <c r="N51" s="46">
        <v>6.1805555555555558E-2</v>
      </c>
      <c r="O51" s="53">
        <f t="shared" si="0"/>
        <v>1.1805555555555562E-2</v>
      </c>
      <c r="P51" s="54"/>
    </row>
    <row r="52" spans="1:16" ht="16" x14ac:dyDescent="0.2">
      <c r="A52" s="46">
        <v>5.6944444444444443E-2</v>
      </c>
      <c r="B52" s="40" t="s">
        <v>168</v>
      </c>
      <c r="C52" s="40"/>
      <c r="D52" s="40" t="s">
        <v>121</v>
      </c>
      <c r="E52" s="37">
        <v>1</v>
      </c>
      <c r="F52" s="39" t="s">
        <v>46</v>
      </c>
      <c r="G52" s="47" t="s">
        <v>140</v>
      </c>
      <c r="H52" s="40" t="s">
        <v>315</v>
      </c>
      <c r="I52" s="48">
        <v>1</v>
      </c>
      <c r="J52" s="49"/>
      <c r="K52" s="50"/>
      <c r="L52" s="51"/>
      <c r="M52" s="52"/>
      <c r="N52" s="46">
        <v>7.0833333333333331E-2</v>
      </c>
      <c r="O52" s="53">
        <f t="shared" si="0"/>
        <v>1.3888888888888888E-2</v>
      </c>
      <c r="P52" s="54"/>
    </row>
    <row r="53" spans="1:16" ht="16" x14ac:dyDescent="0.2">
      <c r="A53" s="46">
        <v>6.1111111111111116E-2</v>
      </c>
      <c r="B53" s="40" t="s">
        <v>438</v>
      </c>
      <c r="C53" s="40"/>
      <c r="D53" s="40" t="s">
        <v>121</v>
      </c>
      <c r="E53" s="37">
        <v>2</v>
      </c>
      <c r="F53" s="39" t="s">
        <v>51</v>
      </c>
      <c r="G53" s="47" t="s">
        <v>124</v>
      </c>
      <c r="H53" s="40" t="s">
        <v>190</v>
      </c>
      <c r="I53" s="48"/>
      <c r="J53" s="49"/>
      <c r="K53" s="50"/>
      <c r="L53" s="51">
        <v>1</v>
      </c>
      <c r="M53" s="52"/>
      <c r="N53" s="46">
        <v>6.5277777777777782E-2</v>
      </c>
      <c r="O53" s="53">
        <f t="shared" si="0"/>
        <v>4.1666666666666657E-3</v>
      </c>
      <c r="P53" s="54"/>
    </row>
    <row r="54" spans="1:16" ht="16" x14ac:dyDescent="0.2">
      <c r="A54" s="46">
        <v>6.5972222222222224E-2</v>
      </c>
      <c r="B54" s="40" t="s">
        <v>129</v>
      </c>
      <c r="C54" s="40">
        <v>1</v>
      </c>
      <c r="D54" s="40" t="s">
        <v>122</v>
      </c>
      <c r="E54" s="37"/>
      <c r="F54" s="39" t="s">
        <v>45</v>
      </c>
      <c r="G54" s="47" t="s">
        <v>131</v>
      </c>
      <c r="H54" s="40" t="s">
        <v>177</v>
      </c>
      <c r="I54" s="48"/>
      <c r="J54" s="49"/>
      <c r="K54" s="50"/>
      <c r="L54" s="51">
        <v>1</v>
      </c>
      <c r="M54" s="52"/>
      <c r="N54" s="46">
        <v>7.1527777777777787E-2</v>
      </c>
      <c r="O54" s="53">
        <f t="shared" si="0"/>
        <v>5.5555555555555636E-3</v>
      </c>
      <c r="P54" s="54"/>
    </row>
    <row r="55" spans="1:16" ht="16" x14ac:dyDescent="0.2">
      <c r="A55" s="46">
        <v>7.4305555555555555E-2</v>
      </c>
      <c r="B55" s="40" t="s">
        <v>153</v>
      </c>
      <c r="C55" s="40"/>
      <c r="D55" s="40" t="s">
        <v>121</v>
      </c>
      <c r="E55" s="37">
        <v>1</v>
      </c>
      <c r="F55" s="39" t="s">
        <v>45</v>
      </c>
      <c r="G55" s="47" t="s">
        <v>436</v>
      </c>
      <c r="H55" s="40" t="s">
        <v>124</v>
      </c>
      <c r="I55" s="48">
        <v>1</v>
      </c>
      <c r="J55" s="55"/>
      <c r="K55" s="56"/>
      <c r="L55" s="51"/>
      <c r="M55" s="52"/>
      <c r="N55" s="46">
        <v>8.0555555555555561E-2</v>
      </c>
      <c r="O55" s="53">
        <f t="shared" si="0"/>
        <v>6.2500000000000056E-3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25">
      <c r="A221" s="100" t="s">
        <v>55</v>
      </c>
      <c r="B221" s="60"/>
      <c r="C221" s="103"/>
      <c r="D221" s="103"/>
      <c r="E221" s="92">
        <f>SUM(E4:E220)</f>
        <v>61</v>
      </c>
      <c r="F221" s="35"/>
      <c r="G221" s="145" t="s">
        <v>56</v>
      </c>
      <c r="H221" s="146"/>
      <c r="I221" s="62">
        <f>SUM(I4:I194)</f>
        <v>21</v>
      </c>
      <c r="J221" s="105">
        <f>SUM(J4:J194)</f>
        <v>0</v>
      </c>
      <c r="K221" s="108">
        <f>SUM(K4:K194)</f>
        <v>13</v>
      </c>
      <c r="L221" s="110">
        <f>SUM(L4:L194)</f>
        <v>18</v>
      </c>
      <c r="M221" s="52">
        <f>SUM(M4:M194)</f>
        <v>0</v>
      </c>
      <c r="N221" s="93"/>
      <c r="O221" s="64">
        <f>SUM(I221:M221)</f>
        <v>52</v>
      </c>
      <c r="P221" s="122" t="s">
        <v>57</v>
      </c>
    </row>
    <row r="222" spans="1:16" ht="32.25" customHeight="1" thickBot="1" x14ac:dyDescent="0.25">
      <c r="A222" s="147" t="s">
        <v>58</v>
      </c>
      <c r="B222" s="147"/>
      <c r="C222" s="147"/>
      <c r="D222" s="117"/>
      <c r="E222" s="61">
        <f>SUM(C4:C220)</f>
        <v>5</v>
      </c>
      <c r="F222" s="35"/>
      <c r="G222" s="148" t="s">
        <v>110</v>
      </c>
      <c r="H222" s="149"/>
      <c r="I222" s="66">
        <f>SUMIF(I4:I194,"=1",O4:O194)</f>
        <v>0.17916666666666653</v>
      </c>
      <c r="J222" s="106">
        <f>SUMIF(J4:J194,"=1",O4:O194)</f>
        <v>0</v>
      </c>
      <c r="K222" s="109">
        <f>SUMIF(K4:K194,"=1",O4:O194)</f>
        <v>7.0833333333333359E-2</v>
      </c>
      <c r="L222" s="113">
        <f>SUMIF(L4:L194,"=1",O4:O194)</f>
        <v>0.12986111111111098</v>
      </c>
      <c r="M222" s="112">
        <f>SUMIF(M4:M194,"=1",O4:O194)</f>
        <v>0</v>
      </c>
      <c r="N222" s="94"/>
      <c r="O222" s="67">
        <f>SUM(O4:O220)</f>
        <v>0.37986111111111076</v>
      </c>
      <c r="P222" s="122" t="s">
        <v>107</v>
      </c>
    </row>
    <row r="223" spans="1:16" ht="37.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10.749999999999991</v>
      </c>
      <c r="J223" s="71">
        <f>ABS(J222*60)</f>
        <v>0</v>
      </c>
      <c r="K223" s="72">
        <f>ABS(K222*60)</f>
        <v>4.2500000000000018</v>
      </c>
      <c r="L223" s="73">
        <f>ABS(L222*60)</f>
        <v>7.791666666666659</v>
      </c>
      <c r="M223" s="74">
        <f>ABS(M222*60)</f>
        <v>0</v>
      </c>
      <c r="N223" s="95"/>
      <c r="O223" s="53">
        <f>ABS(O222*60)</f>
        <v>22.791666666666647</v>
      </c>
      <c r="P223" s="122" t="s">
        <v>108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0.51190476190476153</v>
      </c>
      <c r="J224" s="116">
        <v>0</v>
      </c>
      <c r="K224" s="76">
        <f>ABS(K223/K221)</f>
        <v>0.32692307692307704</v>
      </c>
      <c r="L224" s="77">
        <f>ABS(L223/L221)</f>
        <v>0.43287037037036996</v>
      </c>
      <c r="M224" s="78">
        <v>0</v>
      </c>
      <c r="N224" s="93"/>
      <c r="O224" s="79">
        <f>ABS(O223/O221)</f>
        <v>0.43830128205128166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36762</v>
      </c>
      <c r="J227" s="118">
        <v>8460</v>
      </c>
      <c r="K227" s="118">
        <v>141580</v>
      </c>
      <c r="L227" s="118">
        <v>130564</v>
      </c>
      <c r="M227" s="118">
        <v>123905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5</v>
      </c>
      <c r="G228" s="86">
        <f>ABS(F228/E221)</f>
        <v>8.1967213114754092E-2</v>
      </c>
      <c r="H228" s="82" t="s">
        <v>70</v>
      </c>
      <c r="I228" s="118">
        <v>36800</v>
      </c>
      <c r="J228" s="118">
        <v>8470</v>
      </c>
      <c r="K228" s="118">
        <v>141600</v>
      </c>
      <c r="L228" s="118">
        <v>130600</v>
      </c>
      <c r="M228" s="118">
        <v>123905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20</v>
      </c>
      <c r="G229" s="86">
        <f>ABS(F229/E221)</f>
        <v>0.32786885245901637</v>
      </c>
      <c r="H229" s="82" t="s">
        <v>72</v>
      </c>
      <c r="I229" s="118">
        <f>SUM(I228-I227)</f>
        <v>38</v>
      </c>
      <c r="J229" s="118">
        <f>SUM(J228-J227)</f>
        <v>10</v>
      </c>
      <c r="K229" s="118">
        <f>SUM(K228-K227)</f>
        <v>20</v>
      </c>
      <c r="L229" s="118">
        <f>SUM(L228-L227)</f>
        <v>36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10</v>
      </c>
      <c r="G233" s="86">
        <f>ABS(F233/E221)</f>
        <v>0.16393442622950818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8</v>
      </c>
      <c r="G234" s="86">
        <f>ABS(F234/E221)</f>
        <v>0.13114754098360656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4</v>
      </c>
      <c r="G235" s="86">
        <f>ABS(F235/E221)</f>
        <v>6.5573770491803282E-2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7</v>
      </c>
      <c r="G236" s="86">
        <f>ABS(F236/E221)</f>
        <v>0.11475409836065574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7</v>
      </c>
      <c r="G237" s="86">
        <f>ABS(F237/E221)</f>
        <v>0.11475409836065574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2"/>
  <sheetViews>
    <sheetView zoomScale="125" zoomScaleNormal="86" workbookViewId="0">
      <pane ySplit="3" topLeftCell="A35" activePane="bottomLeft" state="frozen"/>
      <selection activeCell="A223" sqref="A223"/>
      <selection pane="bottomLeft" activeCell="G42" sqref="G42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4.6640625" customWidth="1"/>
    <col min="16" max="16" width="65.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184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117</v>
      </c>
      <c r="K3" s="126" t="s">
        <v>118</v>
      </c>
      <c r="L3" s="127" t="s">
        <v>116</v>
      </c>
      <c r="M3" s="128" t="s">
        <v>187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0.31597222222222221</v>
      </c>
      <c r="B4" s="40" t="s">
        <v>151</v>
      </c>
      <c r="C4" s="40"/>
      <c r="D4" s="40" t="s">
        <v>122</v>
      </c>
      <c r="E4" s="37">
        <v>1</v>
      </c>
      <c r="F4" s="39" t="s">
        <v>44</v>
      </c>
      <c r="G4" s="47" t="s">
        <v>124</v>
      </c>
      <c r="H4" s="40" t="s">
        <v>186</v>
      </c>
      <c r="I4" s="48">
        <v>1</v>
      </c>
      <c r="J4" s="49"/>
      <c r="K4" s="50"/>
      <c r="L4" s="51"/>
      <c r="M4" s="52"/>
      <c r="N4" s="46">
        <v>0.31944444444444448</v>
      </c>
      <c r="O4" s="53">
        <f t="shared" ref="O4:O68" si="0">ABS(N4-A4)</f>
        <v>3.4722222222222654E-3</v>
      </c>
      <c r="P4" s="54"/>
    </row>
    <row r="5" spans="1:17" ht="16" x14ac:dyDescent="0.2">
      <c r="A5" s="46">
        <v>0.31805555555555554</v>
      </c>
      <c r="B5" s="40" t="s">
        <v>119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145</v>
      </c>
      <c r="I5" s="48"/>
      <c r="J5" s="49"/>
      <c r="K5" s="50">
        <v>1</v>
      </c>
      <c r="L5" s="51"/>
      <c r="M5" s="52"/>
      <c r="N5" s="46">
        <v>0.32222222222222224</v>
      </c>
      <c r="O5" s="53">
        <f t="shared" si="0"/>
        <v>4.1666666666667074E-3</v>
      </c>
      <c r="P5" s="54"/>
    </row>
    <row r="6" spans="1:17" ht="16" x14ac:dyDescent="0.2">
      <c r="A6" s="46">
        <v>0.32569444444444445</v>
      </c>
      <c r="B6" s="40" t="s">
        <v>176</v>
      </c>
      <c r="C6" s="40"/>
      <c r="D6" s="40" t="s">
        <v>121</v>
      </c>
      <c r="E6" s="37">
        <v>2</v>
      </c>
      <c r="F6" s="39" t="s">
        <v>50</v>
      </c>
      <c r="G6" s="47" t="s">
        <v>124</v>
      </c>
      <c r="H6" s="40" t="s">
        <v>195</v>
      </c>
      <c r="I6" s="48">
        <v>1</v>
      </c>
      <c r="J6" s="49"/>
      <c r="K6" s="50"/>
      <c r="L6" s="51"/>
      <c r="M6" s="52"/>
      <c r="N6" s="46">
        <v>0.32916666666666666</v>
      </c>
      <c r="O6" s="53">
        <f t="shared" si="0"/>
        <v>3.4722222222222099E-3</v>
      </c>
      <c r="P6" s="54"/>
    </row>
    <row r="7" spans="1:17" ht="16" x14ac:dyDescent="0.2">
      <c r="A7" s="46">
        <v>0.32847222222222222</v>
      </c>
      <c r="B7" s="40" t="s">
        <v>194</v>
      </c>
      <c r="C7" s="40"/>
      <c r="D7" s="40" t="s">
        <v>121</v>
      </c>
      <c r="E7" s="37">
        <v>2</v>
      </c>
      <c r="F7" s="39" t="s">
        <v>50</v>
      </c>
      <c r="G7" s="47" t="s">
        <v>124</v>
      </c>
      <c r="H7" s="40" t="s">
        <v>195</v>
      </c>
      <c r="I7" s="48"/>
      <c r="J7" s="49"/>
      <c r="K7" s="50">
        <v>1</v>
      </c>
      <c r="L7" s="51"/>
      <c r="M7" s="52"/>
      <c r="N7" s="46">
        <v>0.33333333333333331</v>
      </c>
      <c r="O7" s="53">
        <f t="shared" si="0"/>
        <v>4.8611111111110938E-3</v>
      </c>
      <c r="P7" s="54"/>
    </row>
    <row r="8" spans="1:17" ht="16" x14ac:dyDescent="0.2">
      <c r="A8" s="46">
        <v>0.33055555555555555</v>
      </c>
      <c r="B8" s="40" t="s">
        <v>188</v>
      </c>
      <c r="C8" s="40"/>
      <c r="D8" s="40" t="s">
        <v>121</v>
      </c>
      <c r="E8" s="37">
        <v>1</v>
      </c>
      <c r="F8" s="39" t="s">
        <v>51</v>
      </c>
      <c r="G8" s="47" t="s">
        <v>124</v>
      </c>
      <c r="H8" s="40" t="s">
        <v>189</v>
      </c>
      <c r="I8" s="48"/>
      <c r="J8" s="49"/>
      <c r="K8" s="50"/>
      <c r="L8" s="51"/>
      <c r="M8" s="52">
        <v>1</v>
      </c>
      <c r="N8" s="46">
        <v>0.3347222222222222</v>
      </c>
      <c r="O8" s="53">
        <f t="shared" si="0"/>
        <v>4.1666666666666519E-3</v>
      </c>
      <c r="P8" s="54"/>
    </row>
    <row r="9" spans="1:17" ht="16" x14ac:dyDescent="0.2">
      <c r="A9" s="46">
        <v>0.33402777777777781</v>
      </c>
      <c r="B9" s="40" t="s">
        <v>137</v>
      </c>
      <c r="C9" s="40"/>
      <c r="D9" s="40" t="s">
        <v>121</v>
      </c>
      <c r="E9" s="37">
        <v>1</v>
      </c>
      <c r="F9" s="39" t="s">
        <v>49</v>
      </c>
      <c r="G9" s="47" t="s">
        <v>124</v>
      </c>
      <c r="H9" s="40" t="s">
        <v>190</v>
      </c>
      <c r="I9" s="48">
        <v>1</v>
      </c>
      <c r="J9" s="49"/>
      <c r="K9" s="50"/>
      <c r="L9" s="51"/>
      <c r="M9" s="52"/>
      <c r="N9" s="46">
        <v>0.33680555555555558</v>
      </c>
      <c r="O9" s="53">
        <f t="shared" si="0"/>
        <v>2.7777777777777679E-3</v>
      </c>
      <c r="P9" s="54"/>
    </row>
    <row r="10" spans="1:17" ht="16" x14ac:dyDescent="0.2">
      <c r="A10" s="46">
        <v>0.33819444444444446</v>
      </c>
      <c r="B10" s="40" t="s">
        <v>151</v>
      </c>
      <c r="C10" s="40"/>
      <c r="D10" s="40" t="s">
        <v>121</v>
      </c>
      <c r="E10" s="37">
        <v>1</v>
      </c>
      <c r="F10" s="39" t="s">
        <v>44</v>
      </c>
      <c r="G10" s="47" t="s">
        <v>124</v>
      </c>
      <c r="H10" s="40" t="s">
        <v>132</v>
      </c>
      <c r="I10" s="48"/>
      <c r="J10" s="49"/>
      <c r="K10" s="50"/>
      <c r="L10" s="51"/>
      <c r="M10" s="52">
        <v>1</v>
      </c>
      <c r="N10" s="46">
        <v>0.34097222222222223</v>
      </c>
      <c r="O10" s="53">
        <f t="shared" si="0"/>
        <v>2.7777777777777679E-3</v>
      </c>
      <c r="P10" s="54"/>
    </row>
    <row r="11" spans="1:17" ht="16" x14ac:dyDescent="0.2">
      <c r="A11" s="46">
        <v>0.33888888888888885</v>
      </c>
      <c r="B11" s="40" t="s">
        <v>120</v>
      </c>
      <c r="C11" s="40"/>
      <c r="D11" s="40" t="s">
        <v>121</v>
      </c>
      <c r="E11" s="37">
        <v>1</v>
      </c>
      <c r="F11" s="39" t="s">
        <v>51</v>
      </c>
      <c r="G11" s="47" t="s">
        <v>124</v>
      </c>
      <c r="H11" s="40" t="s">
        <v>191</v>
      </c>
      <c r="I11" s="48">
        <v>1</v>
      </c>
      <c r="J11" s="49"/>
      <c r="K11" s="50"/>
      <c r="L11" s="51"/>
      <c r="M11" s="52"/>
      <c r="N11" s="46">
        <v>0.34513888888888888</v>
      </c>
      <c r="O11" s="53">
        <f t="shared" si="0"/>
        <v>6.2500000000000333E-3</v>
      </c>
      <c r="P11" s="54"/>
    </row>
    <row r="12" spans="1:17" ht="16" x14ac:dyDescent="0.2">
      <c r="A12" s="46">
        <v>0.34722222222222227</v>
      </c>
      <c r="B12" s="40" t="s">
        <v>153</v>
      </c>
      <c r="C12" s="40"/>
      <c r="D12" s="40" t="s">
        <v>121</v>
      </c>
      <c r="E12" s="37">
        <v>1</v>
      </c>
      <c r="F12" s="39" t="s">
        <v>45</v>
      </c>
      <c r="G12" s="47" t="s">
        <v>132</v>
      </c>
      <c r="H12" s="40" t="s">
        <v>124</v>
      </c>
      <c r="I12" s="48">
        <v>1</v>
      </c>
      <c r="J12" s="49"/>
      <c r="K12" s="50"/>
      <c r="L12" s="51"/>
      <c r="M12" s="52"/>
      <c r="N12" s="46">
        <v>0.35902777777777778</v>
      </c>
      <c r="O12" s="53">
        <f t="shared" si="0"/>
        <v>1.1805555555555514E-2</v>
      </c>
      <c r="P12" s="54"/>
    </row>
    <row r="13" spans="1:17" ht="16" x14ac:dyDescent="0.2">
      <c r="A13" s="46">
        <v>0.33819444444444446</v>
      </c>
      <c r="B13" s="40" t="s">
        <v>192</v>
      </c>
      <c r="C13" s="40"/>
      <c r="D13" s="40" t="s">
        <v>122</v>
      </c>
      <c r="E13" s="37">
        <v>1</v>
      </c>
      <c r="F13" s="39" t="s">
        <v>44</v>
      </c>
      <c r="G13" s="47" t="s">
        <v>124</v>
      </c>
      <c r="H13" s="40" t="s">
        <v>193</v>
      </c>
      <c r="I13" s="48"/>
      <c r="J13" s="49"/>
      <c r="K13" s="50"/>
      <c r="L13" s="51"/>
      <c r="M13" s="52">
        <v>1</v>
      </c>
      <c r="N13" s="46">
        <v>0.34861111111111115</v>
      </c>
      <c r="O13" s="53">
        <f t="shared" si="0"/>
        <v>1.0416666666666685E-2</v>
      </c>
      <c r="P13" s="54"/>
    </row>
    <row r="14" spans="1:17" ht="16" x14ac:dyDescent="0.2">
      <c r="A14" s="46">
        <v>0.34861111111111115</v>
      </c>
      <c r="B14" s="40" t="s">
        <v>192</v>
      </c>
      <c r="C14" s="40"/>
      <c r="D14" s="40" t="s">
        <v>122</v>
      </c>
      <c r="E14" s="37">
        <v>1</v>
      </c>
      <c r="F14" s="39" t="s">
        <v>44</v>
      </c>
      <c r="G14" s="47" t="s">
        <v>193</v>
      </c>
      <c r="H14" s="40" t="s">
        <v>124</v>
      </c>
      <c r="I14" s="48"/>
      <c r="J14" s="49"/>
      <c r="K14" s="50"/>
      <c r="L14" s="51"/>
      <c r="M14" s="52">
        <v>1</v>
      </c>
      <c r="N14" s="46">
        <v>0.35694444444444445</v>
      </c>
      <c r="O14" s="53">
        <f t="shared" si="0"/>
        <v>8.3333333333333037E-3</v>
      </c>
      <c r="P14" s="54"/>
    </row>
    <row r="15" spans="1:17" ht="16" x14ac:dyDescent="0.2">
      <c r="A15" s="46">
        <v>0.35833333333333334</v>
      </c>
      <c r="B15" s="40" t="s">
        <v>137</v>
      </c>
      <c r="C15" s="40"/>
      <c r="D15" s="40" t="s">
        <v>121</v>
      </c>
      <c r="E15" s="37">
        <v>1</v>
      </c>
      <c r="F15" s="39" t="s">
        <v>49</v>
      </c>
      <c r="G15" s="47" t="s">
        <v>190</v>
      </c>
      <c r="H15" s="40" t="s">
        <v>124</v>
      </c>
      <c r="I15" s="48"/>
      <c r="J15" s="49"/>
      <c r="K15" s="50">
        <v>1</v>
      </c>
      <c r="L15" s="51"/>
      <c r="M15" s="52"/>
      <c r="N15" s="46">
        <v>0.36458333333333331</v>
      </c>
      <c r="O15" s="53">
        <f t="shared" si="0"/>
        <v>6.2499999999999778E-3</v>
      </c>
      <c r="P15" s="54"/>
    </row>
    <row r="16" spans="1:17" ht="16" x14ac:dyDescent="0.2">
      <c r="A16" s="46">
        <v>0.36180555555555555</v>
      </c>
      <c r="B16" s="40" t="s">
        <v>173</v>
      </c>
      <c r="C16" s="40"/>
      <c r="D16" s="40" t="s">
        <v>122</v>
      </c>
      <c r="E16" s="37">
        <v>1</v>
      </c>
      <c r="F16" s="39" t="s">
        <v>45</v>
      </c>
      <c r="G16" s="47" t="s">
        <v>124</v>
      </c>
      <c r="H16" s="40" t="s">
        <v>132</v>
      </c>
      <c r="I16" s="48"/>
      <c r="J16" s="49"/>
      <c r="K16" s="50"/>
      <c r="L16" s="51"/>
      <c r="M16" s="52">
        <v>1</v>
      </c>
      <c r="N16" s="46">
        <v>0.3659722222222222</v>
      </c>
      <c r="O16" s="53">
        <f t="shared" si="0"/>
        <v>4.1666666666666519E-3</v>
      </c>
      <c r="P16" s="54"/>
    </row>
    <row r="17" spans="1:16" ht="16" x14ac:dyDescent="0.2">
      <c r="A17" s="46">
        <v>0.37152777777777773</v>
      </c>
      <c r="B17" s="40" t="s">
        <v>163</v>
      </c>
      <c r="C17" s="40"/>
      <c r="D17" s="40" t="s">
        <v>121</v>
      </c>
      <c r="E17" s="37">
        <v>1</v>
      </c>
      <c r="F17" s="39" t="s">
        <v>51</v>
      </c>
      <c r="G17" s="47" t="s">
        <v>124</v>
      </c>
      <c r="H17" s="40" t="s">
        <v>179</v>
      </c>
      <c r="I17" s="48">
        <v>1</v>
      </c>
      <c r="J17" s="49"/>
      <c r="K17" s="50"/>
      <c r="L17" s="51"/>
      <c r="M17" s="52"/>
      <c r="N17" s="46">
        <v>0.3756944444444445</v>
      </c>
      <c r="O17" s="53">
        <f t="shared" si="0"/>
        <v>4.1666666666667629E-3</v>
      </c>
      <c r="P17" s="54"/>
    </row>
    <row r="18" spans="1:16" ht="16" x14ac:dyDescent="0.2">
      <c r="A18" s="46">
        <v>0.375</v>
      </c>
      <c r="B18" s="40" t="s">
        <v>160</v>
      </c>
      <c r="C18" s="40"/>
      <c r="D18" s="40" t="s">
        <v>122</v>
      </c>
      <c r="E18" s="37">
        <v>1</v>
      </c>
      <c r="F18" s="39" t="s">
        <v>51</v>
      </c>
      <c r="G18" s="47" t="s">
        <v>124</v>
      </c>
      <c r="H18" s="40" t="s">
        <v>191</v>
      </c>
      <c r="I18" s="48"/>
      <c r="J18" s="49"/>
      <c r="K18" s="50">
        <v>1</v>
      </c>
      <c r="L18" s="51"/>
      <c r="M18" s="52"/>
      <c r="N18" s="46">
        <v>0.3833333333333333</v>
      </c>
      <c r="O18" s="53">
        <f t="shared" si="0"/>
        <v>8.3333333333333037E-3</v>
      </c>
      <c r="P18" s="54"/>
    </row>
    <row r="19" spans="1:16" ht="16" x14ac:dyDescent="0.2">
      <c r="A19" s="46">
        <v>0.3833333333333333</v>
      </c>
      <c r="B19" s="40" t="s">
        <v>160</v>
      </c>
      <c r="C19" s="40"/>
      <c r="D19" s="40" t="s">
        <v>122</v>
      </c>
      <c r="E19" s="37">
        <v>1</v>
      </c>
      <c r="F19" s="39" t="s">
        <v>51</v>
      </c>
      <c r="G19" s="47" t="s">
        <v>191</v>
      </c>
      <c r="H19" s="40" t="s">
        <v>124</v>
      </c>
      <c r="I19" s="48"/>
      <c r="J19" s="49"/>
      <c r="K19" s="50">
        <v>1</v>
      </c>
      <c r="L19" s="51"/>
      <c r="M19" s="52"/>
      <c r="N19" s="46">
        <v>0.3923611111111111</v>
      </c>
      <c r="O19" s="53">
        <f t="shared" si="0"/>
        <v>9.0277777777778012E-3</v>
      </c>
      <c r="P19" s="54"/>
    </row>
    <row r="20" spans="1:16" ht="16" x14ac:dyDescent="0.2">
      <c r="A20" s="46">
        <v>0.3840277777777778</v>
      </c>
      <c r="B20" s="40" t="s">
        <v>137</v>
      </c>
      <c r="C20" s="40"/>
      <c r="D20" s="40" t="s">
        <v>121</v>
      </c>
      <c r="E20" s="37">
        <v>1</v>
      </c>
      <c r="F20" s="39" t="s">
        <v>49</v>
      </c>
      <c r="G20" s="47" t="s">
        <v>124</v>
      </c>
      <c r="H20" s="40" t="s">
        <v>190</v>
      </c>
      <c r="I20" s="48"/>
      <c r="J20" s="49"/>
      <c r="K20" s="50"/>
      <c r="L20" s="51"/>
      <c r="M20" s="52">
        <v>1</v>
      </c>
      <c r="N20" s="46">
        <v>0.38819444444444445</v>
      </c>
      <c r="O20" s="53">
        <f t="shared" si="0"/>
        <v>4.1666666666666519E-3</v>
      </c>
      <c r="P20" s="54"/>
    </row>
    <row r="21" spans="1:16" ht="16" x14ac:dyDescent="0.2">
      <c r="A21" s="46">
        <v>0.3888888888888889</v>
      </c>
      <c r="B21" s="40" t="s">
        <v>197</v>
      </c>
      <c r="C21" s="40">
        <v>1</v>
      </c>
      <c r="D21" s="40" t="s">
        <v>121</v>
      </c>
      <c r="E21" s="37"/>
      <c r="F21" s="39" t="s">
        <v>51</v>
      </c>
      <c r="G21" s="47" t="s">
        <v>124</v>
      </c>
      <c r="H21" s="40" t="s">
        <v>196</v>
      </c>
      <c r="I21" s="48"/>
      <c r="J21" s="49"/>
      <c r="K21" s="50"/>
      <c r="L21" s="51"/>
      <c r="M21" s="52">
        <v>1</v>
      </c>
      <c r="N21" s="46">
        <v>0.40208333333333335</v>
      </c>
      <c r="O21" s="53">
        <f t="shared" si="0"/>
        <v>1.3194444444444453E-2</v>
      </c>
      <c r="P21" s="54"/>
    </row>
    <row r="22" spans="1:16" ht="16" x14ac:dyDescent="0.2">
      <c r="A22" s="46">
        <v>0.3923611111111111</v>
      </c>
      <c r="B22" s="40" t="s">
        <v>198</v>
      </c>
      <c r="C22" s="40"/>
      <c r="D22" s="40" t="s">
        <v>122</v>
      </c>
      <c r="E22" s="37">
        <v>1</v>
      </c>
      <c r="F22" s="39" t="s">
        <v>44</v>
      </c>
      <c r="G22" s="47" t="s">
        <v>124</v>
      </c>
      <c r="H22" s="40" t="s">
        <v>127</v>
      </c>
      <c r="I22" s="48"/>
      <c r="J22" s="49"/>
      <c r="K22" s="50">
        <v>1</v>
      </c>
      <c r="L22" s="51"/>
      <c r="M22" s="52"/>
      <c r="N22" s="46">
        <v>0.39583333333333331</v>
      </c>
      <c r="O22" s="53">
        <f t="shared" si="0"/>
        <v>3.4722222222222099E-3</v>
      </c>
      <c r="P22" s="54"/>
    </row>
    <row r="23" spans="1:16" ht="16" x14ac:dyDescent="0.2">
      <c r="A23" s="46">
        <v>0.39652777777777781</v>
      </c>
      <c r="B23" s="40" t="s">
        <v>137</v>
      </c>
      <c r="C23" s="40"/>
      <c r="D23" s="40" t="s">
        <v>121</v>
      </c>
      <c r="E23" s="37">
        <v>1</v>
      </c>
      <c r="F23" s="39" t="s">
        <v>49</v>
      </c>
      <c r="G23" s="47" t="s">
        <v>190</v>
      </c>
      <c r="H23" s="40" t="s">
        <v>124</v>
      </c>
      <c r="I23" s="48"/>
      <c r="J23" s="49"/>
      <c r="K23" s="50">
        <v>1</v>
      </c>
      <c r="L23" s="51"/>
      <c r="M23" s="52"/>
      <c r="N23" s="46">
        <v>0.40486111111111112</v>
      </c>
      <c r="O23" s="53">
        <f t="shared" si="0"/>
        <v>8.3333333333333037E-3</v>
      </c>
      <c r="P23" s="54"/>
    </row>
    <row r="24" spans="1:16" ht="16" x14ac:dyDescent="0.2">
      <c r="A24" s="46">
        <v>0.40486111111111112</v>
      </c>
      <c r="B24" s="40" t="s">
        <v>160</v>
      </c>
      <c r="C24" s="40"/>
      <c r="D24" s="40" t="s">
        <v>122</v>
      </c>
      <c r="E24" s="37">
        <v>1</v>
      </c>
      <c r="F24" s="39" t="s">
        <v>51</v>
      </c>
      <c r="G24" s="47" t="s">
        <v>124</v>
      </c>
      <c r="H24" s="40" t="s">
        <v>200</v>
      </c>
      <c r="I24" s="48"/>
      <c r="J24" s="49"/>
      <c r="K24" s="50">
        <v>1</v>
      </c>
      <c r="L24" s="51"/>
      <c r="M24" s="52"/>
      <c r="N24" s="46">
        <v>0.41250000000000003</v>
      </c>
      <c r="O24" s="53">
        <f t="shared" si="0"/>
        <v>7.6388888888889173E-3</v>
      </c>
      <c r="P24" s="54"/>
    </row>
    <row r="25" spans="1:16" ht="16" x14ac:dyDescent="0.2">
      <c r="A25" s="46">
        <v>0.40486111111111112</v>
      </c>
      <c r="B25" s="40" t="s">
        <v>192</v>
      </c>
      <c r="C25" s="40"/>
      <c r="D25" s="40" t="s">
        <v>121</v>
      </c>
      <c r="E25" s="37">
        <v>3</v>
      </c>
      <c r="F25" s="39" t="s">
        <v>44</v>
      </c>
      <c r="G25" s="47" t="s">
        <v>124</v>
      </c>
      <c r="H25" s="40" t="s">
        <v>199</v>
      </c>
      <c r="I25" s="48"/>
      <c r="J25" s="49"/>
      <c r="K25" s="50">
        <v>1</v>
      </c>
      <c r="L25" s="51"/>
      <c r="M25" s="52"/>
      <c r="N25" s="46">
        <v>0.40833333333333338</v>
      </c>
      <c r="O25" s="53">
        <f t="shared" si="0"/>
        <v>3.4722222222222654E-3</v>
      </c>
      <c r="P25" s="54"/>
    </row>
    <row r="26" spans="1:16" ht="16" x14ac:dyDescent="0.2">
      <c r="A26" s="46">
        <v>0.42777777777777781</v>
      </c>
      <c r="B26" s="40" t="s">
        <v>197</v>
      </c>
      <c r="C26" s="40"/>
      <c r="D26" s="40" t="s">
        <v>121</v>
      </c>
      <c r="E26" s="37">
        <v>1</v>
      </c>
      <c r="F26" s="39" t="s">
        <v>51</v>
      </c>
      <c r="G26" s="47" t="s">
        <v>202</v>
      </c>
      <c r="H26" s="40" t="s">
        <v>124</v>
      </c>
      <c r="I26" s="48"/>
      <c r="J26" s="49"/>
      <c r="K26" s="50"/>
      <c r="L26" s="51"/>
      <c r="M26" s="52">
        <v>1</v>
      </c>
      <c r="N26" s="46">
        <v>0.44236111111111115</v>
      </c>
      <c r="O26" s="53">
        <f t="shared" si="0"/>
        <v>1.4583333333333337E-2</v>
      </c>
      <c r="P26" s="54"/>
    </row>
    <row r="27" spans="1:16" ht="16" x14ac:dyDescent="0.2">
      <c r="A27" s="46">
        <v>0.4291666666666667</v>
      </c>
      <c r="B27" s="40" t="s">
        <v>153</v>
      </c>
      <c r="C27" s="40"/>
      <c r="D27" s="40" t="s">
        <v>121</v>
      </c>
      <c r="E27" s="37">
        <v>1</v>
      </c>
      <c r="F27" s="39" t="s">
        <v>45</v>
      </c>
      <c r="G27" s="47" t="s">
        <v>124</v>
      </c>
      <c r="H27" s="40" t="s">
        <v>136</v>
      </c>
      <c r="I27" s="48">
        <v>1</v>
      </c>
      <c r="J27" s="49"/>
      <c r="K27" s="50"/>
      <c r="L27" s="51"/>
      <c r="M27" s="52"/>
      <c r="N27" s="46">
        <v>0.4381944444444445</v>
      </c>
      <c r="O27" s="53">
        <f t="shared" si="0"/>
        <v>9.0277777777778012E-3</v>
      </c>
      <c r="P27" s="54"/>
    </row>
    <row r="28" spans="1:16" ht="16" x14ac:dyDescent="0.2">
      <c r="A28" s="46">
        <v>0.4375</v>
      </c>
      <c r="B28" s="40" t="s">
        <v>137</v>
      </c>
      <c r="C28" s="40"/>
      <c r="D28" s="40" t="s">
        <v>121</v>
      </c>
      <c r="E28" s="37">
        <v>1</v>
      </c>
      <c r="F28" s="39" t="s">
        <v>49</v>
      </c>
      <c r="G28" s="47" t="s">
        <v>124</v>
      </c>
      <c r="H28" s="40" t="s">
        <v>190</v>
      </c>
      <c r="I28" s="48"/>
      <c r="J28" s="49"/>
      <c r="K28" s="50">
        <v>1</v>
      </c>
      <c r="L28" s="51"/>
      <c r="M28" s="52"/>
      <c r="N28" s="46">
        <v>0.44027777777777777</v>
      </c>
      <c r="O28" s="53">
        <f t="shared" si="0"/>
        <v>2.7777777777777679E-3</v>
      </c>
      <c r="P28" s="54"/>
    </row>
    <row r="29" spans="1:16" ht="16" x14ac:dyDescent="0.2">
      <c r="A29" s="46">
        <v>0.4375</v>
      </c>
      <c r="B29" s="40" t="s">
        <v>135</v>
      </c>
      <c r="C29" s="40"/>
      <c r="D29" s="40" t="s">
        <v>121</v>
      </c>
      <c r="E29" s="37">
        <v>1</v>
      </c>
      <c r="F29" s="39" t="s">
        <v>49</v>
      </c>
      <c r="G29" s="47" t="s">
        <v>124</v>
      </c>
      <c r="H29" s="40" t="s">
        <v>201</v>
      </c>
      <c r="I29" s="48"/>
      <c r="J29" s="49"/>
      <c r="K29" s="50">
        <v>1</v>
      </c>
      <c r="L29" s="51"/>
      <c r="M29" s="52"/>
      <c r="N29" s="46">
        <v>0.44166666666666665</v>
      </c>
      <c r="O29" s="53">
        <f t="shared" si="0"/>
        <v>4.1666666666666519E-3</v>
      </c>
      <c r="P29" s="54"/>
    </row>
    <row r="30" spans="1:16" ht="16" x14ac:dyDescent="0.2">
      <c r="A30" s="46">
        <v>0.44027777777777777</v>
      </c>
      <c r="B30" s="40" t="s">
        <v>173</v>
      </c>
      <c r="C30" s="40"/>
      <c r="D30" s="40" t="s">
        <v>121</v>
      </c>
      <c r="E30" s="37">
        <v>1</v>
      </c>
      <c r="F30" s="39" t="s">
        <v>45</v>
      </c>
      <c r="G30" s="47" t="s">
        <v>132</v>
      </c>
      <c r="H30" s="40" t="s">
        <v>203</v>
      </c>
      <c r="I30" s="48">
        <v>1</v>
      </c>
      <c r="J30" s="49"/>
      <c r="K30" s="50"/>
      <c r="L30" s="51"/>
      <c r="M30" s="52"/>
      <c r="N30" s="46">
        <v>0.4458333333333333</v>
      </c>
      <c r="O30" s="53">
        <f t="shared" si="0"/>
        <v>5.5555555555555358E-3</v>
      </c>
      <c r="P30" s="54"/>
    </row>
    <row r="31" spans="1:16" ht="16" x14ac:dyDescent="0.2">
      <c r="A31" s="46">
        <v>0.44166666666666665</v>
      </c>
      <c r="B31" s="40" t="s">
        <v>133</v>
      </c>
      <c r="C31" s="40"/>
      <c r="D31" s="40" t="s">
        <v>121</v>
      </c>
      <c r="E31" s="37">
        <v>1</v>
      </c>
      <c r="F31" s="39" t="s">
        <v>46</v>
      </c>
      <c r="G31" s="47" t="s">
        <v>124</v>
      </c>
      <c r="H31" s="40" t="s">
        <v>204</v>
      </c>
      <c r="I31" s="48"/>
      <c r="J31" s="49"/>
      <c r="K31" s="50">
        <v>1</v>
      </c>
      <c r="L31" s="51"/>
      <c r="M31" s="52"/>
      <c r="N31" s="46">
        <v>0.4458333333333333</v>
      </c>
      <c r="O31" s="53">
        <f t="shared" si="0"/>
        <v>4.1666666666666519E-3</v>
      </c>
      <c r="P31" s="54"/>
    </row>
    <row r="32" spans="1:16" ht="16" x14ac:dyDescent="0.2">
      <c r="A32" s="46">
        <v>0.44236111111111115</v>
      </c>
      <c r="B32" s="40" t="s">
        <v>206</v>
      </c>
      <c r="C32" s="40"/>
      <c r="D32" s="40" t="s">
        <v>121</v>
      </c>
      <c r="E32" s="37">
        <v>1</v>
      </c>
      <c r="F32" s="39" t="s">
        <v>44</v>
      </c>
      <c r="G32" s="47" t="s">
        <v>124</v>
      </c>
      <c r="H32" s="40" t="s">
        <v>205</v>
      </c>
      <c r="I32" s="48"/>
      <c r="J32" s="49"/>
      <c r="K32" s="50">
        <v>1</v>
      </c>
      <c r="L32" s="51"/>
      <c r="M32" s="52"/>
      <c r="N32" s="46">
        <v>0.44861111111111113</v>
      </c>
      <c r="O32" s="53">
        <f t="shared" si="0"/>
        <v>6.2499999999999778E-3</v>
      </c>
      <c r="P32" s="54"/>
    </row>
    <row r="33" spans="1:16" ht="16" x14ac:dyDescent="0.2">
      <c r="A33" s="46">
        <v>0.44375000000000003</v>
      </c>
      <c r="B33" s="40" t="s">
        <v>208</v>
      </c>
      <c r="C33" s="40">
        <v>1</v>
      </c>
      <c r="D33" s="40" t="s">
        <v>121</v>
      </c>
      <c r="E33" s="37"/>
      <c r="F33" s="39" t="s">
        <v>45</v>
      </c>
      <c r="G33" s="47" t="s">
        <v>131</v>
      </c>
      <c r="H33" s="40" t="s">
        <v>207</v>
      </c>
      <c r="I33" s="48"/>
      <c r="J33" s="49"/>
      <c r="K33" s="50"/>
      <c r="L33" s="51"/>
      <c r="M33" s="52">
        <v>1</v>
      </c>
      <c r="N33" s="46">
        <v>0.44791666666666669</v>
      </c>
      <c r="O33" s="53">
        <f t="shared" si="0"/>
        <v>4.1666666666666519E-3</v>
      </c>
      <c r="P33" s="54"/>
    </row>
    <row r="34" spans="1:16" ht="16" x14ac:dyDescent="0.2">
      <c r="A34" s="46">
        <v>0.44513888888888892</v>
      </c>
      <c r="B34" s="40" t="s">
        <v>137</v>
      </c>
      <c r="C34" s="40"/>
      <c r="D34" s="40" t="s">
        <v>121</v>
      </c>
      <c r="E34" s="37">
        <v>1</v>
      </c>
      <c r="F34" s="39" t="s">
        <v>49</v>
      </c>
      <c r="G34" s="47" t="s">
        <v>190</v>
      </c>
      <c r="H34" s="40" t="s">
        <v>124</v>
      </c>
      <c r="I34" s="48">
        <v>1</v>
      </c>
      <c r="J34" s="49"/>
      <c r="K34" s="50"/>
      <c r="L34" s="51"/>
      <c r="M34" s="52"/>
      <c r="N34" s="46">
        <v>0.45555555555555555</v>
      </c>
      <c r="O34" s="53">
        <f t="shared" si="0"/>
        <v>1.041666666666663E-2</v>
      </c>
      <c r="P34" s="54"/>
    </row>
    <row r="35" spans="1:16" ht="16" x14ac:dyDescent="0.2">
      <c r="A35" s="46">
        <v>0.4465277777777778</v>
      </c>
      <c r="B35" s="40" t="s">
        <v>210</v>
      </c>
      <c r="C35" s="40"/>
      <c r="D35" s="40" t="s">
        <v>121</v>
      </c>
      <c r="E35" s="37">
        <v>1</v>
      </c>
      <c r="F35" s="39" t="s">
        <v>45</v>
      </c>
      <c r="G35" s="47" t="s">
        <v>124</v>
      </c>
      <c r="H35" s="40" t="s">
        <v>209</v>
      </c>
      <c r="I35" s="48"/>
      <c r="J35" s="49"/>
      <c r="K35" s="50"/>
      <c r="L35" s="51"/>
      <c r="M35" s="52">
        <v>1</v>
      </c>
      <c r="N35" s="46">
        <v>0.45</v>
      </c>
      <c r="O35" s="53">
        <f t="shared" si="0"/>
        <v>3.4722222222222099E-3</v>
      </c>
      <c r="P35" s="54"/>
    </row>
    <row r="36" spans="1:16" ht="16" x14ac:dyDescent="0.2">
      <c r="A36" s="46">
        <v>0.45069444444444445</v>
      </c>
      <c r="B36" s="40" t="s">
        <v>211</v>
      </c>
      <c r="C36" s="40"/>
      <c r="D36" s="40" t="s">
        <v>122</v>
      </c>
      <c r="E36" s="37">
        <v>1</v>
      </c>
      <c r="F36" s="39" t="s">
        <v>45</v>
      </c>
      <c r="G36" s="47" t="s">
        <v>124</v>
      </c>
      <c r="H36" s="40">
        <v>500</v>
      </c>
      <c r="I36" s="48"/>
      <c r="J36" s="49"/>
      <c r="K36" s="50">
        <v>1</v>
      </c>
      <c r="L36" s="51"/>
      <c r="M36" s="52"/>
      <c r="N36" s="46">
        <v>0.4604166666666667</v>
      </c>
      <c r="O36" s="53">
        <f t="shared" si="0"/>
        <v>9.7222222222222432E-3</v>
      </c>
      <c r="P36" s="54"/>
    </row>
    <row r="37" spans="1:16" ht="16" x14ac:dyDescent="0.2">
      <c r="A37" s="46">
        <v>0.4548611111111111</v>
      </c>
      <c r="B37" s="40" t="s">
        <v>133</v>
      </c>
      <c r="C37" s="40"/>
      <c r="D37" s="40" t="s">
        <v>121</v>
      </c>
      <c r="E37" s="37">
        <v>1</v>
      </c>
      <c r="F37" s="39" t="s">
        <v>46</v>
      </c>
      <c r="G37" s="47" t="s">
        <v>158</v>
      </c>
      <c r="H37" s="40" t="s">
        <v>124</v>
      </c>
      <c r="I37" s="48"/>
      <c r="J37" s="49"/>
      <c r="K37" s="50"/>
      <c r="L37" s="51"/>
      <c r="M37" s="52">
        <v>1</v>
      </c>
      <c r="N37" s="46">
        <v>0.46388888888888885</v>
      </c>
      <c r="O37" s="53">
        <f t="shared" si="0"/>
        <v>9.0277777777777457E-3</v>
      </c>
      <c r="P37" s="54"/>
    </row>
    <row r="38" spans="1:16" ht="16" x14ac:dyDescent="0.2">
      <c r="A38" s="46">
        <v>0.45763888888888887</v>
      </c>
      <c r="B38" s="40" t="s">
        <v>188</v>
      </c>
      <c r="C38" s="40"/>
      <c r="D38" s="40" t="s">
        <v>121</v>
      </c>
      <c r="E38" s="37">
        <v>1</v>
      </c>
      <c r="F38" s="39" t="s">
        <v>51</v>
      </c>
      <c r="G38" s="47" t="s">
        <v>124</v>
      </c>
      <c r="H38" s="40" t="s">
        <v>212</v>
      </c>
      <c r="I38" s="48"/>
      <c r="J38" s="49"/>
      <c r="K38" s="50"/>
      <c r="L38" s="51"/>
      <c r="M38" s="52">
        <v>1</v>
      </c>
      <c r="N38" s="46">
        <v>0.46111111111111108</v>
      </c>
      <c r="O38" s="53">
        <f t="shared" si="0"/>
        <v>3.4722222222222099E-3</v>
      </c>
      <c r="P38" s="54"/>
    </row>
    <row r="39" spans="1:16" ht="16" x14ac:dyDescent="0.2">
      <c r="A39" s="46">
        <v>0.46249999999999997</v>
      </c>
      <c r="B39" s="40" t="s">
        <v>214</v>
      </c>
      <c r="C39" s="40"/>
      <c r="D39" s="40" t="s">
        <v>121</v>
      </c>
      <c r="E39" s="37">
        <v>2</v>
      </c>
      <c r="F39" s="39" t="s">
        <v>50</v>
      </c>
      <c r="G39" s="47" t="s">
        <v>213</v>
      </c>
      <c r="H39" s="40" t="s">
        <v>124</v>
      </c>
      <c r="I39" s="48"/>
      <c r="J39" s="49"/>
      <c r="K39" s="50">
        <v>1</v>
      </c>
      <c r="L39" s="51"/>
      <c r="M39" s="52"/>
      <c r="N39" s="46">
        <v>0.46736111111111112</v>
      </c>
      <c r="O39" s="53">
        <f t="shared" si="0"/>
        <v>4.8611111111111494E-3</v>
      </c>
      <c r="P39" s="54"/>
    </row>
    <row r="40" spans="1:16" ht="16" x14ac:dyDescent="0.2">
      <c r="A40" s="46">
        <v>0.46388888888888885</v>
      </c>
      <c r="B40" s="40" t="s">
        <v>173</v>
      </c>
      <c r="C40" s="40"/>
      <c r="D40" s="40" t="s">
        <v>121</v>
      </c>
      <c r="E40" s="37">
        <v>1</v>
      </c>
      <c r="F40" s="39" t="s">
        <v>45</v>
      </c>
      <c r="G40" s="47" t="s">
        <v>203</v>
      </c>
      <c r="H40" s="40" t="s">
        <v>132</v>
      </c>
      <c r="I40" s="48"/>
      <c r="J40" s="49"/>
      <c r="K40" s="50"/>
      <c r="L40" s="51"/>
      <c r="M40" s="52">
        <v>1</v>
      </c>
      <c r="N40" s="46">
        <v>0.47916666666666669</v>
      </c>
      <c r="O40" s="53">
        <f t="shared" si="0"/>
        <v>1.5277777777777835E-2</v>
      </c>
      <c r="P40" s="54"/>
    </row>
    <row r="41" spans="1:16" ht="16" x14ac:dyDescent="0.2">
      <c r="A41" s="46">
        <v>0.46666666666666662</v>
      </c>
      <c r="B41" s="40" t="s">
        <v>197</v>
      </c>
      <c r="C41" s="40"/>
      <c r="D41" s="40" t="s">
        <v>121</v>
      </c>
      <c r="E41" s="37">
        <v>1</v>
      </c>
      <c r="F41" s="39" t="s">
        <v>51</v>
      </c>
      <c r="G41" s="47" t="s">
        <v>124</v>
      </c>
      <c r="H41" s="40" t="s">
        <v>158</v>
      </c>
      <c r="I41" s="48">
        <v>1</v>
      </c>
      <c r="J41" s="49"/>
      <c r="K41" s="50"/>
      <c r="L41" s="51"/>
      <c r="M41" s="52"/>
      <c r="N41" s="46">
        <v>0.47152777777777777</v>
      </c>
      <c r="O41" s="53">
        <f t="shared" si="0"/>
        <v>4.8611111111111494E-3</v>
      </c>
      <c r="P41" s="54"/>
    </row>
    <row r="42" spans="1:16" ht="16" x14ac:dyDescent="0.2">
      <c r="A42" s="46">
        <v>11</v>
      </c>
      <c r="B42" s="40" t="s">
        <v>215</v>
      </c>
      <c r="C42" s="40"/>
      <c r="D42" s="40" t="s">
        <v>121</v>
      </c>
      <c r="E42" s="37">
        <v>2</v>
      </c>
      <c r="F42" s="39" t="s">
        <v>44</v>
      </c>
      <c r="G42" s="47" t="s">
        <v>199</v>
      </c>
      <c r="H42" s="40" t="s">
        <v>124</v>
      </c>
      <c r="I42" s="48">
        <v>1</v>
      </c>
      <c r="J42" s="49"/>
      <c r="K42" s="50"/>
      <c r="L42" s="51"/>
      <c r="M42" s="52"/>
      <c r="N42" s="46">
        <v>11</v>
      </c>
      <c r="O42" s="53">
        <f t="shared" si="0"/>
        <v>0</v>
      </c>
      <c r="P42" s="54"/>
    </row>
    <row r="43" spans="1:16" ht="16" x14ac:dyDescent="0.2">
      <c r="A43" s="46">
        <v>0.47569444444444442</v>
      </c>
      <c r="B43" s="40" t="s">
        <v>214</v>
      </c>
      <c r="C43" s="40"/>
      <c r="D43" s="40" t="s">
        <v>121</v>
      </c>
      <c r="E43" s="37">
        <v>3</v>
      </c>
      <c r="F43" s="39" t="s">
        <v>50</v>
      </c>
      <c r="G43" s="47" t="s">
        <v>124</v>
      </c>
      <c r="H43" s="40" t="s">
        <v>219</v>
      </c>
      <c r="I43" s="48">
        <v>1</v>
      </c>
      <c r="J43" s="49"/>
      <c r="K43" s="50"/>
      <c r="L43" s="51"/>
      <c r="M43" s="52"/>
      <c r="N43" s="46">
        <v>0.47847222222222219</v>
      </c>
      <c r="O43" s="53">
        <f t="shared" si="0"/>
        <v>2.7777777777777679E-3</v>
      </c>
      <c r="P43" s="54"/>
    </row>
    <row r="44" spans="1:16" ht="16" x14ac:dyDescent="0.2">
      <c r="A44" s="46">
        <v>0.4777777777777778</v>
      </c>
      <c r="B44" s="40" t="s">
        <v>143</v>
      </c>
      <c r="C44" s="40">
        <v>1</v>
      </c>
      <c r="D44" s="40"/>
      <c r="E44" s="37"/>
      <c r="F44" s="39" t="s">
        <v>44</v>
      </c>
      <c r="G44" s="47" t="s">
        <v>124</v>
      </c>
      <c r="H44" s="40" t="s">
        <v>216</v>
      </c>
      <c r="I44" s="48"/>
      <c r="J44" s="49"/>
      <c r="K44" s="50">
        <v>1</v>
      </c>
      <c r="L44" s="51"/>
      <c r="M44" s="52"/>
      <c r="N44" s="46">
        <v>0.48541666666666666</v>
      </c>
      <c r="O44" s="53">
        <f t="shared" si="0"/>
        <v>7.6388888888888618E-3</v>
      </c>
      <c r="P44" s="54"/>
    </row>
    <row r="45" spans="1:16" ht="16" x14ac:dyDescent="0.2">
      <c r="A45" s="46">
        <v>0.47847222222222219</v>
      </c>
      <c r="B45" s="40" t="s">
        <v>218</v>
      </c>
      <c r="C45" s="40"/>
      <c r="D45" s="40" t="s">
        <v>121</v>
      </c>
      <c r="E45" s="37">
        <v>1</v>
      </c>
      <c r="F45" s="39" t="s">
        <v>44</v>
      </c>
      <c r="G45" s="47" t="s">
        <v>124</v>
      </c>
      <c r="H45" s="40" t="s">
        <v>217</v>
      </c>
      <c r="I45" s="48"/>
      <c r="J45" s="49"/>
      <c r="K45" s="50">
        <v>1</v>
      </c>
      <c r="L45" s="51"/>
      <c r="M45" s="52"/>
      <c r="N45" s="46">
        <v>0.48125000000000001</v>
      </c>
      <c r="O45" s="53">
        <f t="shared" si="0"/>
        <v>2.7777777777778234E-3</v>
      </c>
      <c r="P45" s="54"/>
    </row>
    <row r="46" spans="1:16" ht="16" x14ac:dyDescent="0.2">
      <c r="A46" s="46">
        <v>0.48194444444444445</v>
      </c>
      <c r="B46" s="40" t="s">
        <v>220</v>
      </c>
      <c r="C46" s="40"/>
      <c r="D46" s="40" t="s">
        <v>121</v>
      </c>
      <c r="E46" s="37">
        <v>2</v>
      </c>
      <c r="F46" s="39" t="s">
        <v>44</v>
      </c>
      <c r="G46" s="47" t="s">
        <v>124</v>
      </c>
      <c r="H46" s="40" t="s">
        <v>128</v>
      </c>
      <c r="I46" s="48"/>
      <c r="J46" s="49"/>
      <c r="K46" s="50"/>
      <c r="L46" s="51"/>
      <c r="M46" s="52">
        <v>1</v>
      </c>
      <c r="N46" s="46">
        <v>0.48472222222222222</v>
      </c>
      <c r="O46" s="53">
        <f t="shared" si="0"/>
        <v>2.7777777777777679E-3</v>
      </c>
      <c r="P46" s="54"/>
    </row>
    <row r="47" spans="1:16" ht="16" x14ac:dyDescent="0.2">
      <c r="A47" s="46">
        <v>0.48541666666666666</v>
      </c>
      <c r="B47" s="40" t="s">
        <v>214</v>
      </c>
      <c r="C47" s="40"/>
      <c r="D47" s="40" t="s">
        <v>121</v>
      </c>
      <c r="E47" s="37">
        <v>1</v>
      </c>
      <c r="F47" s="39" t="s">
        <v>50</v>
      </c>
      <c r="G47" s="47" t="s">
        <v>124</v>
      </c>
      <c r="H47" s="40" t="s">
        <v>221</v>
      </c>
      <c r="I47" s="48">
        <v>1</v>
      </c>
      <c r="J47" s="49"/>
      <c r="K47" s="50"/>
      <c r="L47" s="51"/>
      <c r="M47" s="52"/>
      <c r="N47" s="46">
        <v>0.48819444444444443</v>
      </c>
      <c r="O47" s="53">
        <f t="shared" si="0"/>
        <v>2.7777777777777679E-3</v>
      </c>
      <c r="P47" s="54"/>
    </row>
    <row r="48" spans="1:16" ht="16" x14ac:dyDescent="0.2">
      <c r="A48" s="46">
        <v>0.48749999999999999</v>
      </c>
      <c r="B48" s="40" t="s">
        <v>210</v>
      </c>
      <c r="C48" s="40"/>
      <c r="D48" s="40" t="s">
        <v>121</v>
      </c>
      <c r="E48" s="37">
        <v>1</v>
      </c>
      <c r="F48" s="39" t="s">
        <v>45</v>
      </c>
      <c r="G48" s="47" t="s">
        <v>222</v>
      </c>
      <c r="H48" s="40" t="s">
        <v>124</v>
      </c>
      <c r="I48" s="48">
        <v>1</v>
      </c>
      <c r="J48" s="49"/>
      <c r="K48" s="50"/>
      <c r="L48" s="51"/>
      <c r="M48" s="52"/>
      <c r="N48" s="46">
        <v>0.4916666666666667</v>
      </c>
      <c r="O48" s="53">
        <f t="shared" si="0"/>
        <v>4.1666666666667074E-3</v>
      </c>
      <c r="P48" s="54"/>
    </row>
    <row r="49" spans="1:16" ht="16" x14ac:dyDescent="0.2">
      <c r="A49" s="46">
        <v>0.52361111111111114</v>
      </c>
      <c r="B49" s="40" t="s">
        <v>151</v>
      </c>
      <c r="C49" s="40"/>
      <c r="D49" s="40" t="s">
        <v>122</v>
      </c>
      <c r="E49" s="37">
        <v>1</v>
      </c>
      <c r="F49" s="39" t="s">
        <v>44</v>
      </c>
      <c r="G49" s="47" t="s">
        <v>124</v>
      </c>
      <c r="H49" s="40" t="s">
        <v>177</v>
      </c>
      <c r="I49" s="48"/>
      <c r="J49" s="49"/>
      <c r="K49" s="50">
        <v>1</v>
      </c>
      <c r="L49" s="51"/>
      <c r="M49" s="52"/>
      <c r="N49" s="46">
        <v>0.52638888888888891</v>
      </c>
      <c r="O49" s="53">
        <f t="shared" si="0"/>
        <v>2.7777777777777679E-3</v>
      </c>
      <c r="P49" s="54"/>
    </row>
    <row r="50" spans="1:16" ht="16" x14ac:dyDescent="0.2">
      <c r="A50" s="46">
        <v>0.52500000000000002</v>
      </c>
      <c r="B50" s="40" t="s">
        <v>211</v>
      </c>
      <c r="C50" s="40">
        <v>1</v>
      </c>
      <c r="D50" s="40" t="s">
        <v>122</v>
      </c>
      <c r="E50" s="37"/>
      <c r="F50" s="39" t="s">
        <v>45</v>
      </c>
      <c r="G50" s="47" t="s">
        <v>131</v>
      </c>
      <c r="H50" s="40">
        <v>500</v>
      </c>
      <c r="I50" s="48"/>
      <c r="J50" s="49"/>
      <c r="K50" s="50"/>
      <c r="L50" s="51"/>
      <c r="M50" s="52">
        <v>1</v>
      </c>
      <c r="N50" s="46">
        <v>0.53680555555555554</v>
      </c>
      <c r="O50" s="53">
        <f t="shared" si="0"/>
        <v>1.1805555555555514E-2</v>
      </c>
      <c r="P50" s="54"/>
    </row>
    <row r="51" spans="1:16" ht="16" x14ac:dyDescent="0.2">
      <c r="A51" s="46">
        <v>0.52638888888888891</v>
      </c>
      <c r="B51" s="40" t="s">
        <v>133</v>
      </c>
      <c r="C51" s="40"/>
      <c r="D51" s="40" t="s">
        <v>121</v>
      </c>
      <c r="E51" s="37">
        <v>1</v>
      </c>
      <c r="F51" s="39" t="s">
        <v>46</v>
      </c>
      <c r="G51" s="47" t="s">
        <v>124</v>
      </c>
      <c r="H51" s="40" t="s">
        <v>223</v>
      </c>
      <c r="I51" s="48">
        <v>1</v>
      </c>
      <c r="J51" s="49"/>
      <c r="K51" s="50"/>
      <c r="L51" s="51"/>
      <c r="M51" s="52"/>
      <c r="N51" s="46">
        <v>0.52916666666666667</v>
      </c>
      <c r="O51" s="53">
        <f t="shared" si="0"/>
        <v>2.7777777777777679E-3</v>
      </c>
      <c r="P51" s="54"/>
    </row>
    <row r="52" spans="1:16" ht="16" x14ac:dyDescent="0.2">
      <c r="A52" s="46">
        <v>0.52638888888888891</v>
      </c>
      <c r="B52" s="40" t="s">
        <v>153</v>
      </c>
      <c r="C52" s="40"/>
      <c r="D52" s="40" t="s">
        <v>121</v>
      </c>
      <c r="E52" s="37">
        <v>1</v>
      </c>
      <c r="F52" s="39" t="s">
        <v>45</v>
      </c>
      <c r="G52" s="47" t="s">
        <v>124</v>
      </c>
      <c r="H52" s="40" t="s">
        <v>136</v>
      </c>
      <c r="I52" s="48">
        <v>1</v>
      </c>
      <c r="J52" s="49"/>
      <c r="K52" s="50"/>
      <c r="L52" s="51"/>
      <c r="M52" s="52"/>
      <c r="N52" s="46">
        <v>0.5</v>
      </c>
      <c r="O52" s="53">
        <f t="shared" si="0"/>
        <v>2.6388888888888906E-2</v>
      </c>
      <c r="P52" s="54"/>
    </row>
    <row r="53" spans="1:16" ht="16" x14ac:dyDescent="0.2">
      <c r="A53" s="46">
        <v>0.52638888888888891</v>
      </c>
      <c r="B53" s="40" t="s">
        <v>137</v>
      </c>
      <c r="C53" s="40"/>
      <c r="D53" s="40" t="s">
        <v>121</v>
      </c>
      <c r="E53" s="37">
        <v>1</v>
      </c>
      <c r="F53" s="39" t="s">
        <v>49</v>
      </c>
      <c r="G53" s="47" t="s">
        <v>124</v>
      </c>
      <c r="H53" s="40" t="s">
        <v>190</v>
      </c>
      <c r="I53" s="48"/>
      <c r="J53" s="49"/>
      <c r="K53" s="50">
        <v>1</v>
      </c>
      <c r="L53" s="51"/>
      <c r="M53" s="52"/>
      <c r="N53" s="46">
        <v>0.53263888888888888</v>
      </c>
      <c r="O53" s="53">
        <f t="shared" si="0"/>
        <v>6.2499999999999778E-3</v>
      </c>
      <c r="P53" s="54"/>
    </row>
    <row r="54" spans="1:16" ht="16" x14ac:dyDescent="0.2">
      <c r="A54" s="46">
        <v>0.53333333333333333</v>
      </c>
      <c r="B54" s="40" t="s">
        <v>141</v>
      </c>
      <c r="C54" s="40"/>
      <c r="D54" s="40" t="s">
        <v>121</v>
      </c>
      <c r="E54" s="37">
        <v>1</v>
      </c>
      <c r="F54" s="39" t="s">
        <v>51</v>
      </c>
      <c r="G54" s="47" t="s">
        <v>225</v>
      </c>
      <c r="H54" s="40" t="s">
        <v>177</v>
      </c>
      <c r="I54" s="48"/>
      <c r="J54" s="49"/>
      <c r="K54" s="50">
        <v>1</v>
      </c>
      <c r="L54" s="51"/>
      <c r="M54" s="52"/>
      <c r="N54" s="46">
        <v>0.53611111111111109</v>
      </c>
      <c r="O54" s="53">
        <f t="shared" si="0"/>
        <v>2.7777777777777679E-3</v>
      </c>
      <c r="P54" s="54"/>
    </row>
    <row r="55" spans="1:16" ht="16" x14ac:dyDescent="0.2">
      <c r="A55" s="46">
        <v>0.53333333333333333</v>
      </c>
      <c r="B55" s="40" t="s">
        <v>197</v>
      </c>
      <c r="C55" s="40"/>
      <c r="D55" s="40" t="s">
        <v>121</v>
      </c>
      <c r="E55" s="37">
        <v>1</v>
      </c>
      <c r="F55" s="39" t="s">
        <v>51</v>
      </c>
      <c r="G55" s="47" t="s">
        <v>124</v>
      </c>
      <c r="H55" s="40" t="s">
        <v>136</v>
      </c>
      <c r="I55" s="48"/>
      <c r="J55" s="49"/>
      <c r="K55" s="50">
        <v>1</v>
      </c>
      <c r="L55" s="51"/>
      <c r="M55" s="52"/>
      <c r="N55" s="46">
        <v>0.5395833333333333</v>
      </c>
      <c r="O55" s="53">
        <f t="shared" si="0"/>
        <v>6.2499999999999778E-3</v>
      </c>
      <c r="P55" s="54"/>
    </row>
    <row r="56" spans="1:16" ht="16" x14ac:dyDescent="0.2">
      <c r="A56" s="46">
        <v>0.53333333333333333</v>
      </c>
      <c r="B56" s="40" t="s">
        <v>224</v>
      </c>
      <c r="C56" s="40">
        <v>1</v>
      </c>
      <c r="D56" s="40" t="s">
        <v>122</v>
      </c>
      <c r="E56" s="37"/>
      <c r="F56" s="39" t="s">
        <v>51</v>
      </c>
      <c r="G56" s="47" t="s">
        <v>124</v>
      </c>
      <c r="H56" s="40" t="s">
        <v>212</v>
      </c>
      <c r="I56" s="48"/>
      <c r="J56" s="55"/>
      <c r="K56" s="56">
        <v>1</v>
      </c>
      <c r="L56" s="51"/>
      <c r="M56" s="52"/>
      <c r="N56" s="46">
        <v>0.54097222222222219</v>
      </c>
      <c r="O56" s="53">
        <f t="shared" si="0"/>
        <v>7.6388888888888618E-3</v>
      </c>
      <c r="P56" s="54"/>
    </row>
    <row r="57" spans="1:16" ht="16" x14ac:dyDescent="0.2">
      <c r="A57" s="46">
        <v>4.1666666666666664E-2</v>
      </c>
      <c r="B57" s="40" t="s">
        <v>165</v>
      </c>
      <c r="C57" s="40"/>
      <c r="D57" s="40" t="s">
        <v>121</v>
      </c>
      <c r="E57" s="37">
        <v>1</v>
      </c>
      <c r="F57" s="39" t="s">
        <v>44</v>
      </c>
      <c r="G57" s="47" t="s">
        <v>226</v>
      </c>
      <c r="H57" s="40" t="s">
        <v>166</v>
      </c>
      <c r="I57" s="48"/>
      <c r="J57" s="55"/>
      <c r="K57" s="56"/>
      <c r="L57" s="51">
        <v>1</v>
      </c>
      <c r="M57" s="52"/>
      <c r="N57" s="46">
        <v>5.6250000000000001E-2</v>
      </c>
      <c r="O57" s="53">
        <f t="shared" si="0"/>
        <v>1.4583333333333337E-2</v>
      </c>
      <c r="P57" s="54"/>
    </row>
    <row r="58" spans="1:16" ht="16" x14ac:dyDescent="0.2">
      <c r="A58" s="46">
        <v>4.3055555555555562E-2</v>
      </c>
      <c r="B58" s="40" t="s">
        <v>227</v>
      </c>
      <c r="C58" s="40">
        <v>1</v>
      </c>
      <c r="D58" s="40" t="s">
        <v>122</v>
      </c>
      <c r="E58" s="37"/>
      <c r="F58" s="39" t="s">
        <v>45</v>
      </c>
      <c r="G58" s="47" t="s">
        <v>131</v>
      </c>
      <c r="H58" s="40" t="s">
        <v>157</v>
      </c>
      <c r="I58" s="48">
        <v>1</v>
      </c>
      <c r="J58" s="55"/>
      <c r="K58" s="56"/>
      <c r="L58" s="51"/>
      <c r="M58" s="52"/>
      <c r="N58" s="46">
        <v>4.9999999999999996E-2</v>
      </c>
      <c r="O58" s="53">
        <f t="shared" si="0"/>
        <v>6.9444444444444337E-3</v>
      </c>
      <c r="P58" s="54"/>
    </row>
    <row r="59" spans="1:16" ht="16" x14ac:dyDescent="0.2">
      <c r="A59" s="46">
        <v>4.3055555555555562E-2</v>
      </c>
      <c r="B59" s="40" t="s">
        <v>227</v>
      </c>
      <c r="C59" s="40">
        <v>1</v>
      </c>
      <c r="D59" s="40" t="s">
        <v>122</v>
      </c>
      <c r="E59" s="37"/>
      <c r="F59" s="39" t="s">
        <v>45</v>
      </c>
      <c r="G59" s="47" t="s">
        <v>150</v>
      </c>
      <c r="H59" s="40" t="s">
        <v>157</v>
      </c>
      <c r="I59" s="48">
        <v>1</v>
      </c>
      <c r="J59" s="55"/>
      <c r="K59" s="56"/>
      <c r="L59" s="51"/>
      <c r="M59" s="52"/>
      <c r="N59" s="46">
        <v>4.9999999999999996E-2</v>
      </c>
      <c r="O59" s="53">
        <f t="shared" si="0"/>
        <v>6.9444444444444337E-3</v>
      </c>
      <c r="P59" s="54"/>
    </row>
    <row r="60" spans="1:16" ht="16" x14ac:dyDescent="0.2">
      <c r="A60" s="46">
        <v>4.7222222222222221E-2</v>
      </c>
      <c r="B60" s="40" t="s">
        <v>151</v>
      </c>
      <c r="C60" s="40"/>
      <c r="D60" s="40" t="s">
        <v>122</v>
      </c>
      <c r="E60" s="37">
        <v>1</v>
      </c>
      <c r="F60" s="39" t="s">
        <v>44</v>
      </c>
      <c r="G60" s="47" t="s">
        <v>124</v>
      </c>
      <c r="H60" s="40" t="s">
        <v>177</v>
      </c>
      <c r="I60" s="57"/>
      <c r="J60" s="55"/>
      <c r="K60" s="56">
        <v>1</v>
      </c>
      <c r="L60" s="51"/>
      <c r="M60" s="52"/>
      <c r="N60" s="46">
        <v>4.9999999999999996E-2</v>
      </c>
      <c r="O60" s="53">
        <f t="shared" si="0"/>
        <v>2.7777777777777748E-3</v>
      </c>
      <c r="P60" s="54"/>
    </row>
    <row r="61" spans="1:16" ht="16" x14ac:dyDescent="0.2">
      <c r="A61" s="46">
        <v>4.8611111111111112E-2</v>
      </c>
      <c r="B61" s="40" t="s">
        <v>228</v>
      </c>
      <c r="C61" s="40"/>
      <c r="D61" s="40" t="s">
        <v>122</v>
      </c>
      <c r="E61" s="37">
        <v>1</v>
      </c>
      <c r="F61" s="39" t="s">
        <v>44</v>
      </c>
      <c r="G61" s="47" t="s">
        <v>157</v>
      </c>
      <c r="H61" s="40" t="s">
        <v>230</v>
      </c>
      <c r="I61" s="57">
        <v>1</v>
      </c>
      <c r="J61" s="55"/>
      <c r="K61" s="56"/>
      <c r="L61" s="51"/>
      <c r="M61" s="52"/>
      <c r="N61" s="46">
        <v>5.8333333333333327E-2</v>
      </c>
      <c r="O61" s="53">
        <f t="shared" si="0"/>
        <v>9.7222222222222154E-3</v>
      </c>
      <c r="P61" s="54"/>
    </row>
    <row r="62" spans="1:16" ht="16" x14ac:dyDescent="0.2">
      <c r="A62" s="46">
        <v>4.9999999999999996E-2</v>
      </c>
      <c r="B62" s="40" t="s">
        <v>163</v>
      </c>
      <c r="C62" s="40"/>
      <c r="D62" s="40" t="s">
        <v>121</v>
      </c>
      <c r="E62" s="37">
        <v>1</v>
      </c>
      <c r="F62" s="39" t="s">
        <v>51</v>
      </c>
      <c r="G62" s="47" t="s">
        <v>138</v>
      </c>
      <c r="H62" s="40" t="s">
        <v>124</v>
      </c>
      <c r="I62" s="48"/>
      <c r="J62" s="55"/>
      <c r="K62" s="56">
        <v>1</v>
      </c>
      <c r="L62" s="51"/>
      <c r="M62" s="52"/>
      <c r="N62" s="46">
        <v>5.6250000000000001E-2</v>
      </c>
      <c r="O62" s="53">
        <f t="shared" si="0"/>
        <v>6.2500000000000056E-3</v>
      </c>
      <c r="P62" s="88"/>
    </row>
    <row r="63" spans="1:16" ht="16" x14ac:dyDescent="0.2">
      <c r="A63" s="46">
        <v>5.1388888888888894E-2</v>
      </c>
      <c r="B63" s="40" t="s">
        <v>229</v>
      </c>
      <c r="C63" s="40"/>
      <c r="D63" s="40" t="s">
        <v>122</v>
      </c>
      <c r="E63" s="37">
        <v>1</v>
      </c>
      <c r="F63" s="39" t="s">
        <v>44</v>
      </c>
      <c r="G63" s="47" t="s">
        <v>128</v>
      </c>
      <c r="H63" s="40" t="s">
        <v>124</v>
      </c>
      <c r="I63" s="48"/>
      <c r="J63" s="55"/>
      <c r="K63" s="56">
        <v>1</v>
      </c>
      <c r="L63" s="51"/>
      <c r="M63" s="52"/>
      <c r="N63" s="46">
        <v>5.6250000000000001E-2</v>
      </c>
      <c r="O63" s="53">
        <f t="shared" si="0"/>
        <v>4.8611111111111077E-3</v>
      </c>
      <c r="P63" s="54"/>
    </row>
    <row r="64" spans="1:16" ht="16" x14ac:dyDescent="0.2">
      <c r="A64" s="46">
        <v>5.347222222222222E-2</v>
      </c>
      <c r="B64" s="40" t="s">
        <v>137</v>
      </c>
      <c r="C64" s="40"/>
      <c r="D64" s="40" t="s">
        <v>121</v>
      </c>
      <c r="E64" s="37">
        <v>1</v>
      </c>
      <c r="F64" s="39" t="s">
        <v>49</v>
      </c>
      <c r="G64" s="47" t="s">
        <v>190</v>
      </c>
      <c r="H64" s="40" t="s">
        <v>124</v>
      </c>
      <c r="I64" s="48"/>
      <c r="J64" s="55"/>
      <c r="K64" s="56"/>
      <c r="L64" s="51">
        <v>1</v>
      </c>
      <c r="M64" s="52"/>
      <c r="N64" s="46">
        <v>7.2916666666666671E-2</v>
      </c>
      <c r="O64" s="53">
        <f t="shared" si="0"/>
        <v>1.9444444444444452E-2</v>
      </c>
      <c r="P64" s="54"/>
    </row>
    <row r="65" spans="1:16" ht="16" x14ac:dyDescent="0.2">
      <c r="A65" s="46">
        <v>5.4166666666666669E-2</v>
      </c>
      <c r="B65" s="40" t="s">
        <v>176</v>
      </c>
      <c r="C65" s="40"/>
      <c r="D65" s="40" t="s">
        <v>121</v>
      </c>
      <c r="E65" s="37">
        <v>1</v>
      </c>
      <c r="F65" s="39" t="s">
        <v>50</v>
      </c>
      <c r="G65" s="47" t="s">
        <v>195</v>
      </c>
      <c r="H65" s="40" t="s">
        <v>124</v>
      </c>
      <c r="I65" s="48"/>
      <c r="J65" s="55"/>
      <c r="K65" s="56"/>
      <c r="L65" s="51">
        <v>1</v>
      </c>
      <c r="M65" s="52"/>
      <c r="N65" s="46">
        <v>7.2916666666666671E-2</v>
      </c>
      <c r="O65" s="53">
        <f t="shared" si="0"/>
        <v>1.8750000000000003E-2</v>
      </c>
      <c r="P65" s="54"/>
    </row>
    <row r="66" spans="1:16" ht="16" x14ac:dyDescent="0.2">
      <c r="A66" s="46">
        <v>5.7638888888888885E-2</v>
      </c>
      <c r="B66" s="40" t="s">
        <v>227</v>
      </c>
      <c r="C66" s="40"/>
      <c r="D66" s="40" t="s">
        <v>121</v>
      </c>
      <c r="E66" s="37">
        <v>1</v>
      </c>
      <c r="F66" s="39" t="s">
        <v>45</v>
      </c>
      <c r="G66" s="47" t="s">
        <v>157</v>
      </c>
      <c r="H66" s="40" t="s">
        <v>124</v>
      </c>
      <c r="I66" s="48"/>
      <c r="J66" s="55"/>
      <c r="K66" s="56">
        <v>1</v>
      </c>
      <c r="L66" s="51"/>
      <c r="M66" s="52"/>
      <c r="N66" s="46">
        <v>7.013888888888889E-2</v>
      </c>
      <c r="O66" s="53">
        <f t="shared" si="0"/>
        <v>1.2500000000000004E-2</v>
      </c>
      <c r="P66" s="54"/>
    </row>
    <row r="67" spans="1:16" ht="16" x14ac:dyDescent="0.2">
      <c r="A67" s="46">
        <v>6.3888888888888884E-2</v>
      </c>
      <c r="B67" s="40" t="s">
        <v>211</v>
      </c>
      <c r="C67" s="40"/>
      <c r="D67" s="40" t="s">
        <v>121</v>
      </c>
      <c r="E67" s="37">
        <v>1</v>
      </c>
      <c r="F67" s="39" t="s">
        <v>45</v>
      </c>
      <c r="G67" s="47" t="s">
        <v>193</v>
      </c>
      <c r="H67" s="40" t="s">
        <v>124</v>
      </c>
      <c r="I67" s="48">
        <v>1</v>
      </c>
      <c r="J67" s="55"/>
      <c r="K67" s="56"/>
      <c r="L67" s="51"/>
      <c r="M67" s="52"/>
      <c r="N67" s="46">
        <v>7.4999999999999997E-2</v>
      </c>
      <c r="O67" s="53">
        <f t="shared" si="0"/>
        <v>1.1111111111111113E-2</v>
      </c>
      <c r="P67" s="54"/>
    </row>
    <row r="68" spans="1:16" ht="16" x14ac:dyDescent="0.2">
      <c r="A68" s="46">
        <v>9.7222222222222224E-2</v>
      </c>
      <c r="B68" s="40" t="s">
        <v>231</v>
      </c>
      <c r="C68" s="40"/>
      <c r="D68" s="40" t="s">
        <v>121</v>
      </c>
      <c r="E68" s="37">
        <v>1</v>
      </c>
      <c r="F68" s="39" t="s">
        <v>44</v>
      </c>
      <c r="G68" s="47" t="s">
        <v>158</v>
      </c>
      <c r="H68" s="40" t="s">
        <v>124</v>
      </c>
      <c r="I68" s="48"/>
      <c r="J68" s="55"/>
      <c r="K68" s="56">
        <v>1</v>
      </c>
      <c r="L68" s="51"/>
      <c r="M68" s="52"/>
      <c r="N68" s="46">
        <v>0.10555555555555556</v>
      </c>
      <c r="O68" s="53">
        <f t="shared" si="0"/>
        <v>8.3333333333333315E-3</v>
      </c>
      <c r="P68" s="54"/>
    </row>
    <row r="69" spans="1:16" ht="16" x14ac:dyDescent="0.2">
      <c r="A69" s="46">
        <v>9.930555555555555E-2</v>
      </c>
      <c r="B69" s="40" t="s">
        <v>137</v>
      </c>
      <c r="C69" s="40"/>
      <c r="D69" s="40" t="s">
        <v>121</v>
      </c>
      <c r="E69" s="37">
        <v>1</v>
      </c>
      <c r="F69" s="39" t="s">
        <v>49</v>
      </c>
      <c r="G69" s="47" t="s">
        <v>124</v>
      </c>
      <c r="H69" s="40" t="s">
        <v>190</v>
      </c>
      <c r="I69" s="48"/>
      <c r="J69" s="55"/>
      <c r="K69" s="56"/>
      <c r="L69" s="51">
        <v>1</v>
      </c>
      <c r="M69" s="52"/>
      <c r="N69" s="46">
        <v>0.10277777777777779</v>
      </c>
      <c r="O69" s="53">
        <f t="shared" ref="O69:O132" si="1">ABS(N69-A69)</f>
        <v>3.4722222222222376E-3</v>
      </c>
      <c r="P69" s="54"/>
    </row>
    <row r="70" spans="1:16" ht="16" x14ac:dyDescent="0.2">
      <c r="A70" s="46">
        <v>9.9999999999999992E-2</v>
      </c>
      <c r="B70" s="40" t="s">
        <v>163</v>
      </c>
      <c r="C70" s="40"/>
      <c r="D70" s="40" t="s">
        <v>121</v>
      </c>
      <c r="E70" s="37">
        <v>1</v>
      </c>
      <c r="F70" s="39" t="s">
        <v>51</v>
      </c>
      <c r="G70" s="47" t="s">
        <v>124</v>
      </c>
      <c r="H70" s="40" t="s">
        <v>164</v>
      </c>
      <c r="I70" s="48">
        <v>1</v>
      </c>
      <c r="J70" s="55"/>
      <c r="K70" s="56"/>
      <c r="L70" s="51"/>
      <c r="M70" s="52"/>
      <c r="N70" s="46">
        <v>0.10277777777777779</v>
      </c>
      <c r="O70" s="53">
        <f t="shared" si="1"/>
        <v>2.7777777777777957E-3</v>
      </c>
      <c r="P70" s="54"/>
    </row>
    <row r="71" spans="1:16" ht="16" x14ac:dyDescent="0.2">
      <c r="A71" s="46">
        <v>0.10694444444444444</v>
      </c>
      <c r="B71" s="40" t="s">
        <v>137</v>
      </c>
      <c r="C71" s="40"/>
      <c r="D71" s="40" t="s">
        <v>121</v>
      </c>
      <c r="E71" s="37">
        <v>1</v>
      </c>
      <c r="F71" s="39" t="s">
        <v>49</v>
      </c>
      <c r="G71" s="47" t="s">
        <v>190</v>
      </c>
      <c r="H71" s="40" t="s">
        <v>124</v>
      </c>
      <c r="I71" s="48"/>
      <c r="J71" s="55"/>
      <c r="K71" s="56"/>
      <c r="L71" s="51">
        <v>1</v>
      </c>
      <c r="M71" s="52"/>
      <c r="N71" s="46">
        <v>0.11527777777777777</v>
      </c>
      <c r="O71" s="53">
        <f t="shared" si="1"/>
        <v>8.3333333333333315E-3</v>
      </c>
      <c r="P71" s="54"/>
    </row>
    <row r="72" spans="1:16" ht="16" x14ac:dyDescent="0.2">
      <c r="A72" s="46">
        <v>0.10833333333333334</v>
      </c>
      <c r="B72" s="40" t="s">
        <v>141</v>
      </c>
      <c r="C72" s="40"/>
      <c r="D72" s="40" t="s">
        <v>122</v>
      </c>
      <c r="E72" s="37">
        <v>1</v>
      </c>
      <c r="F72" s="39" t="s">
        <v>51</v>
      </c>
      <c r="G72" s="47" t="s">
        <v>124</v>
      </c>
      <c r="H72" s="40" t="s">
        <v>175</v>
      </c>
      <c r="I72" s="48"/>
      <c r="J72" s="55"/>
      <c r="K72" s="56">
        <v>1</v>
      </c>
      <c r="L72" s="51"/>
      <c r="M72" s="52"/>
      <c r="N72" s="46">
        <v>0.1111111111111111</v>
      </c>
      <c r="O72" s="53">
        <f t="shared" si="1"/>
        <v>2.7777777777777679E-3</v>
      </c>
      <c r="P72" s="54"/>
    </row>
    <row r="73" spans="1:16" ht="16" x14ac:dyDescent="0.2">
      <c r="A73" s="46">
        <v>0.1111111111111111</v>
      </c>
      <c r="B73" s="40" t="s">
        <v>141</v>
      </c>
      <c r="C73" s="40"/>
      <c r="D73" s="40" t="s">
        <v>122</v>
      </c>
      <c r="E73" s="37">
        <v>1</v>
      </c>
      <c r="F73" s="39" t="s">
        <v>51</v>
      </c>
      <c r="G73" s="47" t="s">
        <v>175</v>
      </c>
      <c r="H73" s="40" t="s">
        <v>124</v>
      </c>
      <c r="I73" s="48"/>
      <c r="J73" s="55"/>
      <c r="K73" s="56">
        <v>1</v>
      </c>
      <c r="L73" s="51"/>
      <c r="M73" s="52"/>
      <c r="N73" s="46">
        <v>0.12152777777777778</v>
      </c>
      <c r="O73" s="53">
        <f t="shared" si="1"/>
        <v>1.0416666666666671E-2</v>
      </c>
      <c r="P73" s="54"/>
    </row>
    <row r="74" spans="1:16" ht="16" x14ac:dyDescent="0.2">
      <c r="A74" s="46">
        <v>0.11319444444444444</v>
      </c>
      <c r="B74" s="40" t="s">
        <v>119</v>
      </c>
      <c r="C74" s="40"/>
      <c r="D74" s="40" t="s">
        <v>122</v>
      </c>
      <c r="E74" s="37">
        <v>1</v>
      </c>
      <c r="F74" s="39" t="s">
        <v>45</v>
      </c>
      <c r="G74" s="47" t="s">
        <v>199</v>
      </c>
      <c r="H74" s="40" t="s">
        <v>124</v>
      </c>
      <c r="I74" s="48"/>
      <c r="J74" s="55"/>
      <c r="K74" s="56">
        <v>1</v>
      </c>
      <c r="L74" s="51"/>
      <c r="M74" s="52"/>
      <c r="N74" s="46">
        <v>0.12152777777777778</v>
      </c>
      <c r="O74" s="53">
        <f t="shared" si="1"/>
        <v>8.3333333333333315E-3</v>
      </c>
      <c r="P74" s="54"/>
    </row>
    <row r="75" spans="1:16" ht="16" x14ac:dyDescent="0.2">
      <c r="A75" s="46">
        <v>0.11666666666666665</v>
      </c>
      <c r="B75" s="40" t="s">
        <v>231</v>
      </c>
      <c r="C75" s="40"/>
      <c r="D75" s="40" t="s">
        <v>122</v>
      </c>
      <c r="E75" s="37">
        <v>1</v>
      </c>
      <c r="F75" s="39" t="s">
        <v>44</v>
      </c>
      <c r="G75" s="47" t="s">
        <v>124</v>
      </c>
      <c r="H75" s="40" t="s">
        <v>232</v>
      </c>
      <c r="I75" s="48">
        <v>1</v>
      </c>
      <c r="J75" s="55"/>
      <c r="K75" s="56"/>
      <c r="L75" s="51"/>
      <c r="M75" s="52"/>
      <c r="N75" s="46">
        <v>0.12013888888888889</v>
      </c>
      <c r="O75" s="53">
        <f t="shared" si="1"/>
        <v>3.4722222222222376E-3</v>
      </c>
      <c r="P75" s="54"/>
    </row>
    <row r="76" spans="1:16" ht="16" x14ac:dyDescent="0.2">
      <c r="A76" s="46">
        <v>0.12013888888888889</v>
      </c>
      <c r="B76" s="40" t="s">
        <v>231</v>
      </c>
      <c r="C76" s="40"/>
      <c r="D76" s="40" t="s">
        <v>122</v>
      </c>
      <c r="E76" s="37">
        <v>1</v>
      </c>
      <c r="F76" s="39" t="s">
        <v>44</v>
      </c>
      <c r="G76" s="47" t="s">
        <v>232</v>
      </c>
      <c r="H76" s="40" t="s">
        <v>124</v>
      </c>
      <c r="I76" s="48">
        <v>1</v>
      </c>
      <c r="J76" s="55"/>
      <c r="K76" s="56"/>
      <c r="L76" s="51"/>
      <c r="M76" s="52"/>
      <c r="N76" s="46">
        <v>0.12847222222222224</v>
      </c>
      <c r="O76" s="53">
        <f t="shared" si="1"/>
        <v>8.3333333333333454E-3</v>
      </c>
      <c r="P76" s="54"/>
    </row>
    <row r="77" spans="1:16" ht="16" x14ac:dyDescent="0.2">
      <c r="A77" s="46">
        <v>0.11666666666666665</v>
      </c>
      <c r="B77" s="40" t="s">
        <v>143</v>
      </c>
      <c r="C77" s="40">
        <v>1</v>
      </c>
      <c r="D77" s="40" t="s">
        <v>122</v>
      </c>
      <c r="E77" s="37"/>
      <c r="F77" s="39" t="s">
        <v>44</v>
      </c>
      <c r="G77" s="47" t="s">
        <v>124</v>
      </c>
      <c r="H77" s="40" t="s">
        <v>233</v>
      </c>
      <c r="I77" s="48"/>
      <c r="J77" s="55"/>
      <c r="K77" s="56"/>
      <c r="L77" s="51">
        <v>1</v>
      </c>
      <c r="M77" s="52"/>
      <c r="N77" s="46">
        <v>0.11875000000000001</v>
      </c>
      <c r="O77" s="53">
        <f t="shared" si="1"/>
        <v>2.0833333333333537E-3</v>
      </c>
      <c r="P77" s="54"/>
    </row>
    <row r="78" spans="1:16" ht="16" x14ac:dyDescent="0.2">
      <c r="A78" s="46">
        <v>0.12291666666666667</v>
      </c>
      <c r="B78" s="40" t="s">
        <v>137</v>
      </c>
      <c r="C78" s="40"/>
      <c r="D78" s="40" t="s">
        <v>121</v>
      </c>
      <c r="E78" s="37">
        <v>1</v>
      </c>
      <c r="F78" s="39" t="s">
        <v>49</v>
      </c>
      <c r="G78" s="47" t="s">
        <v>124</v>
      </c>
      <c r="H78" s="40" t="s">
        <v>186</v>
      </c>
      <c r="I78" s="48"/>
      <c r="J78" s="55"/>
      <c r="K78" s="56">
        <v>1</v>
      </c>
      <c r="L78" s="51"/>
      <c r="M78" s="52"/>
      <c r="N78" s="46">
        <v>0.12569444444444444</v>
      </c>
      <c r="O78" s="53">
        <f t="shared" si="1"/>
        <v>2.7777777777777679E-3</v>
      </c>
      <c r="P78" s="54"/>
    </row>
    <row r="79" spans="1:16" ht="16" x14ac:dyDescent="0.2">
      <c r="A79" s="46">
        <v>0.12361111111111112</v>
      </c>
      <c r="B79" s="40" t="s">
        <v>153</v>
      </c>
      <c r="C79" s="40"/>
      <c r="D79" s="40" t="s">
        <v>121</v>
      </c>
      <c r="E79" s="37">
        <v>1</v>
      </c>
      <c r="F79" s="39" t="s">
        <v>45</v>
      </c>
      <c r="G79" s="47" t="s">
        <v>234</v>
      </c>
      <c r="H79" s="40" t="s">
        <v>124</v>
      </c>
      <c r="I79" s="48">
        <v>1</v>
      </c>
      <c r="J79" s="55"/>
      <c r="K79" s="56"/>
      <c r="L79" s="51"/>
      <c r="M79" s="52"/>
      <c r="N79" s="46">
        <v>0.12847222222222224</v>
      </c>
      <c r="O79" s="53">
        <f t="shared" si="1"/>
        <v>4.8611111111111216E-3</v>
      </c>
      <c r="P79" s="54"/>
    </row>
    <row r="80" spans="1:16" ht="16" x14ac:dyDescent="0.2">
      <c r="A80" s="46">
        <v>0.12569444444444444</v>
      </c>
      <c r="B80" s="40" t="s">
        <v>137</v>
      </c>
      <c r="C80" s="40"/>
      <c r="D80" s="40" t="s">
        <v>121</v>
      </c>
      <c r="E80" s="37">
        <v>1</v>
      </c>
      <c r="F80" s="39" t="s">
        <v>49</v>
      </c>
      <c r="G80" s="47" t="s">
        <v>186</v>
      </c>
      <c r="H80" s="40" t="s">
        <v>124</v>
      </c>
      <c r="I80" s="48"/>
      <c r="J80" s="55"/>
      <c r="K80" s="56">
        <v>1</v>
      </c>
      <c r="L80" s="51"/>
      <c r="M80" s="52"/>
      <c r="N80" s="46">
        <v>0.1277777777777778</v>
      </c>
      <c r="O80" s="53">
        <f t="shared" si="1"/>
        <v>2.0833333333333537E-3</v>
      </c>
      <c r="P80" s="54"/>
    </row>
    <row r="81" spans="1:16" ht="16" x14ac:dyDescent="0.2">
      <c r="A81" s="46">
        <v>0.12638888888888888</v>
      </c>
      <c r="B81" s="40" t="s">
        <v>135</v>
      </c>
      <c r="C81" s="40"/>
      <c r="D81" s="40" t="s">
        <v>121</v>
      </c>
      <c r="E81" s="37">
        <v>1</v>
      </c>
      <c r="F81" s="39" t="s">
        <v>44</v>
      </c>
      <c r="G81" s="47" t="s">
        <v>128</v>
      </c>
      <c r="H81" s="40" t="s">
        <v>124</v>
      </c>
      <c r="I81" s="48"/>
      <c r="J81" s="55"/>
      <c r="K81" s="56">
        <v>1</v>
      </c>
      <c r="L81" s="51"/>
      <c r="M81" s="52"/>
      <c r="N81" s="46">
        <v>0.13958333333333334</v>
      </c>
      <c r="O81" s="53">
        <f t="shared" si="1"/>
        <v>1.3194444444444453E-2</v>
      </c>
      <c r="P81" s="54"/>
    </row>
    <row r="82" spans="1:16" ht="16" x14ac:dyDescent="0.2">
      <c r="A82" s="46">
        <v>0.13541666666666666</v>
      </c>
      <c r="B82" s="40" t="s">
        <v>235</v>
      </c>
      <c r="C82" s="40"/>
      <c r="D82" s="40" t="s">
        <v>122</v>
      </c>
      <c r="E82" s="37">
        <v>1</v>
      </c>
      <c r="F82" s="39" t="s">
        <v>44</v>
      </c>
      <c r="G82" s="47" t="s">
        <v>205</v>
      </c>
      <c r="H82" s="40" t="s">
        <v>124</v>
      </c>
      <c r="I82" s="48"/>
      <c r="J82" s="55"/>
      <c r="K82" s="56"/>
      <c r="L82" s="51">
        <v>1</v>
      </c>
      <c r="M82" s="52"/>
      <c r="N82" s="46">
        <v>0.15</v>
      </c>
      <c r="O82" s="53">
        <f t="shared" si="1"/>
        <v>1.4583333333333337E-2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8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57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ref="O133:O153" si="2">ABS(N133-A133)</f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ref="O154:O184" si="3">ABS(N154-A154)</f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6" x14ac:dyDescent="0.2">
      <c r="A175" s="46"/>
      <c r="B175" s="40"/>
      <c r="C175" s="40"/>
      <c r="D175" s="90"/>
      <c r="E175" s="59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3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3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ref="O185:O195" si="4">ABS(N185-A185)</f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4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4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4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4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4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4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4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4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4"/>
        <v>0</v>
      </c>
      <c r="P194" s="54"/>
    </row>
    <row r="195" spans="1:16" ht="16" x14ac:dyDescent="0.2">
      <c r="A195" s="89"/>
      <c r="B195" s="90"/>
      <c r="C195" s="90"/>
      <c r="D195" s="90"/>
      <c r="E195" s="59"/>
      <c r="F195" s="91"/>
      <c r="G195" s="47"/>
      <c r="H195" s="40"/>
      <c r="I195" s="48"/>
      <c r="J195" s="49"/>
      <c r="K195" s="50"/>
      <c r="L195" s="51"/>
      <c r="M195" s="52"/>
      <c r="N195" s="46"/>
      <c r="O195" s="53">
        <f t="shared" si="4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1" si="5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5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5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5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5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5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5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5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5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5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5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5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5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5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5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5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5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5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5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5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5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107"/>
      <c r="L217" s="110"/>
      <c r="M217" s="111"/>
      <c r="N217" s="46"/>
      <c r="O217" s="53">
        <f t="shared" ref="O217" si="6">ABS(N217-A217)</f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5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5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5"/>
        <v>0</v>
      </c>
      <c r="P220" s="54"/>
    </row>
    <row r="221" spans="1:16" ht="16" x14ac:dyDescent="0.2">
      <c r="A221" s="46"/>
      <c r="B221" s="40"/>
      <c r="C221" s="40"/>
      <c r="D221" s="40"/>
      <c r="E221" s="37"/>
      <c r="F221" s="39"/>
      <c r="G221" s="47"/>
      <c r="H221" s="40"/>
      <c r="I221" s="114"/>
      <c r="J221" s="49"/>
      <c r="K221" s="107"/>
      <c r="L221" s="110"/>
      <c r="M221" s="111"/>
      <c r="N221" s="46"/>
      <c r="O221" s="53">
        <f t="shared" si="5"/>
        <v>0</v>
      </c>
      <c r="P221" s="54"/>
    </row>
    <row r="222" spans="1:16" ht="33" customHeight="1" thickBot="1" x14ac:dyDescent="0.25">
      <c r="A222" s="100" t="s">
        <v>55</v>
      </c>
      <c r="B222" s="60"/>
      <c r="C222" s="103"/>
      <c r="D222" s="103"/>
      <c r="E222" s="92">
        <f>SUM(E4:E221)</f>
        <v>80</v>
      </c>
      <c r="F222" s="35"/>
      <c r="G222" s="145" t="s">
        <v>56</v>
      </c>
      <c r="H222" s="146"/>
      <c r="I222" s="62">
        <f>SUM(I4:I195)</f>
        <v>24</v>
      </c>
      <c r="J222" s="105">
        <f>SUM(J4:J195)</f>
        <v>0</v>
      </c>
      <c r="K222" s="108">
        <f>SUM(K4:K195)</f>
        <v>33</v>
      </c>
      <c r="L222" s="110">
        <f>SUM(L4:L195)</f>
        <v>7</v>
      </c>
      <c r="M222" s="52">
        <f>SUM(M4:M195)</f>
        <v>15</v>
      </c>
      <c r="N222" s="93"/>
      <c r="O222" s="64">
        <f>SUM(I222:M222)</f>
        <v>79</v>
      </c>
      <c r="P222" s="122" t="s">
        <v>57</v>
      </c>
    </row>
    <row r="223" spans="1:16" ht="34.5" customHeight="1" thickBot="1" x14ac:dyDescent="0.25">
      <c r="A223" s="147" t="s">
        <v>58</v>
      </c>
      <c r="B223" s="147"/>
      <c r="C223" s="147"/>
      <c r="D223" s="117"/>
      <c r="E223" s="61">
        <f>SUM(C4:C221)</f>
        <v>8</v>
      </c>
      <c r="F223" s="35"/>
      <c r="G223" s="148" t="s">
        <v>110</v>
      </c>
      <c r="H223" s="149"/>
      <c r="I223" s="66">
        <f>SUMIF(I4:I195,"=1",O4:O195)</f>
        <v>0.15486111111111131</v>
      </c>
      <c r="J223" s="106">
        <f>SUMIF(J4:J195,"=1",O4:O195)</f>
        <v>0</v>
      </c>
      <c r="K223" s="109">
        <f>SUMIF(K4:K195,"=1",O4:O195)</f>
        <v>0.19791666666666663</v>
      </c>
      <c r="L223" s="113">
        <f>SUMIF(L4:L195,"=1",O4:O195)</f>
        <v>8.1250000000000044E-2</v>
      </c>
      <c r="M223" s="112">
        <f>SUMIF(M4:M195,"=1",O4:O195)</f>
        <v>0.11180555555555544</v>
      </c>
      <c r="N223" s="94"/>
      <c r="O223" s="67">
        <f>SUM(O4:O221)</f>
        <v>0.54583333333333317</v>
      </c>
      <c r="P223" s="122" t="s">
        <v>107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48" t="s">
        <v>111</v>
      </c>
      <c r="H224" s="149"/>
      <c r="I224" s="70">
        <f>ABS(I223*60)</f>
        <v>9.2916666666666785</v>
      </c>
      <c r="J224" s="71">
        <f>ABS(J223*60)</f>
        <v>0</v>
      </c>
      <c r="K224" s="72">
        <f>ABS(K223*60)</f>
        <v>11.874999999999998</v>
      </c>
      <c r="L224" s="73">
        <f>ABS(L223*60)</f>
        <v>4.8750000000000027</v>
      </c>
      <c r="M224" s="74">
        <f>ABS(M223*60)</f>
        <v>6.7083333333333259</v>
      </c>
      <c r="N224" s="95"/>
      <c r="O224" s="53">
        <f>ABS(O223*60)</f>
        <v>32.749999999999993</v>
      </c>
      <c r="P224" s="122" t="s">
        <v>108</v>
      </c>
    </row>
    <row r="225" spans="1:16" ht="30.75" customHeight="1" x14ac:dyDescent="0.2">
      <c r="A225" s="63"/>
      <c r="B225" s="69"/>
      <c r="C225" s="35"/>
      <c r="D225" s="35"/>
      <c r="E225" s="35"/>
      <c r="F225" s="35"/>
      <c r="G225" s="148" t="s">
        <v>112</v>
      </c>
      <c r="H225" s="149"/>
      <c r="I225" s="115">
        <f t="shared" ref="I225" si="7">ABS(I224/I222)</f>
        <v>0.38715277777777829</v>
      </c>
      <c r="J225" s="116">
        <v>0</v>
      </c>
      <c r="K225" s="76">
        <f>ABS(K224/K222)</f>
        <v>0.35984848484848481</v>
      </c>
      <c r="L225" s="131">
        <f>ABS(L224/L222)</f>
        <v>0.69642857142857184</v>
      </c>
      <c r="M225" s="78">
        <f>ABS(M224/M222)</f>
        <v>0.44722222222222174</v>
      </c>
      <c r="N225" s="93"/>
      <c r="O225" s="79">
        <f>ABS(O224/O222)</f>
        <v>0.41455696202531639</v>
      </c>
      <c r="P225" s="123" t="s">
        <v>109</v>
      </c>
    </row>
    <row r="226" spans="1:16" ht="17" thickBot="1" x14ac:dyDescent="0.25">
      <c r="A226" s="63"/>
      <c r="B226" s="69"/>
      <c r="C226" s="35"/>
      <c r="D226" s="35"/>
      <c r="E226" s="35"/>
      <c r="F226" s="35"/>
      <c r="G226" s="81"/>
      <c r="H226" s="82"/>
      <c r="I226" s="118"/>
      <c r="J226" s="130"/>
      <c r="K226" s="130"/>
      <c r="L226" s="130"/>
      <c r="M226" s="130"/>
      <c r="N226" s="63"/>
      <c r="O226" s="35"/>
      <c r="P226" s="35"/>
    </row>
    <row r="227" spans="1:16" ht="18" thickTop="1" thickBot="1" x14ac:dyDescent="0.25">
      <c r="A227" s="150" t="s">
        <v>65</v>
      </c>
      <c r="B227" s="151"/>
      <c r="C227" s="151"/>
      <c r="D227" s="151"/>
      <c r="E227" s="151"/>
      <c r="F227" s="151"/>
      <c r="G227" s="152"/>
      <c r="H227" s="82" t="s">
        <v>66</v>
      </c>
      <c r="I227" s="118" t="s">
        <v>113</v>
      </c>
      <c r="J227" s="118" t="s">
        <v>114</v>
      </c>
      <c r="K227" s="118">
        <v>46</v>
      </c>
      <c r="L227" s="118">
        <v>47</v>
      </c>
      <c r="M227" s="118">
        <v>51</v>
      </c>
      <c r="N227" s="63"/>
      <c r="O227" s="35"/>
      <c r="P227" s="35"/>
    </row>
    <row r="228" spans="1:16" ht="17" thickTop="1" x14ac:dyDescent="0.2">
      <c r="A228" s="63"/>
      <c r="B228" s="35"/>
      <c r="C228" s="35"/>
      <c r="D228" s="35"/>
      <c r="E228" s="35"/>
      <c r="F228" s="35" t="s">
        <v>67</v>
      </c>
      <c r="G228" s="82"/>
      <c r="H228" s="82" t="s">
        <v>68</v>
      </c>
      <c r="I228" s="118">
        <v>36228</v>
      </c>
      <c r="J228" s="118">
        <v>8338</v>
      </c>
      <c r="K228" s="118">
        <v>141157</v>
      </c>
      <c r="L228" s="118">
        <v>129899</v>
      </c>
      <c r="M228" s="118">
        <v>123700</v>
      </c>
      <c r="N228" s="63"/>
      <c r="O228" s="35"/>
      <c r="P228" s="35"/>
    </row>
    <row r="229" spans="1:16" ht="16" x14ac:dyDescent="0.2">
      <c r="A229" s="84" t="s">
        <v>46</v>
      </c>
      <c r="B229" s="137" t="s">
        <v>69</v>
      </c>
      <c r="C229" s="138"/>
      <c r="D229" s="138"/>
      <c r="E229" s="139"/>
      <c r="F229" s="85">
        <f>SUMIF(F4:F221,"CA",E4:E221)</f>
        <v>3</v>
      </c>
      <c r="G229" s="86">
        <f>ABS(F229/E222)</f>
        <v>3.7499999999999999E-2</v>
      </c>
      <c r="H229" s="82" t="s">
        <v>70</v>
      </c>
      <c r="I229" s="118">
        <v>36271</v>
      </c>
      <c r="J229" s="118">
        <v>8338</v>
      </c>
      <c r="K229" s="118">
        <v>141209</v>
      </c>
      <c r="L229" s="118">
        <v>129912</v>
      </c>
      <c r="M229" s="118">
        <v>123711</v>
      </c>
      <c r="N229" s="63"/>
      <c r="O229" s="35"/>
      <c r="P229" s="35"/>
    </row>
    <row r="230" spans="1:16" ht="16" x14ac:dyDescent="0.2">
      <c r="A230" s="84" t="s">
        <v>44</v>
      </c>
      <c r="B230" s="137" t="s">
        <v>71</v>
      </c>
      <c r="C230" s="138"/>
      <c r="D230" s="138"/>
      <c r="E230" s="139"/>
      <c r="F230" s="85">
        <f>SUMIF(F4:F221,"EL",E4:E221)</f>
        <v>24</v>
      </c>
      <c r="G230" s="86">
        <f>ABS(F230/E222)</f>
        <v>0.3</v>
      </c>
      <c r="H230" s="82" t="s">
        <v>72</v>
      </c>
      <c r="I230" s="118">
        <f>SUM(I229-I228)</f>
        <v>43</v>
      </c>
      <c r="J230" s="118">
        <f>SUM(J229-J228)</f>
        <v>0</v>
      </c>
      <c r="K230" s="118">
        <f>SUM(K229-K228)</f>
        <v>52</v>
      </c>
      <c r="L230" s="118">
        <f>SUM(L229-L228)</f>
        <v>13</v>
      </c>
      <c r="M230" s="118">
        <f>SUM(M229-M228)</f>
        <v>11</v>
      </c>
      <c r="N230" s="63"/>
      <c r="O230" s="35"/>
      <c r="P230" s="35"/>
    </row>
    <row r="231" spans="1:16" ht="16" x14ac:dyDescent="0.2">
      <c r="A231" s="84" t="s">
        <v>53</v>
      </c>
      <c r="B231" s="137" t="s">
        <v>73</v>
      </c>
      <c r="C231" s="138"/>
      <c r="D231" s="138"/>
      <c r="E231" s="139"/>
      <c r="F231" s="85">
        <f>SUMIF(F4:F221,"EN",E4:E221)</f>
        <v>0</v>
      </c>
      <c r="G231" s="86">
        <f>ABS(F231/E222)</f>
        <v>0</v>
      </c>
      <c r="H231" s="82" t="s">
        <v>74</v>
      </c>
      <c r="I231" s="118"/>
      <c r="J231" s="118"/>
      <c r="K231" s="118"/>
      <c r="L231" s="118"/>
      <c r="M231" s="118"/>
      <c r="N231" s="63"/>
      <c r="O231" s="35"/>
      <c r="P231" s="35"/>
    </row>
    <row r="232" spans="1:16" ht="16" x14ac:dyDescent="0.2">
      <c r="A232" s="84" t="s">
        <v>54</v>
      </c>
      <c r="B232" s="137" t="s">
        <v>75</v>
      </c>
      <c r="C232" s="138"/>
      <c r="D232" s="138"/>
      <c r="E232" s="139"/>
      <c r="F232" s="85">
        <f>SUMIF(F4:F221,"EV",E4:E221)</f>
        <v>0</v>
      </c>
      <c r="G232" s="86">
        <f>ABS(F232/E222)</f>
        <v>0</v>
      </c>
      <c r="H232" s="82"/>
      <c r="I232" s="118"/>
      <c r="J232" s="118"/>
      <c r="K232" s="118" t="s">
        <v>76</v>
      </c>
      <c r="L232" s="118"/>
      <c r="M232" s="118"/>
      <c r="N232" s="63"/>
      <c r="O232" s="35"/>
      <c r="P232" s="35"/>
    </row>
    <row r="233" spans="1:16" ht="16" x14ac:dyDescent="0.2">
      <c r="A233" s="84" t="s">
        <v>77</v>
      </c>
      <c r="B233" s="137" t="s">
        <v>78</v>
      </c>
      <c r="C233" s="138"/>
      <c r="D233" s="138"/>
      <c r="E233" s="139"/>
      <c r="F233" s="85">
        <f>SUMIF(F4:F221,"FP",E4:E221)</f>
        <v>0</v>
      </c>
      <c r="G233" s="86">
        <f>ABS(F233/E222)</f>
        <v>0</v>
      </c>
      <c r="H233" s="82"/>
      <c r="I233" s="118"/>
      <c r="J233" s="118"/>
      <c r="K233" s="118"/>
      <c r="L233" s="118"/>
      <c r="M233" s="118"/>
      <c r="N233" s="63"/>
      <c r="O233" s="35"/>
      <c r="P233" s="35"/>
    </row>
    <row r="234" spans="1:16" ht="16" x14ac:dyDescent="0.2">
      <c r="A234" s="84" t="s">
        <v>51</v>
      </c>
      <c r="B234" s="137" t="s">
        <v>79</v>
      </c>
      <c r="C234" s="138"/>
      <c r="D234" s="138"/>
      <c r="E234" s="139"/>
      <c r="F234" s="85">
        <f>SUMIF(F4:F221,"LS",E4:E221)</f>
        <v>15</v>
      </c>
      <c r="G234" s="86">
        <f>ABS(F234/E222)</f>
        <v>0.1875</v>
      </c>
      <c r="H234" s="82" t="s">
        <v>80</v>
      </c>
      <c r="I234" s="35"/>
      <c r="J234" s="35"/>
      <c r="K234" s="35"/>
      <c r="L234" s="35"/>
      <c r="M234" s="35"/>
      <c r="N234" s="63"/>
      <c r="O234" s="35"/>
      <c r="P234" s="35"/>
    </row>
    <row r="235" spans="1:16" ht="16" x14ac:dyDescent="0.2">
      <c r="A235" s="84" t="s">
        <v>47</v>
      </c>
      <c r="B235" s="137" t="s">
        <v>81</v>
      </c>
      <c r="C235" s="138"/>
      <c r="D235" s="138"/>
      <c r="E235" s="139"/>
      <c r="F235" s="85">
        <f>SUMIF(F4:F221,"MA",E4:E221)</f>
        <v>0</v>
      </c>
      <c r="G235" s="86">
        <f>ABS(F235/E222)</f>
        <v>0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49</v>
      </c>
      <c r="B236" s="137" t="s">
        <v>82</v>
      </c>
      <c r="C236" s="138"/>
      <c r="D236" s="138"/>
      <c r="E236" s="139"/>
      <c r="F236" s="85">
        <f>SUMIF(F4:F221,"TS",E4:E221)</f>
        <v>13</v>
      </c>
      <c r="G236" s="86">
        <f>ABS(F236/E222)</f>
        <v>0.16250000000000001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45</v>
      </c>
      <c r="B237" s="137" t="s">
        <v>83</v>
      </c>
      <c r="C237" s="138"/>
      <c r="D237" s="138"/>
      <c r="E237" s="139"/>
      <c r="F237" s="85">
        <f>SUMIF(F4:F221,"PL",E4:E221)</f>
        <v>14</v>
      </c>
      <c r="G237" s="86">
        <f>ABS(F237/E222)</f>
        <v>0.17499999999999999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50</v>
      </c>
      <c r="B238" s="137" t="s">
        <v>84</v>
      </c>
      <c r="C238" s="138"/>
      <c r="D238" s="138"/>
      <c r="E238" s="139"/>
      <c r="F238" s="85">
        <f>SUMIF(F4:F221,"SF",E4:E221)</f>
        <v>11</v>
      </c>
      <c r="G238" s="86">
        <f>ABS(F238/E222)</f>
        <v>0.13750000000000001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48</v>
      </c>
      <c r="B239" s="137" t="s">
        <v>85</v>
      </c>
      <c r="C239" s="138"/>
      <c r="D239" s="138"/>
      <c r="E239" s="139"/>
      <c r="F239" s="85">
        <f>SUMIF(F4:F221,"CT",E4:E221)</f>
        <v>0</v>
      </c>
      <c r="G239" s="86">
        <f>ABS(F239/E222)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86</v>
      </c>
      <c r="B240" s="137" t="s">
        <v>87</v>
      </c>
      <c r="C240" s="138"/>
      <c r="D240" s="138"/>
      <c r="E240" s="139"/>
      <c r="F240" s="85">
        <f>SUMIF(F4:F221,"PM",E4:E221)</f>
        <v>0</v>
      </c>
      <c r="G240" s="86">
        <f>ABS(F240/E222)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84" t="s">
        <v>52</v>
      </c>
      <c r="B241" s="137" t="s">
        <v>88</v>
      </c>
      <c r="C241" s="138"/>
      <c r="D241" s="138"/>
      <c r="E241" s="139"/>
      <c r="F241" s="85">
        <f>SUMIF(F4:F221,"OS",E4:E221)</f>
        <v>0</v>
      </c>
      <c r="G241" s="86">
        <f>ABS(F241/E222)</f>
        <v>0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6" x14ac:dyDescent="0.2">
      <c r="A242" s="63"/>
      <c r="B242" s="63"/>
      <c r="C242" s="69"/>
      <c r="D242" s="69"/>
      <c r="E242" s="35"/>
      <c r="F242" s="35"/>
      <c r="G242" s="86">
        <f>SUM(G229:G241)</f>
        <v>0.99999999999999978</v>
      </c>
      <c r="H242" s="35"/>
      <c r="I242" s="35"/>
      <c r="J242" s="35"/>
      <c r="K242" s="35"/>
      <c r="L242" s="35"/>
      <c r="M242" s="35"/>
      <c r="N242" s="35"/>
      <c r="O242" s="35"/>
      <c r="P242" s="35"/>
    </row>
  </sheetData>
  <mergeCells count="23">
    <mergeCell ref="B231:E231"/>
    <mergeCell ref="A1:G1"/>
    <mergeCell ref="I1:L1"/>
    <mergeCell ref="M1:N1"/>
    <mergeCell ref="A2:G2"/>
    <mergeCell ref="G222:H222"/>
    <mergeCell ref="A223:C223"/>
    <mergeCell ref="G223:H223"/>
    <mergeCell ref="G224:H224"/>
    <mergeCell ref="G225:H225"/>
    <mergeCell ref="A227:G227"/>
    <mergeCell ref="B229:E229"/>
    <mergeCell ref="B230:E230"/>
    <mergeCell ref="B238:E238"/>
    <mergeCell ref="B239:E239"/>
    <mergeCell ref="B240:E240"/>
    <mergeCell ref="B241:E241"/>
    <mergeCell ref="B232:E232"/>
    <mergeCell ref="B233:E233"/>
    <mergeCell ref="B234:E234"/>
    <mergeCell ref="B235:E235"/>
    <mergeCell ref="B236:E236"/>
    <mergeCell ref="B237:E23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41"/>
  <sheetViews>
    <sheetView zoomScale="163" zoomScaleNormal="86" workbookViewId="0">
      <pane ySplit="3" topLeftCell="A221" activePane="bottomLeft" state="frozen"/>
      <selection activeCell="A223" sqref="A223"/>
      <selection pane="bottomLeft" activeCell="J241" sqref="J241"/>
    </sheetView>
  </sheetViews>
  <sheetFormatPr baseColWidth="10" defaultColWidth="8.83203125" defaultRowHeight="15" x14ac:dyDescent="0.2"/>
  <cols>
    <col min="1" max="1" width="9.5" customWidth="1"/>
    <col min="2" max="2" width="17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6640625" customWidth="1"/>
    <col min="16" max="16" width="66.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434</v>
      </c>
      <c r="J1" s="141"/>
      <c r="K1" s="141"/>
      <c r="L1" s="141"/>
      <c r="M1" s="142" t="s">
        <v>34</v>
      </c>
      <c r="N1" s="142"/>
      <c r="O1" s="118" t="s">
        <v>93</v>
      </c>
      <c r="P1" s="118" t="s">
        <v>454</v>
      </c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2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8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443</v>
      </c>
      <c r="J3" s="42" t="s">
        <v>453</v>
      </c>
      <c r="K3" s="43" t="s">
        <v>118</v>
      </c>
      <c r="L3" s="44" t="s">
        <v>116</v>
      </c>
      <c r="M3" s="45" t="s">
        <v>99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0.32013888888888892</v>
      </c>
      <c r="B4" s="40" t="s">
        <v>123</v>
      </c>
      <c r="C4" s="40"/>
      <c r="D4" s="40" t="s">
        <v>121</v>
      </c>
      <c r="E4" s="37">
        <v>1</v>
      </c>
      <c r="F4" s="39" t="s">
        <v>46</v>
      </c>
      <c r="G4" s="47" t="s">
        <v>124</v>
      </c>
      <c r="H4" s="40" t="s">
        <v>134</v>
      </c>
      <c r="I4" s="48">
        <v>1</v>
      </c>
      <c r="J4" s="49"/>
      <c r="K4" s="50"/>
      <c r="L4" s="51"/>
      <c r="M4" s="52"/>
      <c r="N4" s="46">
        <v>0.32361111111111113</v>
      </c>
      <c r="O4" s="53">
        <f t="shared" ref="O4:O67" si="0">ABS(N4-A4)</f>
        <v>3.4722222222222099E-3</v>
      </c>
      <c r="P4" s="54"/>
    </row>
    <row r="5" spans="1:18" ht="16" x14ac:dyDescent="0.2">
      <c r="A5" s="46">
        <v>0.32222222222222224</v>
      </c>
      <c r="B5" s="40" t="s">
        <v>321</v>
      </c>
      <c r="C5" s="40"/>
      <c r="D5" s="40" t="s">
        <v>121</v>
      </c>
      <c r="E5" s="37">
        <v>2</v>
      </c>
      <c r="F5" s="39" t="s">
        <v>47</v>
      </c>
      <c r="G5" s="47" t="s">
        <v>124</v>
      </c>
      <c r="H5" s="40" t="s">
        <v>125</v>
      </c>
      <c r="I5" s="48"/>
      <c r="J5" s="49"/>
      <c r="K5" s="50">
        <v>1</v>
      </c>
      <c r="L5" s="51"/>
      <c r="M5" s="52"/>
      <c r="N5" s="46">
        <v>0.32500000000000001</v>
      </c>
      <c r="O5" s="53">
        <f t="shared" si="0"/>
        <v>2.7777777777777679E-3</v>
      </c>
      <c r="P5" s="54"/>
    </row>
    <row r="6" spans="1:18" ht="16" x14ac:dyDescent="0.2">
      <c r="A6" s="46">
        <v>0.32291666666666669</v>
      </c>
      <c r="B6" s="40" t="s">
        <v>444</v>
      </c>
      <c r="C6" s="40"/>
      <c r="D6" s="40" t="s">
        <v>121</v>
      </c>
      <c r="E6" s="37">
        <v>3</v>
      </c>
      <c r="F6" s="39" t="s">
        <v>51</v>
      </c>
      <c r="G6" s="47" t="s">
        <v>124</v>
      </c>
      <c r="H6" s="40" t="s">
        <v>255</v>
      </c>
      <c r="I6" s="48"/>
      <c r="J6" s="49"/>
      <c r="K6" s="50"/>
      <c r="L6" s="51">
        <v>1</v>
      </c>
      <c r="M6" s="52"/>
      <c r="N6" s="46">
        <v>0.32777777777777778</v>
      </c>
      <c r="O6" s="53">
        <f t="shared" si="0"/>
        <v>4.8611111111110938E-3</v>
      </c>
      <c r="P6" s="54"/>
    </row>
    <row r="7" spans="1:18" ht="16" x14ac:dyDescent="0.2">
      <c r="A7" s="46">
        <v>0.32708333333333334</v>
      </c>
      <c r="B7" s="40" t="s">
        <v>168</v>
      </c>
      <c r="C7" s="40"/>
      <c r="D7" s="40" t="s">
        <v>121</v>
      </c>
      <c r="E7" s="37">
        <v>1</v>
      </c>
      <c r="F7" s="39" t="s">
        <v>46</v>
      </c>
      <c r="G7" s="47" t="s">
        <v>124</v>
      </c>
      <c r="H7" s="40" t="s">
        <v>333</v>
      </c>
      <c r="I7" s="48"/>
      <c r="J7" s="49"/>
      <c r="K7" s="50">
        <v>1</v>
      </c>
      <c r="L7" s="51"/>
      <c r="M7" s="52"/>
      <c r="N7" s="46">
        <v>0.33194444444444443</v>
      </c>
      <c r="O7" s="53">
        <f t="shared" si="0"/>
        <v>4.8611111111110938E-3</v>
      </c>
      <c r="P7" s="54"/>
    </row>
    <row r="8" spans="1:18" ht="16" x14ac:dyDescent="0.2">
      <c r="A8" s="46">
        <v>0.32847222222222222</v>
      </c>
      <c r="B8" s="40" t="s">
        <v>332</v>
      </c>
      <c r="C8" s="40"/>
      <c r="D8" s="40" t="s">
        <v>121</v>
      </c>
      <c r="E8" s="37">
        <v>2</v>
      </c>
      <c r="F8" s="39" t="s">
        <v>49</v>
      </c>
      <c r="G8" s="47" t="s">
        <v>124</v>
      </c>
      <c r="H8" s="40" t="s">
        <v>166</v>
      </c>
      <c r="I8" s="48">
        <v>1</v>
      </c>
      <c r="J8" s="49"/>
      <c r="K8" s="50"/>
      <c r="L8" s="51"/>
      <c r="M8" s="52"/>
      <c r="N8" s="46">
        <v>0.33333333333333331</v>
      </c>
      <c r="O8" s="53">
        <f t="shared" si="0"/>
        <v>4.8611111111110938E-3</v>
      </c>
      <c r="P8" s="54"/>
    </row>
    <row r="9" spans="1:18" ht="16" x14ac:dyDescent="0.2">
      <c r="A9" s="46">
        <v>0.33402777777777781</v>
      </c>
      <c r="B9" s="40" t="s">
        <v>176</v>
      </c>
      <c r="C9" s="40"/>
      <c r="D9" s="40" t="s">
        <v>121</v>
      </c>
      <c r="E9" s="37">
        <v>1</v>
      </c>
      <c r="F9" s="39" t="s">
        <v>50</v>
      </c>
      <c r="G9" s="47" t="s">
        <v>124</v>
      </c>
      <c r="H9" s="40" t="s">
        <v>247</v>
      </c>
      <c r="I9" s="48"/>
      <c r="J9" s="49"/>
      <c r="K9" s="50"/>
      <c r="L9" s="51">
        <v>1</v>
      </c>
      <c r="M9" s="52"/>
      <c r="N9" s="46">
        <v>0.33888888888888885</v>
      </c>
      <c r="O9" s="53">
        <f t="shared" si="0"/>
        <v>4.8611111111110383E-3</v>
      </c>
      <c r="P9" s="54"/>
    </row>
    <row r="10" spans="1:18" ht="16" x14ac:dyDescent="0.2">
      <c r="A10" s="46">
        <v>0.33749999999999997</v>
      </c>
      <c r="B10" s="40" t="s">
        <v>334</v>
      </c>
      <c r="C10" s="40"/>
      <c r="D10" s="40" t="s">
        <v>121</v>
      </c>
      <c r="E10" s="37">
        <v>1</v>
      </c>
      <c r="F10" s="39" t="s">
        <v>45</v>
      </c>
      <c r="G10" s="47" t="s">
        <v>124</v>
      </c>
      <c r="H10" s="40" t="s">
        <v>445</v>
      </c>
      <c r="I10" s="48"/>
      <c r="J10" s="49"/>
      <c r="K10" s="50">
        <v>1</v>
      </c>
      <c r="L10" s="51"/>
      <c r="M10" s="52"/>
      <c r="N10" s="46">
        <v>0.34097222222222223</v>
      </c>
      <c r="O10" s="53">
        <f t="shared" si="0"/>
        <v>3.4722222222222654E-3</v>
      </c>
      <c r="P10" s="54"/>
    </row>
    <row r="11" spans="1:18" ht="16" x14ac:dyDescent="0.2">
      <c r="A11" s="46">
        <v>0.33819444444444446</v>
      </c>
      <c r="B11" s="40" t="s">
        <v>129</v>
      </c>
      <c r="C11" s="40"/>
      <c r="D11" s="40" t="s">
        <v>121</v>
      </c>
      <c r="E11" s="37">
        <v>1</v>
      </c>
      <c r="F11" s="39" t="s">
        <v>45</v>
      </c>
      <c r="G11" s="47" t="s">
        <v>124</v>
      </c>
      <c r="H11" s="40" t="s">
        <v>157</v>
      </c>
      <c r="I11" s="48">
        <v>1</v>
      </c>
      <c r="J11" s="49"/>
      <c r="K11" s="50"/>
      <c r="L11" s="51"/>
      <c r="M11" s="52"/>
      <c r="N11" s="46">
        <v>0.34166666666666662</v>
      </c>
      <c r="O11" s="53">
        <f t="shared" si="0"/>
        <v>3.4722222222221544E-3</v>
      </c>
      <c r="P11" s="54"/>
    </row>
    <row r="12" spans="1:18" ht="16" x14ac:dyDescent="0.2">
      <c r="A12" s="46">
        <v>0.33819444444444446</v>
      </c>
      <c r="B12" s="40" t="s">
        <v>237</v>
      </c>
      <c r="C12" s="40"/>
      <c r="D12" s="40" t="s">
        <v>121</v>
      </c>
      <c r="E12" s="37">
        <v>2</v>
      </c>
      <c r="F12" s="39" t="s">
        <v>50</v>
      </c>
      <c r="G12" s="47" t="s">
        <v>124</v>
      </c>
      <c r="H12" s="40" t="s">
        <v>164</v>
      </c>
      <c r="I12" s="48">
        <v>1</v>
      </c>
      <c r="J12" s="49"/>
      <c r="K12" s="50"/>
      <c r="L12" s="51"/>
      <c r="M12" s="52"/>
      <c r="N12" s="46">
        <v>0.34166666666666662</v>
      </c>
      <c r="O12" s="53">
        <f t="shared" si="0"/>
        <v>3.4722222222221544E-3</v>
      </c>
      <c r="P12" s="54"/>
    </row>
    <row r="13" spans="1:18" ht="16" x14ac:dyDescent="0.2">
      <c r="A13" s="46">
        <v>0.34722222222222227</v>
      </c>
      <c r="B13" s="40" t="s">
        <v>144</v>
      </c>
      <c r="C13" s="40"/>
      <c r="D13" s="40" t="s">
        <v>122</v>
      </c>
      <c r="E13" s="37">
        <v>1</v>
      </c>
      <c r="F13" s="39" t="s">
        <v>50</v>
      </c>
      <c r="G13" s="47" t="s">
        <v>124</v>
      </c>
      <c r="H13" s="40" t="s">
        <v>337</v>
      </c>
      <c r="I13" s="48"/>
      <c r="J13" s="49"/>
      <c r="K13" s="50"/>
      <c r="L13" s="51">
        <v>1</v>
      </c>
      <c r="M13" s="52"/>
      <c r="N13" s="46">
        <v>0.35069444444444442</v>
      </c>
      <c r="O13" s="53">
        <f t="shared" si="0"/>
        <v>3.4722222222221544E-3</v>
      </c>
      <c r="P13" s="54"/>
    </row>
    <row r="14" spans="1:18" ht="16" x14ac:dyDescent="0.2">
      <c r="A14" s="46">
        <v>0.34930555555555554</v>
      </c>
      <c r="B14" s="40" t="s">
        <v>133</v>
      </c>
      <c r="C14" s="40"/>
      <c r="D14" s="40" t="s">
        <v>121</v>
      </c>
      <c r="E14" s="37">
        <v>1</v>
      </c>
      <c r="F14" s="39" t="s">
        <v>46</v>
      </c>
      <c r="G14" s="47" t="s">
        <v>124</v>
      </c>
      <c r="H14" s="40" t="s">
        <v>157</v>
      </c>
      <c r="I14" s="48"/>
      <c r="J14" s="49"/>
      <c r="K14" s="50">
        <v>1</v>
      </c>
      <c r="L14" s="51"/>
      <c r="M14" s="52"/>
      <c r="N14" s="46">
        <v>0.3527777777777778</v>
      </c>
      <c r="O14" s="53">
        <f t="shared" si="0"/>
        <v>3.4722222222222654E-3</v>
      </c>
      <c r="P14" s="54"/>
    </row>
    <row r="15" spans="1:18" ht="16" x14ac:dyDescent="0.2">
      <c r="A15" s="46">
        <v>0.34930555555555554</v>
      </c>
      <c r="B15" s="40" t="s">
        <v>393</v>
      </c>
      <c r="C15" s="40"/>
      <c r="D15" s="40" t="s">
        <v>121</v>
      </c>
      <c r="E15" s="37">
        <v>1</v>
      </c>
      <c r="F15" s="39" t="s">
        <v>51</v>
      </c>
      <c r="G15" s="47" t="s">
        <v>124</v>
      </c>
      <c r="H15" s="40" t="s">
        <v>145</v>
      </c>
      <c r="I15" s="48"/>
      <c r="J15" s="49"/>
      <c r="K15" s="50">
        <v>1</v>
      </c>
      <c r="L15" s="51"/>
      <c r="M15" s="52"/>
      <c r="N15" s="46">
        <v>0.35625000000000001</v>
      </c>
      <c r="O15" s="53">
        <f t="shared" si="0"/>
        <v>6.9444444444444753E-3</v>
      </c>
      <c r="P15" s="54"/>
    </row>
    <row r="16" spans="1:18" ht="16" x14ac:dyDescent="0.2">
      <c r="A16" s="46">
        <v>0.35833333333333334</v>
      </c>
      <c r="B16" s="40" t="s">
        <v>163</v>
      </c>
      <c r="C16" s="40"/>
      <c r="D16" s="40" t="s">
        <v>121</v>
      </c>
      <c r="E16" s="37">
        <v>1</v>
      </c>
      <c r="F16" s="39" t="s">
        <v>51</v>
      </c>
      <c r="G16" s="47" t="s">
        <v>124</v>
      </c>
      <c r="H16" s="40" t="s">
        <v>177</v>
      </c>
      <c r="I16" s="48"/>
      <c r="J16" s="49"/>
      <c r="K16" s="50"/>
      <c r="L16" s="51">
        <v>1</v>
      </c>
      <c r="M16" s="52"/>
      <c r="N16" s="46">
        <v>0.36458333333333331</v>
      </c>
      <c r="O16" s="53">
        <f t="shared" si="0"/>
        <v>6.2499999999999778E-3</v>
      </c>
      <c r="P16" s="54"/>
    </row>
    <row r="17" spans="1:16" ht="16" x14ac:dyDescent="0.2">
      <c r="A17" s="46">
        <v>0.37916666666666665</v>
      </c>
      <c r="B17" s="40" t="s">
        <v>312</v>
      </c>
      <c r="C17" s="40"/>
      <c r="D17" s="40" t="s">
        <v>121</v>
      </c>
      <c r="E17" s="37">
        <v>2</v>
      </c>
      <c r="F17" s="39" t="s">
        <v>44</v>
      </c>
      <c r="G17" s="47" t="s">
        <v>124</v>
      </c>
      <c r="H17" s="40" t="s">
        <v>132</v>
      </c>
      <c r="I17" s="48"/>
      <c r="J17" s="49"/>
      <c r="K17" s="50"/>
      <c r="L17" s="51">
        <v>1</v>
      </c>
      <c r="M17" s="52"/>
      <c r="N17" s="46">
        <v>0.3840277777777778</v>
      </c>
      <c r="O17" s="53">
        <f t="shared" si="0"/>
        <v>4.8611111111111494E-3</v>
      </c>
      <c r="P17" s="54"/>
    </row>
    <row r="18" spans="1:16" ht="16" x14ac:dyDescent="0.2">
      <c r="A18" s="46">
        <v>0.3840277777777778</v>
      </c>
      <c r="B18" s="40" t="s">
        <v>437</v>
      </c>
      <c r="C18" s="40"/>
      <c r="D18" s="40" t="s">
        <v>122</v>
      </c>
      <c r="E18" s="37">
        <v>1</v>
      </c>
      <c r="F18" s="39" t="s">
        <v>51</v>
      </c>
      <c r="G18" s="47" t="s">
        <v>124</v>
      </c>
      <c r="H18" s="40" t="s">
        <v>172</v>
      </c>
      <c r="I18" s="48"/>
      <c r="J18" s="49"/>
      <c r="K18" s="50">
        <v>1</v>
      </c>
      <c r="L18" s="51"/>
      <c r="M18" s="52"/>
      <c r="N18" s="46">
        <v>0.38750000000000001</v>
      </c>
      <c r="O18" s="53">
        <f t="shared" si="0"/>
        <v>3.4722222222222099E-3</v>
      </c>
      <c r="P18" s="54"/>
    </row>
    <row r="19" spans="1:16" ht="16" x14ac:dyDescent="0.2">
      <c r="A19" s="46">
        <v>0.38958333333333334</v>
      </c>
      <c r="B19" s="40" t="s">
        <v>321</v>
      </c>
      <c r="C19" s="40"/>
      <c r="D19" s="40" t="s">
        <v>121</v>
      </c>
      <c r="E19" s="37">
        <v>2</v>
      </c>
      <c r="F19" s="39" t="s">
        <v>47</v>
      </c>
      <c r="G19" s="47" t="s">
        <v>125</v>
      </c>
      <c r="H19" s="40" t="s">
        <v>124</v>
      </c>
      <c r="I19" s="48"/>
      <c r="J19" s="49"/>
      <c r="K19" s="50"/>
      <c r="L19" s="51">
        <v>1</v>
      </c>
      <c r="M19" s="52"/>
      <c r="N19" s="46">
        <v>0.39583333333333331</v>
      </c>
      <c r="O19" s="53">
        <f t="shared" si="0"/>
        <v>6.2499999999999778E-3</v>
      </c>
      <c r="P19" s="54"/>
    </row>
    <row r="20" spans="1:16" ht="16" x14ac:dyDescent="0.2">
      <c r="A20" s="46">
        <v>0.39583333333333331</v>
      </c>
      <c r="B20" s="40" t="s">
        <v>176</v>
      </c>
      <c r="C20" s="40"/>
      <c r="D20" s="40" t="s">
        <v>122</v>
      </c>
      <c r="E20" s="37">
        <v>1</v>
      </c>
      <c r="F20" s="39" t="s">
        <v>50</v>
      </c>
      <c r="G20" s="47" t="s">
        <v>124</v>
      </c>
      <c r="H20" s="40" t="s">
        <v>247</v>
      </c>
      <c r="I20" s="48"/>
      <c r="J20" s="49"/>
      <c r="K20" s="50">
        <v>1</v>
      </c>
      <c r="L20" s="51"/>
      <c r="M20" s="52"/>
      <c r="N20" s="46">
        <v>0.39999999999999997</v>
      </c>
      <c r="O20" s="53">
        <f t="shared" si="0"/>
        <v>4.1666666666666519E-3</v>
      </c>
      <c r="P20" s="54"/>
    </row>
    <row r="21" spans="1:16" ht="16" x14ac:dyDescent="0.2">
      <c r="A21" s="46">
        <v>0.40208333333333335</v>
      </c>
      <c r="B21" s="40" t="s">
        <v>144</v>
      </c>
      <c r="C21" s="40"/>
      <c r="D21" s="40" t="s">
        <v>122</v>
      </c>
      <c r="E21" s="37">
        <v>1</v>
      </c>
      <c r="F21" s="39" t="s">
        <v>50</v>
      </c>
      <c r="G21" s="47" t="s">
        <v>124</v>
      </c>
      <c r="H21" s="40" t="s">
        <v>446</v>
      </c>
      <c r="I21" s="48"/>
      <c r="J21" s="49"/>
      <c r="K21" s="50">
        <v>1</v>
      </c>
      <c r="L21" s="51"/>
      <c r="M21" s="52"/>
      <c r="N21" s="46">
        <v>0.40486111111111112</v>
      </c>
      <c r="O21" s="53">
        <f t="shared" si="0"/>
        <v>2.7777777777777679E-3</v>
      </c>
      <c r="P21" s="54"/>
    </row>
    <row r="22" spans="1:16" ht="16" x14ac:dyDescent="0.2">
      <c r="A22" s="46">
        <v>0.40347222222222223</v>
      </c>
      <c r="B22" s="40" t="s">
        <v>237</v>
      </c>
      <c r="C22" s="40"/>
      <c r="D22" s="40" t="s">
        <v>121</v>
      </c>
      <c r="E22" s="37">
        <v>2</v>
      </c>
      <c r="F22" s="39" t="s">
        <v>50</v>
      </c>
      <c r="G22" s="47" t="s">
        <v>158</v>
      </c>
      <c r="H22" s="40" t="s">
        <v>255</v>
      </c>
      <c r="I22" s="48"/>
      <c r="J22" s="49"/>
      <c r="K22" s="50"/>
      <c r="L22" s="51">
        <v>1</v>
      </c>
      <c r="M22" s="52"/>
      <c r="N22" s="46">
        <v>0.41319444444444442</v>
      </c>
      <c r="O22" s="53">
        <f t="shared" si="0"/>
        <v>9.7222222222221877E-3</v>
      </c>
      <c r="P22" s="54"/>
    </row>
    <row r="23" spans="1:16" ht="16" x14ac:dyDescent="0.2">
      <c r="A23" s="46">
        <v>0.40625</v>
      </c>
      <c r="B23" s="40" t="s">
        <v>447</v>
      </c>
      <c r="C23" s="40"/>
      <c r="D23" s="40" t="s">
        <v>122</v>
      </c>
      <c r="E23" s="37">
        <v>2</v>
      </c>
      <c r="F23" s="39" t="s">
        <v>44</v>
      </c>
      <c r="G23" s="47" t="s">
        <v>124</v>
      </c>
      <c r="H23" s="40" t="s">
        <v>134</v>
      </c>
      <c r="I23" s="48"/>
      <c r="J23" s="49"/>
      <c r="K23" s="50">
        <v>1</v>
      </c>
      <c r="L23" s="51"/>
      <c r="M23" s="52"/>
      <c r="N23" s="46">
        <v>0.40972222222222227</v>
      </c>
      <c r="O23" s="53">
        <f t="shared" si="0"/>
        <v>3.4722222222222654E-3</v>
      </c>
      <c r="P23" s="54"/>
    </row>
    <row r="24" spans="1:16" ht="16" x14ac:dyDescent="0.2">
      <c r="A24" s="46">
        <v>0.42986111111111108</v>
      </c>
      <c r="B24" s="40" t="s">
        <v>129</v>
      </c>
      <c r="C24" s="40"/>
      <c r="D24" s="40" t="s">
        <v>121</v>
      </c>
      <c r="E24" s="37">
        <v>1</v>
      </c>
      <c r="F24" s="39" t="s">
        <v>45</v>
      </c>
      <c r="G24" s="47" t="s">
        <v>157</v>
      </c>
      <c r="H24" s="40" t="s">
        <v>124</v>
      </c>
      <c r="I24" s="48"/>
      <c r="J24" s="49"/>
      <c r="K24" s="50"/>
      <c r="L24" s="51">
        <v>1</v>
      </c>
      <c r="M24" s="52"/>
      <c r="N24" s="46">
        <v>0.4368055555555555</v>
      </c>
      <c r="O24" s="53">
        <f t="shared" si="0"/>
        <v>6.9444444444444198E-3</v>
      </c>
      <c r="P24" s="54"/>
    </row>
    <row r="25" spans="1:16" ht="16" x14ac:dyDescent="0.2">
      <c r="A25" s="46">
        <v>0.43194444444444446</v>
      </c>
      <c r="B25" s="40" t="s">
        <v>448</v>
      </c>
      <c r="C25" s="40"/>
      <c r="D25" s="40" t="s">
        <v>121</v>
      </c>
      <c r="E25" s="37">
        <v>2</v>
      </c>
      <c r="F25" s="39" t="s">
        <v>44</v>
      </c>
      <c r="G25" s="47" t="s">
        <v>124</v>
      </c>
      <c r="H25" s="40" t="s">
        <v>446</v>
      </c>
      <c r="I25" s="48"/>
      <c r="J25" s="49"/>
      <c r="K25" s="50">
        <v>1</v>
      </c>
      <c r="L25" s="51"/>
      <c r="M25" s="52"/>
      <c r="N25" s="46">
        <v>0.43541666666666662</v>
      </c>
      <c r="O25" s="53">
        <f t="shared" si="0"/>
        <v>3.4722222222221544E-3</v>
      </c>
      <c r="P25" s="54"/>
    </row>
    <row r="26" spans="1:16" ht="16" x14ac:dyDescent="0.2">
      <c r="A26" s="46">
        <v>0.4375</v>
      </c>
      <c r="B26" s="40" t="s">
        <v>314</v>
      </c>
      <c r="C26" s="40"/>
      <c r="D26" s="40" t="s">
        <v>121</v>
      </c>
      <c r="E26" s="37">
        <v>1</v>
      </c>
      <c r="F26" s="39" t="s">
        <v>51</v>
      </c>
      <c r="G26" s="47" t="s">
        <v>124</v>
      </c>
      <c r="H26" s="40" t="s">
        <v>203</v>
      </c>
      <c r="I26" s="48"/>
      <c r="J26" s="49"/>
      <c r="K26" s="50">
        <v>1</v>
      </c>
      <c r="L26" s="51"/>
      <c r="M26" s="52"/>
      <c r="N26" s="46">
        <v>0.44375000000000003</v>
      </c>
      <c r="O26" s="53">
        <f t="shared" si="0"/>
        <v>6.2500000000000333E-3</v>
      </c>
      <c r="P26" s="54"/>
    </row>
    <row r="27" spans="1:16" ht="16" x14ac:dyDescent="0.2">
      <c r="A27" s="46">
        <v>0.43888888888888888</v>
      </c>
      <c r="B27" s="40" t="s">
        <v>240</v>
      </c>
      <c r="C27" s="40"/>
      <c r="D27" s="40" t="s">
        <v>121</v>
      </c>
      <c r="E27" s="37">
        <v>1</v>
      </c>
      <c r="F27" s="39" t="s">
        <v>44</v>
      </c>
      <c r="G27" s="47" t="s">
        <v>124</v>
      </c>
      <c r="H27" s="40" t="s">
        <v>132</v>
      </c>
      <c r="I27" s="48"/>
      <c r="J27" s="49"/>
      <c r="K27" s="50"/>
      <c r="L27" s="51">
        <v>1</v>
      </c>
      <c r="M27" s="52"/>
      <c r="N27" s="46">
        <v>0.44236111111111115</v>
      </c>
      <c r="O27" s="53">
        <f t="shared" si="0"/>
        <v>3.4722222222222654E-3</v>
      </c>
      <c r="P27" s="54"/>
    </row>
    <row r="28" spans="1:16" ht="16" x14ac:dyDescent="0.2">
      <c r="A28" s="46">
        <v>0.43888888888888888</v>
      </c>
      <c r="B28" s="40" t="s">
        <v>449</v>
      </c>
      <c r="C28" s="40"/>
      <c r="D28" s="40" t="s">
        <v>121</v>
      </c>
      <c r="E28" s="37">
        <v>2</v>
      </c>
      <c r="F28" s="39" t="s">
        <v>45</v>
      </c>
      <c r="G28" s="47" t="s">
        <v>124</v>
      </c>
      <c r="H28" s="40" t="s">
        <v>203</v>
      </c>
      <c r="I28" s="48"/>
      <c r="J28" s="49"/>
      <c r="K28" s="50"/>
      <c r="L28" s="51">
        <v>1</v>
      </c>
      <c r="M28" s="52"/>
      <c r="N28" s="46">
        <v>0.4458333333333333</v>
      </c>
      <c r="O28" s="53">
        <f t="shared" si="0"/>
        <v>6.9444444444444198E-3</v>
      </c>
      <c r="P28" s="54"/>
    </row>
    <row r="29" spans="1:16" ht="16" x14ac:dyDescent="0.2">
      <c r="A29" s="46">
        <v>0.44097222222222227</v>
      </c>
      <c r="B29" s="40" t="s">
        <v>168</v>
      </c>
      <c r="C29" s="40"/>
      <c r="D29" s="40" t="s">
        <v>121</v>
      </c>
      <c r="E29" s="37">
        <v>1</v>
      </c>
      <c r="F29" s="39" t="s">
        <v>46</v>
      </c>
      <c r="G29" s="47" t="s">
        <v>315</v>
      </c>
      <c r="H29" s="40" t="s">
        <v>166</v>
      </c>
      <c r="I29" s="48"/>
      <c r="J29" s="49"/>
      <c r="K29" s="50">
        <v>1</v>
      </c>
      <c r="L29" s="51"/>
      <c r="M29" s="52"/>
      <c r="N29" s="46">
        <v>0.45277777777777778</v>
      </c>
      <c r="O29" s="53">
        <f t="shared" si="0"/>
        <v>1.1805555555555514E-2</v>
      </c>
      <c r="P29" s="54"/>
    </row>
    <row r="30" spans="1:16" ht="16" x14ac:dyDescent="0.2">
      <c r="A30" s="46">
        <v>0.45347222222222222</v>
      </c>
      <c r="B30" s="40" t="s">
        <v>165</v>
      </c>
      <c r="C30" s="40"/>
      <c r="D30" s="40" t="s">
        <v>122</v>
      </c>
      <c r="E30" s="37">
        <v>1</v>
      </c>
      <c r="F30" s="39" t="s">
        <v>44</v>
      </c>
      <c r="G30" s="47" t="s">
        <v>124</v>
      </c>
      <c r="H30" s="40" t="s">
        <v>234</v>
      </c>
      <c r="I30" s="48"/>
      <c r="J30" s="49"/>
      <c r="K30" s="50">
        <v>1</v>
      </c>
      <c r="L30" s="51"/>
      <c r="M30" s="52"/>
      <c r="N30" s="46">
        <v>0.45694444444444443</v>
      </c>
      <c r="O30" s="53">
        <f t="shared" si="0"/>
        <v>3.4722222222222099E-3</v>
      </c>
      <c r="P30" s="54"/>
    </row>
    <row r="31" spans="1:16" ht="16" x14ac:dyDescent="0.2">
      <c r="A31" s="46">
        <v>0.45347222222222222</v>
      </c>
      <c r="B31" s="40" t="s">
        <v>437</v>
      </c>
      <c r="C31" s="40">
        <v>1</v>
      </c>
      <c r="D31" s="40" t="s">
        <v>122</v>
      </c>
      <c r="E31" s="37"/>
      <c r="F31" s="39" t="s">
        <v>51</v>
      </c>
      <c r="G31" s="47" t="s">
        <v>124</v>
      </c>
      <c r="H31" s="40" t="s">
        <v>172</v>
      </c>
      <c r="I31" s="48"/>
      <c r="J31" s="49"/>
      <c r="K31" s="50">
        <v>1</v>
      </c>
      <c r="L31" s="51"/>
      <c r="M31" s="52"/>
      <c r="N31" s="46">
        <v>0.4604166666666667</v>
      </c>
      <c r="O31" s="53">
        <f t="shared" si="0"/>
        <v>6.9444444444444753E-3</v>
      </c>
      <c r="P31" s="54"/>
    </row>
    <row r="32" spans="1:16" ht="16" x14ac:dyDescent="0.2">
      <c r="A32" s="46">
        <v>0.45347222222222222</v>
      </c>
      <c r="B32" s="40" t="s">
        <v>120</v>
      </c>
      <c r="C32" s="40"/>
      <c r="D32" s="40" t="s">
        <v>121</v>
      </c>
      <c r="E32" s="37">
        <v>1</v>
      </c>
      <c r="F32" s="39" t="s">
        <v>51</v>
      </c>
      <c r="G32" s="47" t="s">
        <v>124</v>
      </c>
      <c r="H32" s="40" t="s">
        <v>158</v>
      </c>
      <c r="I32" s="48"/>
      <c r="J32" s="49"/>
      <c r="K32" s="50">
        <v>1</v>
      </c>
      <c r="L32" s="51"/>
      <c r="M32" s="52"/>
      <c r="N32" s="46">
        <v>0.45694444444444443</v>
      </c>
      <c r="O32" s="53">
        <f t="shared" si="0"/>
        <v>3.4722222222222099E-3</v>
      </c>
      <c r="P32" s="54"/>
    </row>
    <row r="33" spans="1:16" ht="16" x14ac:dyDescent="0.2">
      <c r="A33" s="46">
        <v>0.46180555555555558</v>
      </c>
      <c r="B33" s="40" t="s">
        <v>173</v>
      </c>
      <c r="C33" s="40"/>
      <c r="D33" s="40" t="s">
        <v>122</v>
      </c>
      <c r="E33" s="37">
        <v>1</v>
      </c>
      <c r="F33" s="39" t="s">
        <v>45</v>
      </c>
      <c r="G33" s="47" t="s">
        <v>242</v>
      </c>
      <c r="H33" s="40" t="s">
        <v>124</v>
      </c>
      <c r="I33" s="48"/>
      <c r="J33" s="49"/>
      <c r="K33" s="50"/>
      <c r="L33" s="51">
        <v>1</v>
      </c>
      <c r="M33" s="52"/>
      <c r="N33" s="46">
        <v>0.4694444444444445</v>
      </c>
      <c r="O33" s="53">
        <f t="shared" si="0"/>
        <v>7.6388888888889173E-3</v>
      </c>
      <c r="P33" s="54"/>
    </row>
    <row r="34" spans="1:16" ht="16" x14ac:dyDescent="0.2">
      <c r="A34" s="46">
        <v>0.46249999999999997</v>
      </c>
      <c r="B34" s="40" t="s">
        <v>235</v>
      </c>
      <c r="C34" s="40"/>
      <c r="D34" s="40" t="s">
        <v>122</v>
      </c>
      <c r="E34" s="37">
        <v>1</v>
      </c>
      <c r="F34" s="39" t="s">
        <v>44</v>
      </c>
      <c r="G34" s="47" t="s">
        <v>124</v>
      </c>
      <c r="H34" s="40" t="s">
        <v>172</v>
      </c>
      <c r="I34" s="48"/>
      <c r="J34" s="49"/>
      <c r="K34" s="50">
        <v>1</v>
      </c>
      <c r="L34" s="51"/>
      <c r="M34" s="52"/>
      <c r="N34" s="46">
        <v>0.46597222222222223</v>
      </c>
      <c r="O34" s="53">
        <f t="shared" si="0"/>
        <v>3.4722222222222654E-3</v>
      </c>
      <c r="P34" s="54"/>
    </row>
    <row r="35" spans="1:16" ht="16" x14ac:dyDescent="0.2">
      <c r="A35" s="46">
        <v>0.46666666666666662</v>
      </c>
      <c r="B35" s="40" t="s">
        <v>120</v>
      </c>
      <c r="C35" s="40">
        <v>1</v>
      </c>
      <c r="D35" s="40" t="s">
        <v>122</v>
      </c>
      <c r="E35" s="37"/>
      <c r="F35" s="39" t="s">
        <v>51</v>
      </c>
      <c r="G35" s="47" t="s">
        <v>124</v>
      </c>
      <c r="H35" s="40" t="s">
        <v>158</v>
      </c>
      <c r="I35" s="48"/>
      <c r="J35" s="49"/>
      <c r="K35" s="50">
        <v>1</v>
      </c>
      <c r="L35" s="51"/>
      <c r="M35" s="52"/>
      <c r="N35" s="46">
        <v>0.47152777777777777</v>
      </c>
      <c r="O35" s="53">
        <f t="shared" si="0"/>
        <v>4.8611111111111494E-3</v>
      </c>
      <c r="P35" s="54"/>
    </row>
    <row r="36" spans="1:16" ht="16" x14ac:dyDescent="0.2">
      <c r="A36" s="46">
        <v>0.4694444444444445</v>
      </c>
      <c r="B36" s="40" t="s">
        <v>168</v>
      </c>
      <c r="C36" s="40"/>
      <c r="D36" s="40" t="s">
        <v>121</v>
      </c>
      <c r="E36" s="37">
        <v>1</v>
      </c>
      <c r="F36" s="39" t="s">
        <v>46</v>
      </c>
      <c r="G36" s="47" t="s">
        <v>355</v>
      </c>
      <c r="H36" s="40" t="s">
        <v>124</v>
      </c>
      <c r="I36" s="48"/>
      <c r="J36" s="49"/>
      <c r="K36" s="50">
        <v>1</v>
      </c>
      <c r="L36" s="51"/>
      <c r="M36" s="52"/>
      <c r="N36" s="46">
        <v>0.47847222222222219</v>
      </c>
      <c r="O36" s="53">
        <f t="shared" si="0"/>
        <v>9.0277777777776902E-3</v>
      </c>
      <c r="P36" s="54"/>
    </row>
    <row r="37" spans="1:16" ht="16" x14ac:dyDescent="0.2">
      <c r="A37" s="46">
        <v>0.47013888888888888</v>
      </c>
      <c r="B37" s="40" t="s">
        <v>450</v>
      </c>
      <c r="C37" s="40"/>
      <c r="D37" s="40" t="s">
        <v>122</v>
      </c>
      <c r="E37" s="37">
        <v>1</v>
      </c>
      <c r="F37" s="39" t="s">
        <v>44</v>
      </c>
      <c r="G37" s="47" t="s">
        <v>124</v>
      </c>
      <c r="H37" s="40" t="s">
        <v>446</v>
      </c>
      <c r="I37" s="48"/>
      <c r="J37" s="49"/>
      <c r="K37" s="50"/>
      <c r="L37" s="51">
        <v>1</v>
      </c>
      <c r="M37" s="52"/>
      <c r="N37" s="46">
        <v>0.47291666666666665</v>
      </c>
      <c r="O37" s="53">
        <f t="shared" si="0"/>
        <v>2.7777777777777679E-3</v>
      </c>
      <c r="P37" s="54"/>
    </row>
    <row r="38" spans="1:16" ht="16" x14ac:dyDescent="0.2">
      <c r="A38" s="46">
        <v>0.48194444444444445</v>
      </c>
      <c r="B38" s="40" t="s">
        <v>173</v>
      </c>
      <c r="C38" s="40"/>
      <c r="D38" s="40" t="s">
        <v>122</v>
      </c>
      <c r="E38" s="37">
        <v>1</v>
      </c>
      <c r="F38" s="39" t="s">
        <v>45</v>
      </c>
      <c r="G38" s="47" t="s">
        <v>124</v>
      </c>
      <c r="H38" s="40" t="s">
        <v>242</v>
      </c>
      <c r="I38" s="48"/>
      <c r="J38" s="49"/>
      <c r="K38" s="50"/>
      <c r="L38" s="51">
        <v>1</v>
      </c>
      <c r="M38" s="52"/>
      <c r="N38" s="46">
        <v>0.48541666666666666</v>
      </c>
      <c r="O38" s="53">
        <f t="shared" si="0"/>
        <v>3.4722222222222099E-3</v>
      </c>
      <c r="P38" s="54"/>
    </row>
    <row r="39" spans="1:16" ht="16" x14ac:dyDescent="0.2">
      <c r="A39" s="46">
        <v>0.48541666666666666</v>
      </c>
      <c r="B39" s="40" t="s">
        <v>341</v>
      </c>
      <c r="C39" s="40"/>
      <c r="D39" s="40" t="s">
        <v>122</v>
      </c>
      <c r="E39" s="37">
        <v>1</v>
      </c>
      <c r="F39" s="39" t="s">
        <v>47</v>
      </c>
      <c r="G39" s="47" t="s">
        <v>124</v>
      </c>
      <c r="H39" s="40" t="s">
        <v>125</v>
      </c>
      <c r="I39" s="48"/>
      <c r="J39" s="49"/>
      <c r="K39" s="50">
        <v>1</v>
      </c>
      <c r="L39" s="51"/>
      <c r="M39" s="52"/>
      <c r="N39" s="46">
        <v>0.48819444444444443</v>
      </c>
      <c r="O39" s="53">
        <f t="shared" si="0"/>
        <v>2.7777777777777679E-3</v>
      </c>
      <c r="P39" s="54"/>
    </row>
    <row r="40" spans="1:16" ht="16" x14ac:dyDescent="0.2">
      <c r="A40" s="46">
        <v>0.48680555555555555</v>
      </c>
      <c r="B40" s="40" t="s">
        <v>120</v>
      </c>
      <c r="C40" s="40"/>
      <c r="D40" s="40" t="s">
        <v>121</v>
      </c>
      <c r="E40" s="37">
        <v>1</v>
      </c>
      <c r="F40" s="39" t="s">
        <v>51</v>
      </c>
      <c r="G40" s="47" t="s">
        <v>158</v>
      </c>
      <c r="H40" s="40" t="s">
        <v>124</v>
      </c>
      <c r="I40" s="48"/>
      <c r="J40" s="49"/>
      <c r="K40" s="50"/>
      <c r="L40" s="51">
        <v>1</v>
      </c>
      <c r="M40" s="52"/>
      <c r="N40" s="46">
        <v>0.49583333333333335</v>
      </c>
      <c r="O40" s="53">
        <f t="shared" si="0"/>
        <v>9.0277777777778012E-3</v>
      </c>
      <c r="P40" s="54"/>
    </row>
    <row r="41" spans="1:16" ht="16" x14ac:dyDescent="0.2">
      <c r="A41" s="46">
        <v>0.48888888888888887</v>
      </c>
      <c r="B41" s="40" t="s">
        <v>240</v>
      </c>
      <c r="C41" s="40"/>
      <c r="D41" s="40" t="s">
        <v>121</v>
      </c>
      <c r="E41" s="37">
        <v>1</v>
      </c>
      <c r="F41" s="39" t="s">
        <v>44</v>
      </c>
      <c r="G41" s="47" t="s">
        <v>124</v>
      </c>
      <c r="H41" s="40" t="s">
        <v>138</v>
      </c>
      <c r="I41" s="48"/>
      <c r="J41" s="49"/>
      <c r="K41" s="50">
        <v>1</v>
      </c>
      <c r="L41" s="51"/>
      <c r="M41" s="52"/>
      <c r="N41" s="46">
        <v>0.49513888888888885</v>
      </c>
      <c r="O41" s="53">
        <f t="shared" si="0"/>
        <v>6.2499999999999778E-3</v>
      </c>
      <c r="P41" s="54"/>
    </row>
    <row r="42" spans="1:16" ht="16" x14ac:dyDescent="0.2">
      <c r="A42" s="46">
        <v>0.52222222222222225</v>
      </c>
      <c r="B42" s="40" t="s">
        <v>165</v>
      </c>
      <c r="C42" s="40">
        <v>1</v>
      </c>
      <c r="D42" s="40" t="s">
        <v>122</v>
      </c>
      <c r="E42" s="37"/>
      <c r="F42" s="39" t="s">
        <v>44</v>
      </c>
      <c r="G42" s="47" t="s">
        <v>124</v>
      </c>
      <c r="H42" s="40" t="s">
        <v>158</v>
      </c>
      <c r="I42" s="48"/>
      <c r="J42" s="49"/>
      <c r="K42" s="50">
        <v>1</v>
      </c>
      <c r="L42" s="51"/>
      <c r="M42" s="52"/>
      <c r="N42" s="46">
        <v>0.52569444444444446</v>
      </c>
      <c r="O42" s="53">
        <f t="shared" si="0"/>
        <v>3.4722222222222099E-3</v>
      </c>
      <c r="P42" s="54"/>
    </row>
    <row r="43" spans="1:16" ht="16" x14ac:dyDescent="0.2">
      <c r="A43" s="46">
        <v>0.52222222222222225</v>
      </c>
      <c r="B43" s="40" t="s">
        <v>198</v>
      </c>
      <c r="C43" s="40"/>
      <c r="D43" s="40" t="s">
        <v>122</v>
      </c>
      <c r="E43" s="37">
        <v>1</v>
      </c>
      <c r="F43" s="39" t="s">
        <v>44</v>
      </c>
      <c r="G43" s="47" t="s">
        <v>124</v>
      </c>
      <c r="H43" s="40" t="s">
        <v>138</v>
      </c>
      <c r="I43" s="48"/>
      <c r="J43" s="49"/>
      <c r="K43" s="50">
        <v>1</v>
      </c>
      <c r="L43" s="51"/>
      <c r="M43" s="52"/>
      <c r="N43" s="46">
        <v>0.52777777777777779</v>
      </c>
      <c r="O43" s="53">
        <f t="shared" si="0"/>
        <v>5.5555555555555358E-3</v>
      </c>
      <c r="P43" s="54"/>
    </row>
    <row r="44" spans="1:16" ht="16" x14ac:dyDescent="0.2">
      <c r="A44" s="46">
        <v>0.52361111111111114</v>
      </c>
      <c r="B44" s="40" t="s">
        <v>237</v>
      </c>
      <c r="C44" s="40"/>
      <c r="D44" s="40" t="s">
        <v>121</v>
      </c>
      <c r="E44" s="37">
        <v>2</v>
      </c>
      <c r="F44" s="39" t="s">
        <v>50</v>
      </c>
      <c r="G44" s="47" t="s">
        <v>124</v>
      </c>
      <c r="H44" s="40" t="s">
        <v>164</v>
      </c>
      <c r="I44" s="48"/>
      <c r="J44" s="49"/>
      <c r="K44" s="50"/>
      <c r="L44" s="51">
        <v>1</v>
      </c>
      <c r="M44" s="52"/>
      <c r="N44" s="46">
        <v>0.52708333333333335</v>
      </c>
      <c r="O44" s="53">
        <f t="shared" si="0"/>
        <v>3.4722222222222099E-3</v>
      </c>
      <c r="P44" s="54"/>
    </row>
    <row r="45" spans="1:16" ht="16" x14ac:dyDescent="0.2">
      <c r="A45" s="46">
        <v>0.52708333333333335</v>
      </c>
      <c r="B45" s="40" t="s">
        <v>237</v>
      </c>
      <c r="C45" s="40"/>
      <c r="D45" s="40" t="s">
        <v>121</v>
      </c>
      <c r="E45" s="37">
        <v>2</v>
      </c>
      <c r="F45" s="39" t="s">
        <v>50</v>
      </c>
      <c r="G45" s="47" t="s">
        <v>164</v>
      </c>
      <c r="H45" s="40" t="s">
        <v>170</v>
      </c>
      <c r="I45" s="48"/>
      <c r="J45" s="49"/>
      <c r="K45" s="50"/>
      <c r="L45" s="51">
        <v>1</v>
      </c>
      <c r="M45" s="52"/>
      <c r="N45" s="46">
        <v>0.53263888888888888</v>
      </c>
      <c r="O45" s="53">
        <f t="shared" si="0"/>
        <v>5.5555555555555358E-3</v>
      </c>
      <c r="P45" s="54"/>
    </row>
    <row r="46" spans="1:16" ht="16" x14ac:dyDescent="0.2">
      <c r="A46" s="46">
        <v>0.53263888888888888</v>
      </c>
      <c r="B46" s="40" t="s">
        <v>168</v>
      </c>
      <c r="C46" s="40"/>
      <c r="D46" s="40" t="s">
        <v>121</v>
      </c>
      <c r="E46" s="37">
        <v>1</v>
      </c>
      <c r="F46" s="39" t="s">
        <v>46</v>
      </c>
      <c r="G46" s="47" t="s">
        <v>124</v>
      </c>
      <c r="H46" s="40" t="s">
        <v>127</v>
      </c>
      <c r="I46" s="48"/>
      <c r="J46" s="49"/>
      <c r="K46" s="50">
        <v>1</v>
      </c>
      <c r="L46" s="51"/>
      <c r="M46" s="52"/>
      <c r="N46" s="46">
        <v>0.54027777777777775</v>
      </c>
      <c r="O46" s="53">
        <f t="shared" si="0"/>
        <v>7.6388888888888618E-3</v>
      </c>
      <c r="P46" s="54"/>
    </row>
    <row r="47" spans="1:16" ht="16" x14ac:dyDescent="0.2">
      <c r="A47" s="46">
        <v>0.53263888888888888</v>
      </c>
      <c r="B47" s="40" t="s">
        <v>439</v>
      </c>
      <c r="C47" s="40"/>
      <c r="D47" s="40" t="s">
        <v>122</v>
      </c>
      <c r="E47" s="37">
        <v>2</v>
      </c>
      <c r="F47" s="39" t="s">
        <v>44</v>
      </c>
      <c r="G47" s="47" t="s">
        <v>124</v>
      </c>
      <c r="H47" s="40" t="s">
        <v>451</v>
      </c>
      <c r="I47" s="48"/>
      <c r="J47" s="49"/>
      <c r="K47" s="50">
        <v>1</v>
      </c>
      <c r="L47" s="51"/>
      <c r="M47" s="52"/>
      <c r="N47" s="46">
        <v>0.53541666666666665</v>
      </c>
      <c r="O47" s="53">
        <f t="shared" si="0"/>
        <v>2.7777777777777679E-3</v>
      </c>
      <c r="P47" s="54"/>
    </row>
    <row r="48" spans="1:16" ht="16" x14ac:dyDescent="0.2">
      <c r="A48" s="46">
        <v>0.53402777777777777</v>
      </c>
      <c r="B48" s="40" t="s">
        <v>176</v>
      </c>
      <c r="C48" s="40"/>
      <c r="D48" s="40" t="s">
        <v>122</v>
      </c>
      <c r="E48" s="37">
        <v>1</v>
      </c>
      <c r="F48" s="39" t="s">
        <v>50</v>
      </c>
      <c r="G48" s="47" t="s">
        <v>124</v>
      </c>
      <c r="H48" s="40" t="s">
        <v>145</v>
      </c>
      <c r="I48" s="48"/>
      <c r="J48" s="49"/>
      <c r="K48" s="50"/>
      <c r="L48" s="51">
        <v>1</v>
      </c>
      <c r="M48" s="52"/>
      <c r="N48" s="46">
        <v>0.54027777777777775</v>
      </c>
      <c r="O48" s="53">
        <f t="shared" si="0"/>
        <v>6.2499999999999778E-3</v>
      </c>
      <c r="P48" s="54"/>
    </row>
    <row r="49" spans="1:16" ht="16" x14ac:dyDescent="0.2">
      <c r="A49" s="46">
        <v>0.53402777777777777</v>
      </c>
      <c r="B49" s="40" t="s">
        <v>452</v>
      </c>
      <c r="C49" s="40">
        <v>1</v>
      </c>
      <c r="D49" s="40" t="s">
        <v>122</v>
      </c>
      <c r="E49" s="37"/>
      <c r="F49" s="39" t="s">
        <v>45</v>
      </c>
      <c r="G49" s="47" t="s">
        <v>131</v>
      </c>
      <c r="H49" s="40" t="s">
        <v>203</v>
      </c>
      <c r="I49" s="48"/>
      <c r="J49" s="49"/>
      <c r="K49" s="50">
        <v>1</v>
      </c>
      <c r="L49" s="51"/>
      <c r="M49" s="52"/>
      <c r="N49" s="46">
        <v>0.55069444444444449</v>
      </c>
      <c r="O49" s="53">
        <f t="shared" si="0"/>
        <v>1.6666666666666718E-2</v>
      </c>
      <c r="P49" s="54"/>
    </row>
    <row r="50" spans="1:16" ht="16" x14ac:dyDescent="0.2">
      <c r="A50" s="46">
        <v>4.3055555555555562E-2</v>
      </c>
      <c r="B50" s="40" t="s">
        <v>198</v>
      </c>
      <c r="C50" s="40"/>
      <c r="D50" s="40" t="s">
        <v>122</v>
      </c>
      <c r="E50" s="37">
        <v>1</v>
      </c>
      <c r="F50" s="39" t="s">
        <v>44</v>
      </c>
      <c r="G50" s="47" t="s">
        <v>138</v>
      </c>
      <c r="H50" s="40" t="s">
        <v>124</v>
      </c>
      <c r="I50" s="48"/>
      <c r="J50" s="49"/>
      <c r="K50" s="50"/>
      <c r="L50" s="51">
        <v>1</v>
      </c>
      <c r="M50" s="52"/>
      <c r="N50" s="46">
        <v>5.6944444444444443E-2</v>
      </c>
      <c r="O50" s="53">
        <f t="shared" si="0"/>
        <v>1.3888888888888881E-2</v>
      </c>
      <c r="P50" s="54"/>
    </row>
    <row r="51" spans="1:16" ht="16" x14ac:dyDescent="0.2">
      <c r="A51" s="46">
        <v>4.8611111111111112E-2</v>
      </c>
      <c r="B51" s="40" t="s">
        <v>246</v>
      </c>
      <c r="C51" s="40">
        <v>1</v>
      </c>
      <c r="D51" s="40" t="s">
        <v>122</v>
      </c>
      <c r="E51" s="37"/>
      <c r="F51" s="39" t="s">
        <v>44</v>
      </c>
      <c r="G51" s="47" t="s">
        <v>131</v>
      </c>
      <c r="H51" s="40" t="s">
        <v>134</v>
      </c>
      <c r="I51" s="48"/>
      <c r="J51" s="49"/>
      <c r="K51" s="50">
        <v>1</v>
      </c>
      <c r="L51" s="51"/>
      <c r="M51" s="52"/>
      <c r="N51" s="46">
        <v>5.8333333333333327E-2</v>
      </c>
      <c r="O51" s="53">
        <f t="shared" si="0"/>
        <v>9.7222222222222154E-3</v>
      </c>
      <c r="P51" s="54"/>
    </row>
    <row r="52" spans="1:16" ht="16" x14ac:dyDescent="0.2">
      <c r="A52" s="46">
        <v>5.4166666666666669E-2</v>
      </c>
      <c r="B52" s="40" t="s">
        <v>314</v>
      </c>
      <c r="C52" s="40">
        <v>1</v>
      </c>
      <c r="D52" s="40" t="s">
        <v>122</v>
      </c>
      <c r="E52" s="37"/>
      <c r="F52" s="39" t="s">
        <v>51</v>
      </c>
      <c r="G52" s="47" t="s">
        <v>124</v>
      </c>
      <c r="H52" s="40" t="s">
        <v>203</v>
      </c>
      <c r="I52" s="48"/>
      <c r="J52" s="49"/>
      <c r="K52" s="50">
        <v>1</v>
      </c>
      <c r="L52" s="51"/>
      <c r="M52" s="52"/>
      <c r="N52" s="46">
        <v>6.458333333333334E-2</v>
      </c>
      <c r="O52" s="53">
        <f t="shared" si="0"/>
        <v>1.0416666666666671E-2</v>
      </c>
      <c r="P52" s="54"/>
    </row>
    <row r="53" spans="1:16" ht="16" x14ac:dyDescent="0.2">
      <c r="A53" s="46">
        <v>5.6944444444444443E-2</v>
      </c>
      <c r="B53" s="40" t="s">
        <v>163</v>
      </c>
      <c r="C53" s="40">
        <v>1</v>
      </c>
      <c r="D53" s="40" t="s">
        <v>122</v>
      </c>
      <c r="E53" s="37"/>
      <c r="F53" s="39" t="s">
        <v>51</v>
      </c>
      <c r="G53" s="47" t="s">
        <v>150</v>
      </c>
      <c r="H53" s="40" t="s">
        <v>368</v>
      </c>
      <c r="I53" s="48"/>
      <c r="J53" s="49"/>
      <c r="K53" s="50"/>
      <c r="L53" s="51">
        <v>1</v>
      </c>
      <c r="M53" s="52"/>
      <c r="N53" s="46">
        <v>5.9722222222222225E-2</v>
      </c>
      <c r="O53" s="53">
        <f t="shared" si="0"/>
        <v>2.7777777777777818E-3</v>
      </c>
      <c r="P53" s="54"/>
    </row>
    <row r="54" spans="1:16" ht="16" x14ac:dyDescent="0.2">
      <c r="A54" s="46">
        <v>6.3194444444444442E-2</v>
      </c>
      <c r="B54" s="40" t="s">
        <v>133</v>
      </c>
      <c r="C54" s="40"/>
      <c r="D54" s="40" t="s">
        <v>121</v>
      </c>
      <c r="E54" s="37">
        <v>1</v>
      </c>
      <c r="F54" s="39" t="s">
        <v>46</v>
      </c>
      <c r="G54" s="47" t="s">
        <v>157</v>
      </c>
      <c r="H54" s="40" t="s">
        <v>124</v>
      </c>
      <c r="I54" s="48"/>
      <c r="J54" s="49"/>
      <c r="K54" s="50"/>
      <c r="L54" s="51">
        <v>1</v>
      </c>
      <c r="M54" s="52"/>
      <c r="N54" s="46">
        <v>7.5694444444444439E-2</v>
      </c>
      <c r="O54" s="53">
        <f t="shared" si="0"/>
        <v>1.2499999999999997E-2</v>
      </c>
      <c r="P54" s="54"/>
    </row>
    <row r="55" spans="1:16" ht="16" x14ac:dyDescent="0.2">
      <c r="A55" s="46">
        <v>6.458333333333334E-2</v>
      </c>
      <c r="B55" s="40" t="s">
        <v>314</v>
      </c>
      <c r="C55" s="40"/>
      <c r="D55" s="40" t="s">
        <v>121</v>
      </c>
      <c r="E55" s="37">
        <v>1</v>
      </c>
      <c r="F55" s="39" t="s">
        <v>51</v>
      </c>
      <c r="G55" s="47" t="s">
        <v>203</v>
      </c>
      <c r="H55" s="40" t="s">
        <v>124</v>
      </c>
      <c r="I55" s="48"/>
      <c r="J55" s="55"/>
      <c r="K55" s="56">
        <v>1</v>
      </c>
      <c r="L55" s="51"/>
      <c r="M55" s="52"/>
      <c r="N55" s="46">
        <v>7.7083333333333337E-2</v>
      </c>
      <c r="O55" s="53">
        <f t="shared" si="0"/>
        <v>1.2499999999999997E-2</v>
      </c>
      <c r="P55" s="54"/>
    </row>
    <row r="56" spans="1:16" ht="16" x14ac:dyDescent="0.2">
      <c r="A56" s="46">
        <v>7.013888888888889E-2</v>
      </c>
      <c r="B56" s="40" t="s">
        <v>135</v>
      </c>
      <c r="C56" s="40"/>
      <c r="D56" s="40" t="s">
        <v>121</v>
      </c>
      <c r="E56" s="37">
        <v>1</v>
      </c>
      <c r="F56" s="39" t="s">
        <v>45</v>
      </c>
      <c r="G56" s="47" t="s">
        <v>445</v>
      </c>
      <c r="H56" s="40" t="s">
        <v>124</v>
      </c>
      <c r="I56" s="48"/>
      <c r="J56" s="55"/>
      <c r="K56" s="56">
        <v>1</v>
      </c>
      <c r="L56" s="51"/>
      <c r="M56" s="52"/>
      <c r="N56" s="46">
        <v>7.7083333333333337E-2</v>
      </c>
      <c r="O56" s="53">
        <f t="shared" si="0"/>
        <v>6.9444444444444475E-3</v>
      </c>
      <c r="P56" s="54"/>
    </row>
    <row r="57" spans="1:16" ht="16" x14ac:dyDescent="0.2">
      <c r="A57" s="46">
        <v>7.4305555555555555E-2</v>
      </c>
      <c r="B57" s="40" t="s">
        <v>448</v>
      </c>
      <c r="C57" s="40"/>
      <c r="D57" s="40" t="s">
        <v>121</v>
      </c>
      <c r="E57" s="37">
        <v>2</v>
      </c>
      <c r="F57" s="39" t="s">
        <v>44</v>
      </c>
      <c r="G57" s="47" t="s">
        <v>446</v>
      </c>
      <c r="H57" s="40" t="s">
        <v>124</v>
      </c>
      <c r="I57" s="48"/>
      <c r="J57" s="55"/>
      <c r="K57" s="56"/>
      <c r="L57" s="51">
        <v>1</v>
      </c>
      <c r="M57" s="52"/>
      <c r="N57" s="46">
        <v>8.1944444444444445E-2</v>
      </c>
      <c r="O57" s="53">
        <f t="shared" si="0"/>
        <v>7.6388888888888895E-3</v>
      </c>
      <c r="P57" s="54"/>
    </row>
    <row r="58" spans="1:16" ht="16" x14ac:dyDescent="0.2">
      <c r="A58" s="46">
        <v>9.5138888888888884E-2</v>
      </c>
      <c r="B58" s="40" t="s">
        <v>246</v>
      </c>
      <c r="C58" s="40">
        <v>1</v>
      </c>
      <c r="D58" s="40" t="s">
        <v>122</v>
      </c>
      <c r="E58" s="37"/>
      <c r="F58" s="39" t="s">
        <v>44</v>
      </c>
      <c r="G58" s="47" t="s">
        <v>124</v>
      </c>
      <c r="H58" s="40" t="s">
        <v>134</v>
      </c>
      <c r="I58" s="48"/>
      <c r="J58" s="55"/>
      <c r="K58" s="56">
        <v>1</v>
      </c>
      <c r="L58" s="51"/>
      <c r="M58" s="52"/>
      <c r="N58" s="46">
        <v>9.8611111111111108E-2</v>
      </c>
      <c r="O58" s="53">
        <f t="shared" si="0"/>
        <v>3.4722222222222238E-3</v>
      </c>
      <c r="P58" s="54"/>
    </row>
    <row r="59" spans="1:16" ht="16" x14ac:dyDescent="0.2">
      <c r="A59" s="46">
        <v>9.5138888888888884E-2</v>
      </c>
      <c r="B59" s="40" t="s">
        <v>229</v>
      </c>
      <c r="C59" s="40"/>
      <c r="D59" s="40" t="s">
        <v>122</v>
      </c>
      <c r="E59" s="37">
        <v>1</v>
      </c>
      <c r="F59" s="39" t="s">
        <v>44</v>
      </c>
      <c r="G59" s="47" t="s">
        <v>124</v>
      </c>
      <c r="H59" s="40" t="s">
        <v>145</v>
      </c>
      <c r="I59" s="57"/>
      <c r="J59" s="55"/>
      <c r="K59" s="56"/>
      <c r="L59" s="51">
        <v>1</v>
      </c>
      <c r="M59" s="52"/>
      <c r="N59" s="46">
        <v>9.9999999999999992E-2</v>
      </c>
      <c r="O59" s="53">
        <f t="shared" si="0"/>
        <v>4.8611111111111077E-3</v>
      </c>
      <c r="P59" s="54"/>
    </row>
    <row r="60" spans="1:16" ht="16" x14ac:dyDescent="0.2">
      <c r="A60" s="46">
        <v>9.7222222222222224E-2</v>
      </c>
      <c r="B60" s="40" t="s">
        <v>176</v>
      </c>
      <c r="C60" s="40"/>
      <c r="D60" s="40" t="s">
        <v>121</v>
      </c>
      <c r="E60" s="37">
        <v>1</v>
      </c>
      <c r="F60" s="39" t="s">
        <v>50</v>
      </c>
      <c r="G60" s="47" t="s">
        <v>145</v>
      </c>
      <c r="H60" s="40" t="s">
        <v>226</v>
      </c>
      <c r="I60" s="57"/>
      <c r="J60" s="55"/>
      <c r="K60" s="56"/>
      <c r="L60" s="51">
        <v>1</v>
      </c>
      <c r="M60" s="52"/>
      <c r="N60" s="46">
        <v>0.10555555555555556</v>
      </c>
      <c r="O60" s="53">
        <f t="shared" si="0"/>
        <v>8.3333333333333315E-3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3"/>
      <c r="D221" s="103"/>
      <c r="E221" s="92">
        <f>SUM(E4:E220)</f>
        <v>64</v>
      </c>
      <c r="F221" s="35"/>
      <c r="G221" s="145" t="s">
        <v>56</v>
      </c>
      <c r="H221" s="146"/>
      <c r="I221" s="62">
        <f>SUM(I4:I194)</f>
        <v>4</v>
      </c>
      <c r="J221" s="105">
        <f>SUM(J4:J194)</f>
        <v>0</v>
      </c>
      <c r="K221" s="108">
        <f>SUM(K4:K194)</f>
        <v>30</v>
      </c>
      <c r="L221" s="110">
        <f>SUM(L4:L194)</f>
        <v>23</v>
      </c>
      <c r="M221" s="52">
        <f>SUM(M4:M194)</f>
        <v>0</v>
      </c>
      <c r="N221" s="93"/>
      <c r="O221" s="64">
        <f>SUM(I221:M221)</f>
        <v>57</v>
      </c>
      <c r="P221" s="122" t="s">
        <v>57</v>
      </c>
    </row>
    <row r="222" spans="1:16" ht="33" customHeight="1" thickBot="1" x14ac:dyDescent="0.25">
      <c r="A222" s="147" t="s">
        <v>58</v>
      </c>
      <c r="B222" s="147"/>
      <c r="C222" s="147"/>
      <c r="D222" s="117"/>
      <c r="E222" s="61">
        <f>SUM(C4:C220)</f>
        <v>8</v>
      </c>
      <c r="F222" s="35"/>
      <c r="G222" s="148" t="s">
        <v>110</v>
      </c>
      <c r="H222" s="149"/>
      <c r="I222" s="66">
        <f>SUMIF(I4:I194,"=1",O4:O194)</f>
        <v>1.5277777777777612E-2</v>
      </c>
      <c r="J222" s="106">
        <f>SUMIF(J4:J194,"=1",O4:O194)</f>
        <v>0</v>
      </c>
      <c r="K222" s="109">
        <f>SUMIF(K4:K194,"=1",O4:O194)</f>
        <v>0.17638888888888887</v>
      </c>
      <c r="L222" s="113">
        <f>SUMIF(L4:L194,"=1",O4:O194)</f>
        <v>0.14583333333333307</v>
      </c>
      <c r="M222" s="112">
        <f>SUMIF(M4:M194,"=1",O4:O194)</f>
        <v>0</v>
      </c>
      <c r="N222" s="94"/>
      <c r="O222" s="67">
        <f>SUM(O4:O220)</f>
        <v>0.33749999999999958</v>
      </c>
      <c r="P222" s="122" t="s">
        <v>107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0.91666666666665675</v>
      </c>
      <c r="J223" s="71">
        <f>ABS(J222*60)</f>
        <v>0</v>
      </c>
      <c r="K223" s="72">
        <f>ABS(K222*60)</f>
        <v>10.583333333333332</v>
      </c>
      <c r="L223" s="73">
        <f>ABS(L222*60)</f>
        <v>8.749999999999984</v>
      </c>
      <c r="M223" s="74">
        <f>ABS(M222*60)</f>
        <v>0</v>
      </c>
      <c r="N223" s="95"/>
      <c r="O223" s="53">
        <f>ABS(O222*60)</f>
        <v>20.249999999999975</v>
      </c>
      <c r="P223" s="122" t="s">
        <v>108</v>
      </c>
    </row>
    <row r="224" spans="1:16" ht="33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0.22916666666666419</v>
      </c>
      <c r="J224" s="116">
        <v>0</v>
      </c>
      <c r="K224" s="76">
        <f>ABS(K223/K221)</f>
        <v>0.35277777777777775</v>
      </c>
      <c r="L224" s="77">
        <f>ABS(L223/L221)</f>
        <v>0.38043478260869495</v>
      </c>
      <c r="M224" s="78">
        <v>0</v>
      </c>
      <c r="N224" s="93"/>
      <c r="O224" s="79">
        <f>ABS(O223/O221)</f>
        <v>0.35526315789473639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36800</v>
      </c>
      <c r="J227" s="118">
        <v>8470</v>
      </c>
      <c r="K227" s="118">
        <v>141600</v>
      </c>
      <c r="L227" s="118">
        <v>130600</v>
      </c>
      <c r="M227" s="118">
        <v>123905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7</v>
      </c>
      <c r="G228" s="86">
        <f>ABS(F228/E221)</f>
        <v>0.109375</v>
      </c>
      <c r="H228" s="82" t="s">
        <v>70</v>
      </c>
      <c r="I228" s="118">
        <v>36808</v>
      </c>
      <c r="J228" s="118">
        <v>8473</v>
      </c>
      <c r="K228" s="118">
        <v>141648</v>
      </c>
      <c r="L228" s="118">
        <v>130641</v>
      </c>
      <c r="M228" s="118">
        <v>123905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18</v>
      </c>
      <c r="G229" s="86">
        <f>ABS(F229/E221)</f>
        <v>0.28125</v>
      </c>
      <c r="H229" s="82" t="s">
        <v>72</v>
      </c>
      <c r="I229" s="118">
        <f>SUM(I228-I227)</f>
        <v>8</v>
      </c>
      <c r="J229" s="118">
        <f>SUM(J228-J227)</f>
        <v>3</v>
      </c>
      <c r="K229" s="118">
        <f>SUM(K228-K227)</f>
        <v>48</v>
      </c>
      <c r="L229" s="118">
        <f>SUM(L228-L227)</f>
        <v>41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10</v>
      </c>
      <c r="G233" s="86">
        <f>ABS(F233/E221)</f>
        <v>0.15625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5</v>
      </c>
      <c r="G234" s="86">
        <f>ABS(F234/E221)</f>
        <v>7.8125E-2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2</v>
      </c>
      <c r="G235" s="86">
        <f>ABS(F235/E221)</f>
        <v>3.125E-2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8</v>
      </c>
      <c r="G236" s="86">
        <f>ABS(F236/E221)</f>
        <v>0.125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14</v>
      </c>
      <c r="G237" s="86">
        <f>ABS(F237/E221)</f>
        <v>0.21875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41"/>
  <sheetViews>
    <sheetView zoomScale="86" zoomScaleNormal="86" workbookViewId="0">
      <pane ySplit="3" topLeftCell="A211" activePane="bottomLeft" state="frozen"/>
      <selection activeCell="A223" sqref="A223"/>
      <selection pane="bottomLeft" activeCell="A223" sqref="A223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53" t="s">
        <v>32</v>
      </c>
      <c r="B1" s="153"/>
      <c r="C1" s="153"/>
      <c r="D1" s="153"/>
      <c r="E1" s="153"/>
      <c r="F1" s="153"/>
      <c r="G1" s="153"/>
      <c r="H1" s="34" t="s">
        <v>33</v>
      </c>
      <c r="I1" s="154"/>
      <c r="J1" s="154"/>
      <c r="K1" s="154"/>
      <c r="L1" s="154"/>
      <c r="M1" s="155" t="s">
        <v>34</v>
      </c>
      <c r="N1" s="155"/>
      <c r="O1" s="35"/>
      <c r="P1" s="35"/>
    </row>
    <row r="2" spans="1:16" ht="16" x14ac:dyDescent="0.2">
      <c r="A2" s="156" t="s">
        <v>91</v>
      </c>
      <c r="B2" s="157"/>
      <c r="C2" s="157"/>
      <c r="D2" s="157"/>
      <c r="E2" s="157"/>
      <c r="F2" s="157"/>
      <c r="G2" s="157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51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8" t="s">
        <v>56</v>
      </c>
      <c r="H221" s="15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60" t="s">
        <v>59</v>
      </c>
      <c r="H222" s="161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41"/>
  <sheetViews>
    <sheetView zoomScale="86" zoomScaleNormal="86" workbookViewId="0">
      <pane ySplit="3" topLeftCell="A211" activePane="bottomLeft" state="frozen"/>
      <selection activeCell="A223" sqref="A223"/>
      <selection pane="bottomLeft" activeCell="A223" sqref="A223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53" t="s">
        <v>32</v>
      </c>
      <c r="B1" s="153"/>
      <c r="C1" s="153"/>
      <c r="D1" s="153"/>
      <c r="E1" s="153"/>
      <c r="F1" s="153"/>
      <c r="G1" s="153"/>
      <c r="H1" s="34" t="s">
        <v>33</v>
      </c>
      <c r="I1" s="154"/>
      <c r="J1" s="154"/>
      <c r="K1" s="154"/>
      <c r="L1" s="154"/>
      <c r="M1" s="155" t="s">
        <v>34</v>
      </c>
      <c r="N1" s="155"/>
      <c r="O1" s="35"/>
      <c r="P1" s="35"/>
    </row>
    <row r="2" spans="1:16" ht="16" x14ac:dyDescent="0.2">
      <c r="A2" s="156" t="s">
        <v>91</v>
      </c>
      <c r="B2" s="157"/>
      <c r="C2" s="157"/>
      <c r="D2" s="157"/>
      <c r="E2" s="157"/>
      <c r="F2" s="157"/>
      <c r="G2" s="157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51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8" t="s">
        <v>56</v>
      </c>
      <c r="H221" s="15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60" t="s">
        <v>59</v>
      </c>
      <c r="H222" s="161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1"/>
  <sheetViews>
    <sheetView zoomScale="86" zoomScaleNormal="86" workbookViewId="0">
      <pane ySplit="3" topLeftCell="A214" activePane="bottomLeft" state="frozen"/>
      <selection activeCell="A223" sqref="A223"/>
      <selection pane="bottomLeft" activeCell="A223" sqref="A223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53" t="s">
        <v>32</v>
      </c>
      <c r="B1" s="153"/>
      <c r="C1" s="153"/>
      <c r="D1" s="153"/>
      <c r="E1" s="153"/>
      <c r="F1" s="153"/>
      <c r="G1" s="153"/>
      <c r="H1" s="34" t="s">
        <v>33</v>
      </c>
      <c r="I1" s="154"/>
      <c r="J1" s="154"/>
      <c r="K1" s="154"/>
      <c r="L1" s="154"/>
      <c r="M1" s="155" t="s">
        <v>34</v>
      </c>
      <c r="N1" s="155"/>
      <c r="O1" s="35"/>
      <c r="P1" s="35"/>
    </row>
    <row r="2" spans="1:16" ht="16" x14ac:dyDescent="0.2">
      <c r="A2" s="156" t="s">
        <v>91</v>
      </c>
      <c r="B2" s="157"/>
      <c r="C2" s="157"/>
      <c r="D2" s="157"/>
      <c r="E2" s="157"/>
      <c r="F2" s="157"/>
      <c r="G2" s="157"/>
      <c r="H2" s="102">
        <v>0</v>
      </c>
      <c r="I2" s="96"/>
      <c r="J2" s="96"/>
      <c r="K2" s="96"/>
      <c r="L2" s="96"/>
      <c r="M2" s="97"/>
      <c r="N2" s="104"/>
      <c r="O2" s="35"/>
      <c r="P2" s="35"/>
    </row>
    <row r="3" spans="1:16" ht="51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95</v>
      </c>
      <c r="J3" s="42" t="s">
        <v>96</v>
      </c>
      <c r="K3" s="43" t="s">
        <v>97</v>
      </c>
      <c r="L3" s="44" t="s">
        <v>98</v>
      </c>
      <c r="M3" s="45" t="s">
        <v>99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3"/>
      <c r="D221" s="103"/>
      <c r="E221" s="92">
        <f>SUM(E4:E220)</f>
        <v>0</v>
      </c>
      <c r="F221" s="35"/>
      <c r="G221" s="158" t="s">
        <v>56</v>
      </c>
      <c r="H221" s="15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47" t="s">
        <v>58</v>
      </c>
      <c r="B222" s="147"/>
      <c r="C222" s="147"/>
      <c r="D222" s="117"/>
      <c r="E222" s="61">
        <f>SUM(C4:C220)</f>
        <v>0</v>
      </c>
      <c r="F222" s="35"/>
      <c r="G222" s="160" t="s">
        <v>59</v>
      </c>
      <c r="H222" s="161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60" t="s">
        <v>61</v>
      </c>
      <c r="H223" s="161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60" t="s">
        <v>63</v>
      </c>
      <c r="H224" s="161"/>
      <c r="I224" s="115" t="e">
        <f t="shared" ref="I224:J224" si="4">ABS(I223/I221)</f>
        <v>#DIV/0!</v>
      </c>
      <c r="J224" s="116" t="e">
        <f t="shared" si="4"/>
        <v>#DIV/0!</v>
      </c>
      <c r="K224" s="76" t="e">
        <f>ABS(K223/K221)</f>
        <v>#DIV/0!</v>
      </c>
      <c r="L224" s="77" t="e">
        <f>ABS(L223/L221)</f>
        <v>#DIV/0!</v>
      </c>
      <c r="M224" s="78" t="e">
        <f>ABS(M223/M221)</f>
        <v>#DIV/0!</v>
      </c>
      <c r="N224" s="93"/>
      <c r="O224" s="79" t="e">
        <f>ABS(O223/O221)</f>
        <v>#DIV/0!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122963</v>
      </c>
      <c r="J227" s="35">
        <v>155507</v>
      </c>
      <c r="K227" s="35">
        <v>71011</v>
      </c>
      <c r="L227" s="35">
        <v>67790</v>
      </c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>
        <v>122970</v>
      </c>
      <c r="J228" s="35">
        <v>155507</v>
      </c>
      <c r="K228" s="35">
        <v>71071</v>
      </c>
      <c r="L228" s="35">
        <v>67844</v>
      </c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7</v>
      </c>
      <c r="J229" s="35">
        <f>SUM(J228-J227)</f>
        <v>0</v>
      </c>
      <c r="K229" s="35">
        <f>SUM(K228-K227)</f>
        <v>60</v>
      </c>
      <c r="L229" s="35">
        <f>SUM(L228-L227)</f>
        <v>54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U228"/>
  <sheetViews>
    <sheetView zoomScale="183" zoomScaleNormal="86" workbookViewId="0">
      <selection activeCell="M4" sqref="M4:Q4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9" width="9.1640625" customWidth="1"/>
    <col min="12" max="12" width="10" bestFit="1" customWidth="1"/>
    <col min="13" max="13" width="9.5" customWidth="1"/>
    <col min="14" max="14" width="11" customWidth="1"/>
    <col min="15" max="16" width="9.5" customWidth="1"/>
  </cols>
  <sheetData>
    <row r="1" spans="1:21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</row>
    <row r="3" spans="1:21" ht="16" thickBot="1" x14ac:dyDescent="0.25">
      <c r="A3" s="4"/>
      <c r="B3" s="2"/>
      <c r="C3" s="2"/>
      <c r="D3" s="2" t="s">
        <v>104</v>
      </c>
      <c r="E3" s="2"/>
      <c r="F3" s="2"/>
      <c r="G3" s="2"/>
      <c r="H3" s="2"/>
      <c r="I3" s="2"/>
      <c r="J3" s="2"/>
      <c r="K3" s="2"/>
      <c r="L3" s="2"/>
      <c r="M3" s="5"/>
      <c r="N3" s="3"/>
      <c r="O3" s="3"/>
      <c r="P3" s="3"/>
      <c r="Q3" s="3"/>
      <c r="R3" s="3"/>
      <c r="S3" s="3"/>
    </row>
    <row r="4" spans="1:21" ht="60.75" customHeight="1" thickBot="1" x14ac:dyDescent="0.25">
      <c r="A4" s="6" t="s">
        <v>1</v>
      </c>
      <c r="B4" s="7" t="s">
        <v>2</v>
      </c>
      <c r="C4" s="8" t="s">
        <v>3</v>
      </c>
      <c r="D4" s="9"/>
      <c r="E4" s="9" t="s">
        <v>4</v>
      </c>
      <c r="F4" s="162" t="s">
        <v>5</v>
      </c>
      <c r="G4" s="163"/>
      <c r="H4" s="163"/>
      <c r="I4" s="163"/>
      <c r="J4" s="163"/>
      <c r="K4" s="8" t="s">
        <v>6</v>
      </c>
      <c r="L4" s="10" t="s">
        <v>7</v>
      </c>
      <c r="M4" s="164" t="s">
        <v>8</v>
      </c>
      <c r="N4" s="165"/>
      <c r="O4" s="165"/>
      <c r="P4" s="165"/>
      <c r="Q4" s="166"/>
      <c r="R4" s="11"/>
      <c r="S4" s="12" t="s">
        <v>101</v>
      </c>
      <c r="T4" s="12" t="s">
        <v>102</v>
      </c>
      <c r="U4" s="12" t="s">
        <v>103</v>
      </c>
    </row>
    <row r="5" spans="1:21" ht="16" thickBot="1" x14ac:dyDescent="0.25">
      <c r="A5" s="13"/>
      <c r="B5" s="14"/>
      <c r="C5" s="14"/>
      <c r="D5" s="15"/>
      <c r="E5" s="15"/>
      <c r="F5" s="16">
        <v>14</v>
      </c>
      <c r="G5" s="17">
        <v>38</v>
      </c>
      <c r="H5" s="18">
        <v>46</v>
      </c>
      <c r="I5" s="18">
        <v>47</v>
      </c>
      <c r="J5" s="19">
        <v>51</v>
      </c>
      <c r="K5" s="14"/>
      <c r="L5" s="14"/>
      <c r="M5" s="98">
        <v>14</v>
      </c>
      <c r="N5" s="98">
        <v>38</v>
      </c>
      <c r="O5" s="98">
        <v>46</v>
      </c>
      <c r="P5" s="98">
        <v>47</v>
      </c>
      <c r="Q5" s="99">
        <v>51</v>
      </c>
      <c r="R5" s="3"/>
      <c r="S5" s="3">
        <f>COUNTIF(B6:B28,"&gt;=4.0")</f>
        <v>0</v>
      </c>
      <c r="T5">
        <f>COUNTIF(B6:B28,"=3.5")</f>
        <v>0</v>
      </c>
      <c r="U5">
        <f>COUNTIFS(B6:B28,"&lt;=3.0",B6:B28,"&gt;0")</f>
        <v>18</v>
      </c>
    </row>
    <row r="6" spans="1:21" ht="16" thickBot="1" x14ac:dyDescent="0.25">
      <c r="A6" s="20" t="s">
        <v>9</v>
      </c>
      <c r="B6" s="21">
        <f>'Day1'!H$2</f>
        <v>3</v>
      </c>
      <c r="C6" s="22">
        <f>'Day1'!E$221</f>
        <v>85</v>
      </c>
      <c r="D6" s="22"/>
      <c r="E6" s="22">
        <f>'Day1'!E$222</f>
        <v>9</v>
      </c>
      <c r="F6" s="22">
        <f>'Day1'!I221</f>
        <v>24</v>
      </c>
      <c r="G6" s="22">
        <f>'Day1'!J221</f>
        <v>0</v>
      </c>
      <c r="H6" s="22">
        <f>'Day1'!K221</f>
        <v>25</v>
      </c>
      <c r="I6" s="22">
        <f>'Day1'!L221</f>
        <v>28</v>
      </c>
      <c r="J6" s="22">
        <f>'Day1'!M221</f>
        <v>0</v>
      </c>
      <c r="K6" s="22">
        <f t="shared" ref="K6:K9" si="0">SUM(F6:J6)</f>
        <v>77</v>
      </c>
      <c r="L6" s="23">
        <f>'Day1'!O$224</f>
        <v>0.42316017316017301</v>
      </c>
      <c r="M6" s="23">
        <f>'Day1'!I$224</f>
        <v>0.49826388888888934</v>
      </c>
      <c r="N6" s="23">
        <f>'Day1'!J$224</f>
        <v>0</v>
      </c>
      <c r="O6" s="23">
        <f>'Day1'!K$224</f>
        <v>0.40333333333333321</v>
      </c>
      <c r="P6" s="23">
        <f>'Day1'!L$224</f>
        <v>0.37648809523809523</v>
      </c>
      <c r="Q6" s="23" t="e">
        <f>'Day1'!M$224</f>
        <v>#DIV/0!</v>
      </c>
      <c r="R6" s="24"/>
      <c r="S6" s="3"/>
    </row>
    <row r="7" spans="1:21" ht="15.75" customHeight="1" thickBot="1" x14ac:dyDescent="0.25">
      <c r="A7" s="20" t="s">
        <v>10</v>
      </c>
      <c r="B7" s="21">
        <f>'Day2'!H$2</f>
        <v>3</v>
      </c>
      <c r="C7" s="22">
        <f>'Day2'!E$222</f>
        <v>80</v>
      </c>
      <c r="D7" s="22"/>
      <c r="E7" s="22">
        <f>'Day2'!E$223</f>
        <v>8</v>
      </c>
      <c r="F7" s="22">
        <f>'Day2'!I222</f>
        <v>24</v>
      </c>
      <c r="G7" s="22">
        <f>'Day2'!J222</f>
        <v>0</v>
      </c>
      <c r="H7" s="22">
        <f>'Day2'!K222</f>
        <v>33</v>
      </c>
      <c r="I7" s="22">
        <f>'Day2'!L222</f>
        <v>7</v>
      </c>
      <c r="J7" s="22">
        <f>'Day2'!M222</f>
        <v>15</v>
      </c>
      <c r="K7" s="22">
        <f t="shared" si="0"/>
        <v>79</v>
      </c>
      <c r="L7" s="23">
        <f>'Day2'!O$225</f>
        <v>0.41455696202531639</v>
      </c>
      <c r="M7" s="23">
        <f>'Day2'!I$225</f>
        <v>0.38715277777777829</v>
      </c>
      <c r="N7" s="23">
        <f>'Day2'!J$225</f>
        <v>0</v>
      </c>
      <c r="O7" s="23">
        <f>'Day2'!K$225</f>
        <v>0.35984848484848481</v>
      </c>
      <c r="P7" s="23">
        <f>'Day2'!L$225</f>
        <v>0.69642857142857184</v>
      </c>
      <c r="Q7" s="23">
        <f>'Day2'!M$225</f>
        <v>0.44722222222222174</v>
      </c>
      <c r="R7" s="24"/>
      <c r="S7" s="3"/>
    </row>
    <row r="8" spans="1:21" ht="16" thickBot="1" x14ac:dyDescent="0.25">
      <c r="A8" s="20" t="s">
        <v>11</v>
      </c>
      <c r="B8" s="21">
        <f>'Day3'!H$2</f>
        <v>3</v>
      </c>
      <c r="C8" s="22">
        <f>'Day3'!E$221</f>
        <v>75</v>
      </c>
      <c r="D8" s="22"/>
      <c r="E8" s="22">
        <f>'Day3'!E$222</f>
        <v>6</v>
      </c>
      <c r="F8" s="22">
        <f>'Day3'!I221</f>
        <v>24</v>
      </c>
      <c r="G8" s="22">
        <f>'Day3'!J221</f>
        <v>0</v>
      </c>
      <c r="H8" s="22">
        <f>'Day3'!K221</f>
        <v>30</v>
      </c>
      <c r="I8" s="22">
        <f>'Day3'!L221</f>
        <v>20</v>
      </c>
      <c r="J8" s="22">
        <f>'Day3'!M221</f>
        <v>0</v>
      </c>
      <c r="K8" s="22">
        <f t="shared" si="0"/>
        <v>74</v>
      </c>
      <c r="L8" s="23">
        <f>'Day3'!O$224</f>
        <v>0.58952702702702642</v>
      </c>
      <c r="M8" s="23">
        <f>'Day3'!I$224</f>
        <v>0.61979166666666596</v>
      </c>
      <c r="N8" s="23">
        <f>'Day3'!J$224</f>
        <v>0</v>
      </c>
      <c r="O8" s="23">
        <f>'Day3'!K$224</f>
        <v>0.53333333333333321</v>
      </c>
      <c r="P8" s="23">
        <f>'Day3'!L$224</f>
        <v>0.63749999999999929</v>
      </c>
      <c r="Q8" s="23">
        <f>'Day3'!M$224</f>
        <v>0</v>
      </c>
      <c r="R8" s="24"/>
      <c r="S8" s="3"/>
    </row>
    <row r="9" spans="1:21" ht="16" thickBot="1" x14ac:dyDescent="0.25">
      <c r="A9" s="20" t="s">
        <v>12</v>
      </c>
      <c r="B9" s="21">
        <f>'Day4'!H$2</f>
        <v>2</v>
      </c>
      <c r="C9" s="22">
        <f>'Day4'!E$222</f>
        <v>84</v>
      </c>
      <c r="D9" s="22"/>
      <c r="E9" s="22">
        <f>'Day4'!E$223</f>
        <v>3</v>
      </c>
      <c r="F9" s="22">
        <f>'Day4'!I222</f>
        <v>30</v>
      </c>
      <c r="G9" s="22">
        <f>'Day4'!J222</f>
        <v>0</v>
      </c>
      <c r="H9" s="22">
        <f>'Day4'!K222</f>
        <v>0</v>
      </c>
      <c r="I9" s="22">
        <f>'Day4'!L222</f>
        <v>32</v>
      </c>
      <c r="J9" s="22">
        <f>'Day4'!M222</f>
        <v>8</v>
      </c>
      <c r="K9" s="22">
        <f t="shared" si="0"/>
        <v>70</v>
      </c>
      <c r="L9" s="23">
        <f>'Day4'!O$225</f>
        <v>10.509523809523808</v>
      </c>
      <c r="M9" s="23">
        <f>'Day4'!I$225</f>
        <v>0.97777777777777775</v>
      </c>
      <c r="N9" s="23">
        <f>'Day4'!J$225</f>
        <v>0</v>
      </c>
      <c r="O9" s="23">
        <f>'Day4'!K$225</f>
        <v>0</v>
      </c>
      <c r="P9" s="23">
        <f>'Day4'!L$225</f>
        <v>0.48567708333333381</v>
      </c>
      <c r="Q9" s="23">
        <f>'Day4'!M$225</f>
        <v>86.348958333333329</v>
      </c>
      <c r="R9" s="24"/>
      <c r="S9" s="3"/>
    </row>
    <row r="10" spans="1:21" ht="16" thickBot="1" x14ac:dyDescent="0.25">
      <c r="A10" s="20" t="s">
        <v>13</v>
      </c>
      <c r="B10" s="21">
        <f>'Day5'!H$2</f>
        <v>2</v>
      </c>
      <c r="C10" s="22">
        <f>'Day5'!E$219</f>
        <v>87</v>
      </c>
      <c r="D10" s="22"/>
      <c r="E10" s="22">
        <f>'Day5'!E$220</f>
        <v>7</v>
      </c>
      <c r="F10" s="22">
        <f>'Day5'!I219</f>
        <v>38</v>
      </c>
      <c r="G10" s="22">
        <f>'Day5'!J219</f>
        <v>0</v>
      </c>
      <c r="H10" s="22">
        <f>'Day5'!K219</f>
        <v>0</v>
      </c>
      <c r="I10" s="22">
        <f>'Day5'!L219</f>
        <v>41</v>
      </c>
      <c r="J10" s="22">
        <f>'Day5'!M219</f>
        <v>0</v>
      </c>
      <c r="K10" s="22">
        <f t="shared" ref="K10:K27" si="1">SUM(F10:J10)</f>
        <v>79</v>
      </c>
      <c r="L10" s="23">
        <f>'Day5'!O$222</f>
        <v>0.525316455696202</v>
      </c>
      <c r="M10" s="23">
        <f>'Day5'!I$222</f>
        <v>0.46271929824561381</v>
      </c>
      <c r="N10" s="23">
        <f>'Day5'!J$222</f>
        <v>0</v>
      </c>
      <c r="O10" s="23">
        <f>'Day5'!K$222</f>
        <v>0</v>
      </c>
      <c r="P10" s="23">
        <f>'Day5'!L$222</f>
        <v>0.5833333333333327</v>
      </c>
      <c r="Q10" s="23">
        <f>'Day5'!M$222</f>
        <v>0</v>
      </c>
      <c r="R10" s="24"/>
      <c r="S10" s="3"/>
    </row>
    <row r="11" spans="1:21" ht="16" thickBot="1" x14ac:dyDescent="0.25">
      <c r="A11" s="20" t="s">
        <v>14</v>
      </c>
      <c r="B11" s="21">
        <f>'Day6'!H$2</f>
        <v>3</v>
      </c>
      <c r="C11" s="22">
        <f>'Day6'!E$221</f>
        <v>87</v>
      </c>
      <c r="D11" s="22"/>
      <c r="E11" s="22">
        <f>'Day6'!E$222</f>
        <v>4</v>
      </c>
      <c r="F11" s="22">
        <f>'Day6'!I221</f>
        <v>8</v>
      </c>
      <c r="G11" s="22">
        <f>'Day6'!J221</f>
        <v>0</v>
      </c>
      <c r="H11" s="22">
        <f>'Day6'!K221</f>
        <v>28</v>
      </c>
      <c r="I11" s="22">
        <f>'Day6'!L221</f>
        <v>27</v>
      </c>
      <c r="J11" s="22">
        <f>'Day6'!M221</f>
        <v>14</v>
      </c>
      <c r="K11" s="22">
        <f t="shared" ref="K11" si="2">SUM(F11:J11)</f>
        <v>77</v>
      </c>
      <c r="L11" s="23">
        <f>'Day6'!O$224</f>
        <v>0.42045454545454536</v>
      </c>
      <c r="M11" s="23">
        <f>'Day6'!I$224</f>
        <v>0.41666666666666768</v>
      </c>
      <c r="N11" s="23">
        <f>'Day6'!J$224</f>
        <v>0</v>
      </c>
      <c r="O11" s="23">
        <f>'Day6'!K$224</f>
        <v>0.35416666666666685</v>
      </c>
      <c r="P11" s="23">
        <f>'Day6'!L$224</f>
        <v>0.49382716049382708</v>
      </c>
      <c r="Q11" s="23">
        <f>'Day6'!M$224</f>
        <v>0.41369047619047589</v>
      </c>
      <c r="R11" s="24"/>
      <c r="S11" s="3"/>
    </row>
    <row r="12" spans="1:21" ht="16" thickBot="1" x14ac:dyDescent="0.25">
      <c r="A12" s="20" t="s">
        <v>15</v>
      </c>
      <c r="B12" s="21">
        <f>'Day7'!H$2</f>
        <v>3</v>
      </c>
      <c r="C12" s="22">
        <f>'Day7'!E$221</f>
        <v>94</v>
      </c>
      <c r="D12" s="22"/>
      <c r="E12" s="22">
        <f>'Day7'!E$222</f>
        <v>20</v>
      </c>
      <c r="F12" s="22">
        <f>'Day7'!I221</f>
        <v>0</v>
      </c>
      <c r="G12" s="22">
        <f>'Day7'!J221</f>
        <v>0</v>
      </c>
      <c r="H12" s="22">
        <f>'Day7'!K221</f>
        <v>25</v>
      </c>
      <c r="I12" s="22">
        <f>'Day7'!L221</f>
        <v>36</v>
      </c>
      <c r="J12" s="22">
        <f>'Day7'!M221</f>
        <v>37</v>
      </c>
      <c r="K12" s="22">
        <f t="shared" si="1"/>
        <v>98</v>
      </c>
      <c r="L12" s="23">
        <f>'Day7'!O$224</f>
        <v>0.43664965986394538</v>
      </c>
      <c r="M12" s="23">
        <f>'Day7'!I$224</f>
        <v>0</v>
      </c>
      <c r="N12" s="23">
        <f>'Day7'!J$224</f>
        <v>0</v>
      </c>
      <c r="O12" s="23">
        <f>'Day7'!K$224</f>
        <v>0.39333333333333392</v>
      </c>
      <c r="P12" s="23">
        <f>'Day7'!L$224</f>
        <v>0.41898148148148112</v>
      </c>
      <c r="Q12" s="23">
        <f>'Day7'!M$224</f>
        <v>0.48310810810810823</v>
      </c>
      <c r="R12" s="24"/>
      <c r="S12" s="3"/>
    </row>
    <row r="13" spans="1:21" ht="16" thickBot="1" x14ac:dyDescent="0.25">
      <c r="A13" s="20" t="s">
        <v>16</v>
      </c>
      <c r="B13" s="21">
        <f>'Day8'!H$2</f>
        <v>3</v>
      </c>
      <c r="C13" s="22">
        <f>'Day8'!E$221</f>
        <v>107</v>
      </c>
      <c r="D13" s="22"/>
      <c r="E13" s="22">
        <f>'Day8'!E$222</f>
        <v>5</v>
      </c>
      <c r="F13" s="22">
        <f>'Day8'!I221</f>
        <v>0</v>
      </c>
      <c r="G13" s="22">
        <f>'Day8'!J221</f>
        <v>0</v>
      </c>
      <c r="H13" s="22">
        <f>'Day8'!K221</f>
        <v>30</v>
      </c>
      <c r="I13" s="22">
        <f>'Day8'!L221</f>
        <v>35</v>
      </c>
      <c r="J13" s="22">
        <f>'Day8'!M221</f>
        <v>27</v>
      </c>
      <c r="K13" s="22">
        <f t="shared" si="1"/>
        <v>92</v>
      </c>
      <c r="L13" s="23">
        <f>'Day8'!O$224</f>
        <v>0.40262681159420272</v>
      </c>
      <c r="M13" s="23">
        <f>'Day8'!I$224</f>
        <v>0</v>
      </c>
      <c r="N13" s="23">
        <f>'Day8'!J$224</f>
        <v>0</v>
      </c>
      <c r="O13" s="23">
        <f>'Day8'!K$224</f>
        <v>0.39722222222222231</v>
      </c>
      <c r="P13" s="23">
        <f>'Day8'!L$224</f>
        <v>0.455952380952381</v>
      </c>
      <c r="Q13" s="23">
        <f>'Day8'!M$224</f>
        <v>0.33950617283950624</v>
      </c>
      <c r="R13" s="24"/>
      <c r="S13" s="3"/>
    </row>
    <row r="14" spans="1:21" ht="16" thickBot="1" x14ac:dyDescent="0.25">
      <c r="A14" s="20" t="s">
        <v>17</v>
      </c>
      <c r="B14" s="21">
        <f>'Day9'!H$2</f>
        <v>3</v>
      </c>
      <c r="C14" s="22">
        <f>'Day9'!E$221</f>
        <v>113</v>
      </c>
      <c r="D14" s="22"/>
      <c r="E14" s="22">
        <f>'Day9'!E$222</f>
        <v>7</v>
      </c>
      <c r="F14" s="22">
        <f>'Day9'!I221</f>
        <v>7</v>
      </c>
      <c r="G14" s="22">
        <f>'Day9'!J221</f>
        <v>1</v>
      </c>
      <c r="H14" s="22">
        <f>'Day9'!K221</f>
        <v>28</v>
      </c>
      <c r="I14" s="22">
        <f>'Day9'!L221</f>
        <v>32</v>
      </c>
      <c r="J14" s="22">
        <f>'Day9'!M221</f>
        <v>28</v>
      </c>
      <c r="K14" s="22">
        <f t="shared" si="1"/>
        <v>96</v>
      </c>
      <c r="L14" s="23">
        <f>'Day9'!O$224</f>
        <v>0.45182291666666613</v>
      </c>
      <c r="M14" s="23">
        <f>'Day9'!I$224</f>
        <v>0.35119047619047566</v>
      </c>
      <c r="N14" s="23">
        <f>'Day9'!J$224</f>
        <v>0</v>
      </c>
      <c r="O14" s="23">
        <f>'Day9'!K$224</f>
        <v>0.41517857142857112</v>
      </c>
      <c r="P14" s="23">
        <f>'Day9'!L$224</f>
        <v>0.48697916666666663</v>
      </c>
      <c r="Q14" s="23">
        <f>'Day9'!M$224</f>
        <v>0.47470238095238043</v>
      </c>
      <c r="R14" s="24"/>
      <c r="S14" s="3"/>
    </row>
    <row r="15" spans="1:21" ht="16" thickBot="1" x14ac:dyDescent="0.25">
      <c r="A15" s="20" t="s">
        <v>18</v>
      </c>
      <c r="B15" s="21">
        <f>'Day10'!H$2</f>
        <v>3</v>
      </c>
      <c r="C15" s="22">
        <f>'Day10'!E$221</f>
        <v>96</v>
      </c>
      <c r="D15" s="22"/>
      <c r="E15" s="22">
        <f>'Day10'!E$222</f>
        <v>7</v>
      </c>
      <c r="F15" s="22">
        <f>'Day10'!I221</f>
        <v>29</v>
      </c>
      <c r="G15" s="22">
        <f>'Day10'!J221</f>
        <v>17</v>
      </c>
      <c r="H15" s="22">
        <f>'Day10'!K221</f>
        <v>0</v>
      </c>
      <c r="I15" s="22">
        <f>'Day10'!L221</f>
        <v>31</v>
      </c>
      <c r="J15" s="22">
        <f>'Day10'!M221</f>
        <v>10</v>
      </c>
      <c r="K15" s="22">
        <f t="shared" si="1"/>
        <v>87</v>
      </c>
      <c r="L15" s="23">
        <f>'Day10'!O$224</f>
        <v>0.45354406130268143</v>
      </c>
      <c r="M15" s="23">
        <f>'Day10'!I$224</f>
        <v>0.49712643678160906</v>
      </c>
      <c r="N15" s="23">
        <f>'Day10'!J$224</f>
        <v>0.45098039215686259</v>
      </c>
      <c r="O15" s="23">
        <f>'Day10'!K$224</f>
        <v>0</v>
      </c>
      <c r="P15" s="23">
        <f>'Day10'!L$224</f>
        <v>0.42204301075268746</v>
      </c>
      <c r="Q15" s="23">
        <f>'Day10'!M$224</f>
        <v>0.42916666666666642</v>
      </c>
      <c r="R15" s="24"/>
      <c r="S15" s="3"/>
    </row>
    <row r="16" spans="1:21" ht="16" thickBot="1" x14ac:dyDescent="0.25">
      <c r="A16" s="20" t="s">
        <v>19</v>
      </c>
      <c r="B16" s="21">
        <f>'Day11'!H$2</f>
        <v>3</v>
      </c>
      <c r="C16" s="22">
        <f>'Day11'!E$221</f>
        <v>81</v>
      </c>
      <c r="D16" s="22"/>
      <c r="E16" s="22">
        <f>'Day11'!E$222</f>
        <v>10</v>
      </c>
      <c r="F16" s="22">
        <f>'Day11'!I221</f>
        <v>26</v>
      </c>
      <c r="G16" s="22">
        <f>'Day11'!J221</f>
        <v>24</v>
      </c>
      <c r="H16" s="22">
        <f>'Day11'!K221</f>
        <v>0</v>
      </c>
      <c r="I16" s="22">
        <f>'Day11'!L221</f>
        <v>25</v>
      </c>
      <c r="J16" s="22">
        <f>'Day11'!M221</f>
        <v>0</v>
      </c>
      <c r="K16" s="22">
        <f t="shared" si="1"/>
        <v>75</v>
      </c>
      <c r="L16" s="23">
        <f>'Day11'!O$224</f>
        <v>0.3994444444444441</v>
      </c>
      <c r="M16" s="23">
        <f>'Day11'!I$224</f>
        <v>0.362179487179487</v>
      </c>
      <c r="N16" s="23">
        <f>'Day11'!J$224</f>
        <v>0.39062499999999956</v>
      </c>
      <c r="O16" s="23">
        <f>'Day11'!K$224</f>
        <v>0</v>
      </c>
      <c r="P16" s="23">
        <f>'Day11'!L$224</f>
        <v>0.44666666666666655</v>
      </c>
      <c r="Q16" s="23">
        <f>'Day11'!M$224</f>
        <v>0</v>
      </c>
      <c r="R16" s="24"/>
      <c r="S16" s="3"/>
    </row>
    <row r="17" spans="1:19" ht="16" thickBot="1" x14ac:dyDescent="0.25">
      <c r="A17" s="20" t="s">
        <v>20</v>
      </c>
      <c r="B17" s="21">
        <f>'Day12'!H$2</f>
        <v>2</v>
      </c>
      <c r="C17" s="22">
        <f>'Day12'!E$221</f>
        <v>78</v>
      </c>
      <c r="D17" s="22"/>
      <c r="E17" s="22">
        <f>'Day12'!E$222</f>
        <v>13</v>
      </c>
      <c r="F17" s="22">
        <f>'Day12'!I221</f>
        <v>38</v>
      </c>
      <c r="G17" s="22">
        <f>'Day12'!J221</f>
        <v>0</v>
      </c>
      <c r="H17" s="22">
        <f>'Day12'!K221</f>
        <v>0</v>
      </c>
      <c r="I17" s="22">
        <f>'Day12'!L221</f>
        <v>40</v>
      </c>
      <c r="J17" s="22">
        <f>'Day12'!M221</f>
        <v>0</v>
      </c>
      <c r="K17" s="22">
        <f t="shared" si="1"/>
        <v>78</v>
      </c>
      <c r="L17" s="23">
        <f>'Day12'!O$224</f>
        <v>0.43002136752136733</v>
      </c>
      <c r="M17" s="23">
        <f>'Day12'!I$224</f>
        <v>0.39364035087719274</v>
      </c>
      <c r="N17" s="23">
        <f>'Day12'!J$224</f>
        <v>0</v>
      </c>
      <c r="O17" s="23">
        <f>'Day12'!K$224</f>
        <v>0</v>
      </c>
      <c r="P17" s="23">
        <f>'Day12'!L$224</f>
        <v>0.4645833333333334</v>
      </c>
      <c r="Q17" s="23">
        <f>'Day12'!M$224</f>
        <v>0</v>
      </c>
      <c r="R17" s="24"/>
      <c r="S17" s="3"/>
    </row>
    <row r="18" spans="1:19" ht="16" thickBot="1" x14ac:dyDescent="0.25">
      <c r="A18" s="20" t="s">
        <v>21</v>
      </c>
      <c r="B18" s="21">
        <f>'Day13'!H$2</f>
        <v>3</v>
      </c>
      <c r="C18" s="22">
        <f>'Day13'!E$221</f>
        <v>80</v>
      </c>
      <c r="D18" s="22"/>
      <c r="E18" s="22">
        <f>'Day13'!E$222</f>
        <v>11</v>
      </c>
      <c r="F18" s="22">
        <f>'Day13'!I221</f>
        <v>27</v>
      </c>
      <c r="G18" s="22">
        <f>'Day13'!J221</f>
        <v>16</v>
      </c>
      <c r="H18" s="22">
        <f>'Day13'!K221</f>
        <v>0</v>
      </c>
      <c r="I18" s="22">
        <f>'Day13'!L221</f>
        <v>37</v>
      </c>
      <c r="J18" s="22">
        <f>'Day13'!M221</f>
        <v>0</v>
      </c>
      <c r="K18" s="22">
        <f t="shared" si="1"/>
        <v>80</v>
      </c>
      <c r="L18" s="23">
        <f>'Day13'!O$224</f>
        <v>0.4697916666666665</v>
      </c>
      <c r="M18" s="23">
        <f>'Day13'!I$224</f>
        <v>0.48611111111111166</v>
      </c>
      <c r="N18" s="23">
        <f>'Day13'!J$224</f>
        <v>0.49218750000000011</v>
      </c>
      <c r="O18" s="23">
        <f>'Day13'!K$224</f>
        <v>0</v>
      </c>
      <c r="P18" s="23">
        <f>'Day13'!L$224</f>
        <v>0.44819819819819789</v>
      </c>
      <c r="Q18" s="23">
        <f>'Day13'!M$224</f>
        <v>0</v>
      </c>
      <c r="R18" s="24"/>
      <c r="S18" s="3"/>
    </row>
    <row r="19" spans="1:19" ht="16" thickBot="1" x14ac:dyDescent="0.25">
      <c r="A19" s="20" t="s">
        <v>22</v>
      </c>
      <c r="B19" s="21">
        <f>'Day14'!H$2</f>
        <v>3</v>
      </c>
      <c r="C19" s="22">
        <f>'Day14'!E$221</f>
        <v>0</v>
      </c>
      <c r="D19" s="22"/>
      <c r="E19" s="22">
        <f>'Day14'!E$222</f>
        <v>0</v>
      </c>
      <c r="F19" s="22">
        <f>'Day14'!I221</f>
        <v>0</v>
      </c>
      <c r="G19" s="22">
        <f>'Day14'!J221</f>
        <v>0</v>
      </c>
      <c r="H19" s="22">
        <f>'Day14'!K221</f>
        <v>0</v>
      </c>
      <c r="I19" s="22">
        <f>'Day14'!L221</f>
        <v>0</v>
      </c>
      <c r="J19" s="22">
        <f>'Day14'!M221</f>
        <v>0</v>
      </c>
      <c r="K19" s="22">
        <f t="shared" si="1"/>
        <v>0</v>
      </c>
      <c r="L19" s="23">
        <v>0</v>
      </c>
      <c r="M19" s="23" t="e">
        <f>'Day14'!I$224</f>
        <v>#DIV/0!</v>
      </c>
      <c r="N19" s="23" t="e">
        <f>'Day14'!J$224</f>
        <v>#DIV/0!</v>
      </c>
      <c r="O19" s="23" t="e">
        <f>'Day14'!K$224</f>
        <v>#DIV/0!</v>
      </c>
      <c r="P19" s="23" t="e">
        <f>'Day14'!L$224</f>
        <v>#DIV/0!</v>
      </c>
      <c r="Q19" s="23" t="e">
        <f>'Day14'!M$224</f>
        <v>#DIV/0!</v>
      </c>
      <c r="R19" s="24"/>
      <c r="S19" s="3"/>
    </row>
    <row r="20" spans="1:19" ht="16" thickBot="1" x14ac:dyDescent="0.25">
      <c r="A20" s="20" t="s">
        <v>23</v>
      </c>
      <c r="B20" s="21">
        <f>'Day15'!H$2</f>
        <v>0</v>
      </c>
      <c r="C20" s="22">
        <f>'Day15'!E$221</f>
        <v>0</v>
      </c>
      <c r="D20" s="22"/>
      <c r="E20" s="22">
        <f>'Day15'!E$222</f>
        <v>0</v>
      </c>
      <c r="F20" s="22">
        <f>'Day14'!I221</f>
        <v>0</v>
      </c>
      <c r="G20" s="22">
        <f>'Day14'!J221</f>
        <v>0</v>
      </c>
      <c r="H20" s="22">
        <f>'Day14'!K221</f>
        <v>0</v>
      </c>
      <c r="I20" s="22">
        <f>'Day14'!L221</f>
        <v>0</v>
      </c>
      <c r="J20" s="22">
        <f>'Day14'!M221</f>
        <v>0</v>
      </c>
      <c r="K20" s="22">
        <f t="shared" si="1"/>
        <v>0</v>
      </c>
      <c r="L20" s="23">
        <v>0</v>
      </c>
      <c r="M20" s="23" t="e">
        <f>'Day15'!I$224</f>
        <v>#DIV/0!</v>
      </c>
      <c r="N20" s="23" t="e">
        <f>'Day15'!J$224</f>
        <v>#DIV/0!</v>
      </c>
      <c r="O20" s="23" t="e">
        <f>'Day15'!K$224</f>
        <v>#DIV/0!</v>
      </c>
      <c r="P20" s="23" t="e">
        <f>'Day15'!L$224</f>
        <v>#DIV/0!</v>
      </c>
      <c r="Q20" s="23" t="e">
        <f>'Day15'!M$224</f>
        <v>#DIV/0!</v>
      </c>
      <c r="R20" s="24"/>
      <c r="S20" s="3"/>
    </row>
    <row r="21" spans="1:19" ht="16" thickBot="1" x14ac:dyDescent="0.25">
      <c r="A21" s="20" t="s">
        <v>24</v>
      </c>
      <c r="B21" s="21">
        <f>'Day16'!H$2</f>
        <v>0</v>
      </c>
      <c r="C21" s="22">
        <f>'Day16'!E$221</f>
        <v>0</v>
      </c>
      <c r="D21" s="22"/>
      <c r="E21" s="22">
        <f>'Day16'!E$222</f>
        <v>0</v>
      </c>
      <c r="F21" s="22">
        <f>'Day15'!I221</f>
        <v>0</v>
      </c>
      <c r="G21" s="22">
        <f>'Day15'!J221</f>
        <v>0</v>
      </c>
      <c r="H21" s="22">
        <f>'Day15'!K221</f>
        <v>0</v>
      </c>
      <c r="I21" s="22">
        <f>'Day15'!L221</f>
        <v>0</v>
      </c>
      <c r="J21" s="22">
        <f>'Day15'!M221</f>
        <v>0</v>
      </c>
      <c r="K21" s="22">
        <f t="shared" si="1"/>
        <v>0</v>
      </c>
      <c r="L21" s="23">
        <v>0</v>
      </c>
      <c r="M21" s="23" t="e">
        <f>'Day16'!I$224</f>
        <v>#DIV/0!</v>
      </c>
      <c r="N21" s="23" t="e">
        <f>'Day16'!J$224</f>
        <v>#DIV/0!</v>
      </c>
      <c r="O21" s="23" t="e">
        <f>'Day16'!K$224</f>
        <v>#DIV/0!</v>
      </c>
      <c r="P21" s="23" t="e">
        <f>'Day16'!L$224</f>
        <v>#DIV/0!</v>
      </c>
      <c r="Q21" s="23" t="e">
        <f>'Day16'!M$224</f>
        <v>#DIV/0!</v>
      </c>
      <c r="R21" s="24"/>
      <c r="S21" s="3"/>
    </row>
    <row r="22" spans="1:19" ht="16" thickBot="1" x14ac:dyDescent="0.25">
      <c r="A22" s="20" t="s">
        <v>25</v>
      </c>
      <c r="B22" s="21">
        <f>'Day17'!H$2</f>
        <v>3</v>
      </c>
      <c r="C22" s="22">
        <f>'Day17'!E$221</f>
        <v>65</v>
      </c>
      <c r="D22" s="22"/>
      <c r="E22" s="22">
        <f>'Day17'!E$222</f>
        <v>5</v>
      </c>
      <c r="F22" s="22">
        <f>'Day16'!I221</f>
        <v>0</v>
      </c>
      <c r="G22" s="22">
        <f>'Day16'!J221</f>
        <v>0</v>
      </c>
      <c r="H22" s="22">
        <f>'Day16'!K221</f>
        <v>0</v>
      </c>
      <c r="I22" s="22">
        <f>'Day16'!L221</f>
        <v>0</v>
      </c>
      <c r="J22" s="22">
        <f>'Day16'!M221</f>
        <v>0</v>
      </c>
      <c r="K22" s="22">
        <f t="shared" si="1"/>
        <v>0</v>
      </c>
      <c r="L22" s="23">
        <f>'Day17'!O$224</f>
        <v>0.42943548387096764</v>
      </c>
      <c r="M22" s="23">
        <f>'Day17'!I$224</f>
        <v>0.47420634920634958</v>
      </c>
      <c r="N22" s="23">
        <f>'Day17'!J$224</f>
        <v>0</v>
      </c>
      <c r="O22" s="23">
        <f>'Day17'!K$224</f>
        <v>0.38541666666666663</v>
      </c>
      <c r="P22" s="23">
        <f>'Day17'!L$224</f>
        <v>0.42658730158730118</v>
      </c>
      <c r="Q22" s="23">
        <f>'Day17'!M$224</f>
        <v>0</v>
      </c>
      <c r="R22" s="24"/>
      <c r="S22" s="3"/>
    </row>
    <row r="23" spans="1:19" ht="16" thickBot="1" x14ac:dyDescent="0.25">
      <c r="A23" s="20" t="s">
        <v>26</v>
      </c>
      <c r="B23" s="21">
        <f>'Day18'!H$2</f>
        <v>3</v>
      </c>
      <c r="C23" s="22">
        <f>'Day18'!E$221</f>
        <v>92</v>
      </c>
      <c r="D23" s="22"/>
      <c r="E23" s="22">
        <f>'Day18'!E$222</f>
        <v>8</v>
      </c>
      <c r="F23" s="22">
        <f>'Day18'!I221</f>
        <v>24</v>
      </c>
      <c r="G23" s="22">
        <f>'Day18'!J221</f>
        <v>0</v>
      </c>
      <c r="H23" s="22">
        <f>'Day18'!K221</f>
        <v>28</v>
      </c>
      <c r="I23" s="22">
        <f>'Day18'!L221</f>
        <v>36</v>
      </c>
      <c r="J23" s="22">
        <f>'Day18'!M221</f>
        <v>0</v>
      </c>
      <c r="K23" s="22">
        <f t="shared" si="1"/>
        <v>88</v>
      </c>
      <c r="L23" s="23">
        <f>'Day18'!O$224</f>
        <v>0.46259469696969691</v>
      </c>
      <c r="M23" s="23">
        <f>'Day18'!I$224</f>
        <v>0.46874999999999939</v>
      </c>
      <c r="N23" s="23">
        <f>'Day18'!J$224</f>
        <v>0</v>
      </c>
      <c r="O23" s="23">
        <f>'Day18'!K$224</f>
        <v>0.43303571428571452</v>
      </c>
      <c r="P23" s="23">
        <f>'Day18'!L$224</f>
        <v>0.48148148148148195</v>
      </c>
      <c r="Q23" s="23">
        <f>'Day18'!M$224</f>
        <v>0</v>
      </c>
      <c r="R23" s="24"/>
      <c r="S23" s="3"/>
    </row>
    <row r="24" spans="1:19" ht="16" thickBot="1" x14ac:dyDescent="0.25">
      <c r="A24" s="20" t="s">
        <v>27</v>
      </c>
      <c r="B24" s="21">
        <f>'Day19'!H$2</f>
        <v>3</v>
      </c>
      <c r="C24" s="22">
        <f>'Day19'!E$221</f>
        <v>61</v>
      </c>
      <c r="D24" s="22"/>
      <c r="E24" s="22">
        <f>'Day19'!E$222</f>
        <v>5</v>
      </c>
      <c r="F24" s="22">
        <f>'Day19'!I221</f>
        <v>21</v>
      </c>
      <c r="G24" s="22">
        <f>'Day19'!J221</f>
        <v>0</v>
      </c>
      <c r="H24" s="22">
        <f>'Day19'!K221</f>
        <v>13</v>
      </c>
      <c r="I24" s="22">
        <f>'Day19'!L221</f>
        <v>18</v>
      </c>
      <c r="J24" s="22">
        <f>'Day19'!M221</f>
        <v>0</v>
      </c>
      <c r="K24" s="22">
        <f t="shared" si="1"/>
        <v>52</v>
      </c>
      <c r="L24" s="23">
        <f>'Day19'!O$224</f>
        <v>0.43830128205128166</v>
      </c>
      <c r="M24" s="23">
        <f>'Day19'!I$224</f>
        <v>0.51190476190476153</v>
      </c>
      <c r="N24" s="23">
        <f>'Day19'!J$224</f>
        <v>0</v>
      </c>
      <c r="O24" s="23">
        <f>'Day19'!K$224</f>
        <v>0.32692307692307704</v>
      </c>
      <c r="P24" s="23">
        <f>'Day19'!L$224</f>
        <v>0.43287037037036996</v>
      </c>
      <c r="Q24" s="23">
        <f>'Day19'!M$224</f>
        <v>0</v>
      </c>
      <c r="R24" s="24"/>
      <c r="S24" s="3"/>
    </row>
    <row r="25" spans="1:19" ht="16" thickBot="1" x14ac:dyDescent="0.25">
      <c r="A25" s="20" t="s">
        <v>28</v>
      </c>
      <c r="B25" s="21">
        <f>'Day20'!H$2</f>
        <v>2</v>
      </c>
      <c r="C25" s="22">
        <f>'Day20'!E$221</f>
        <v>64</v>
      </c>
      <c r="D25" s="22"/>
      <c r="E25" s="22">
        <f>'Day20'!E$222</f>
        <v>8</v>
      </c>
      <c r="F25" s="22">
        <f>'Day20'!I221</f>
        <v>4</v>
      </c>
      <c r="G25" s="22">
        <f>'Day20'!J221</f>
        <v>0</v>
      </c>
      <c r="H25" s="22">
        <f>'Day20'!K221</f>
        <v>30</v>
      </c>
      <c r="I25" s="22">
        <f>'Day20'!L221</f>
        <v>23</v>
      </c>
      <c r="J25" s="22">
        <f>'Day20'!M221</f>
        <v>0</v>
      </c>
      <c r="K25" s="22">
        <f t="shared" si="1"/>
        <v>57</v>
      </c>
      <c r="L25" s="23">
        <f>'Day20'!O$224</f>
        <v>0.35526315789473639</v>
      </c>
      <c r="M25" s="23">
        <f>'Day20'!I$224</f>
        <v>0.22916666666666419</v>
      </c>
      <c r="N25" s="23">
        <f>'Day20'!J$224</f>
        <v>0</v>
      </c>
      <c r="O25" s="23">
        <f>'Day20'!K$224</f>
        <v>0.35277777777777775</v>
      </c>
      <c r="P25" s="23">
        <f>'Day20'!L$224</f>
        <v>0.38043478260869495</v>
      </c>
      <c r="Q25" s="23">
        <f>'Day20'!M$224</f>
        <v>0</v>
      </c>
      <c r="R25" s="24"/>
      <c r="S25" s="3"/>
    </row>
    <row r="26" spans="1:19" ht="16" thickBot="1" x14ac:dyDescent="0.25">
      <c r="A26" s="20" t="s">
        <v>89</v>
      </c>
      <c r="B26" s="21">
        <f>'Day21'!H$2</f>
        <v>0</v>
      </c>
      <c r="C26" s="22">
        <f>'Day21'!E$221</f>
        <v>0</v>
      </c>
      <c r="D26" s="22"/>
      <c r="E26" s="22">
        <f>'Day21'!E$222</f>
        <v>0</v>
      </c>
      <c r="F26" s="22">
        <f>'Day21'!I221</f>
        <v>0</v>
      </c>
      <c r="G26" s="22">
        <f>'Day21'!J221</f>
        <v>0</v>
      </c>
      <c r="H26" s="22">
        <f>'Day21'!K221</f>
        <v>0</v>
      </c>
      <c r="I26" s="22">
        <f>'Day21'!L221</f>
        <v>0</v>
      </c>
      <c r="J26" s="22">
        <f>'Day21'!M221</f>
        <v>0</v>
      </c>
      <c r="K26" s="22">
        <f t="shared" si="1"/>
        <v>0</v>
      </c>
      <c r="L26" s="23" t="e">
        <f>'Day21'!O$224</f>
        <v>#DIV/0!</v>
      </c>
      <c r="M26" s="23" t="e">
        <f>'Day21'!I$224</f>
        <v>#DIV/0!</v>
      </c>
      <c r="N26" s="23" t="e">
        <f>'Day21'!J$224</f>
        <v>#DIV/0!</v>
      </c>
      <c r="O26" s="23" t="e">
        <f>'Day21'!K$224</f>
        <v>#DIV/0!</v>
      </c>
      <c r="P26" s="23" t="e">
        <f>'Day21'!L$224</f>
        <v>#DIV/0!</v>
      </c>
      <c r="Q26" s="23" t="e">
        <f>'Day21'!M$224</f>
        <v>#DIV/0!</v>
      </c>
      <c r="R26" s="24"/>
      <c r="S26" s="3"/>
    </row>
    <row r="27" spans="1:19" ht="16" thickBot="1" x14ac:dyDescent="0.25">
      <c r="A27" s="20" t="s">
        <v>90</v>
      </c>
      <c r="B27" s="21">
        <f>'Day22'!H$2</f>
        <v>0</v>
      </c>
      <c r="C27" s="22">
        <f>'Day22'!E$221</f>
        <v>0</v>
      </c>
      <c r="D27" s="22"/>
      <c r="E27" s="22">
        <f>'Day22'!E$222</f>
        <v>0</v>
      </c>
      <c r="F27" s="22">
        <f>'Day22'!I221</f>
        <v>0</v>
      </c>
      <c r="G27" s="22">
        <f>'Day22'!J221</f>
        <v>0</v>
      </c>
      <c r="H27" s="22">
        <f>'Day22'!K221</f>
        <v>0</v>
      </c>
      <c r="I27" s="22">
        <f>'Day22'!L221</f>
        <v>0</v>
      </c>
      <c r="J27" s="22">
        <f>'Day22'!M221</f>
        <v>0</v>
      </c>
      <c r="K27" s="22">
        <f t="shared" si="1"/>
        <v>0</v>
      </c>
      <c r="L27" s="23" t="e">
        <f>'Day22'!O$224</f>
        <v>#DIV/0!</v>
      </c>
      <c r="M27" s="23" t="e">
        <f>'Day22'!I$224</f>
        <v>#DIV/0!</v>
      </c>
      <c r="N27" s="23" t="e">
        <f>'Day22'!J$224</f>
        <v>#DIV/0!</v>
      </c>
      <c r="O27" s="23" t="e">
        <f>'Day22'!K$224</f>
        <v>#DIV/0!</v>
      </c>
      <c r="P27" s="23" t="e">
        <f>'Day22'!L$224</f>
        <v>#DIV/0!</v>
      </c>
      <c r="Q27" s="23" t="e">
        <f>'Day22'!M$224</f>
        <v>#DIV/0!</v>
      </c>
      <c r="R27" s="24"/>
      <c r="S27" s="3"/>
    </row>
    <row r="28" spans="1:19" ht="16" thickBot="1" x14ac:dyDescent="0.25">
      <c r="A28" s="20" t="s">
        <v>92</v>
      </c>
      <c r="B28" s="21">
        <f>'Day23'!H$2</f>
        <v>0</v>
      </c>
      <c r="C28" s="22">
        <f>'Day23'!E$221</f>
        <v>0</v>
      </c>
      <c r="D28" s="22"/>
      <c r="E28" s="22">
        <f>'Day23'!E$222</f>
        <v>0</v>
      </c>
      <c r="F28" s="22">
        <f>'Day23'!I221</f>
        <v>0</v>
      </c>
      <c r="G28" s="22">
        <f>'Day23'!J221</f>
        <v>0</v>
      </c>
      <c r="H28" s="22">
        <f>'Day23'!K221</f>
        <v>0</v>
      </c>
      <c r="I28" s="22">
        <f>'Day23'!L221</f>
        <v>0</v>
      </c>
      <c r="J28" s="22">
        <f>'Day23'!M221</f>
        <v>0</v>
      </c>
      <c r="K28" s="22">
        <f t="shared" ref="K28" si="3">SUM(F28:J28)</f>
        <v>0</v>
      </c>
      <c r="L28" s="23" t="e">
        <f>'Day23'!O$224</f>
        <v>#DIV/0!</v>
      </c>
      <c r="M28" s="23" t="e">
        <f>'Day23'!I$224</f>
        <v>#DIV/0!</v>
      </c>
      <c r="N28" s="23" t="e">
        <f>'Day23'!J$224</f>
        <v>#DIV/0!</v>
      </c>
      <c r="O28" s="23" t="e">
        <f>'Day23'!K$224</f>
        <v>#DIV/0!</v>
      </c>
      <c r="P28" s="23" t="e">
        <f>'Day23'!L$224</f>
        <v>#DIV/0!</v>
      </c>
      <c r="Q28" s="23" t="e">
        <f>'Day23'!M$224</f>
        <v>#DIV/0!</v>
      </c>
      <c r="R28" s="24"/>
      <c r="S28" s="3"/>
    </row>
    <row r="29" spans="1:19" ht="16" thickBot="1" x14ac:dyDescent="0.25">
      <c r="A29" s="25" t="s">
        <v>29</v>
      </c>
      <c r="B29" s="26">
        <f t="shared" ref="B29:K29" si="4">SUM(B6:B27)</f>
        <v>50</v>
      </c>
      <c r="C29" s="26">
        <f t="shared" si="4"/>
        <v>1429</v>
      </c>
      <c r="D29" s="26"/>
      <c r="E29" s="26">
        <f t="shared" si="4"/>
        <v>136</v>
      </c>
      <c r="F29" s="26">
        <f t="shared" si="4"/>
        <v>324</v>
      </c>
      <c r="G29" s="26">
        <f t="shared" si="4"/>
        <v>58</v>
      </c>
      <c r="H29" s="26">
        <f t="shared" si="4"/>
        <v>270</v>
      </c>
      <c r="I29" s="26">
        <f t="shared" si="4"/>
        <v>468</v>
      </c>
      <c r="J29" s="26">
        <f t="shared" si="4"/>
        <v>139</v>
      </c>
      <c r="K29" s="26">
        <f t="shared" si="4"/>
        <v>1259</v>
      </c>
      <c r="L29" s="27">
        <f t="shared" ref="L29:Q29" si="5">SUMIF(L6:L27,"&lt;&gt;#DIV/0!")/22</f>
        <v>0.80054702371516939</v>
      </c>
      <c r="M29" s="27">
        <f t="shared" si="5"/>
        <v>0.3243930779973202</v>
      </c>
      <c r="N29" s="27">
        <f t="shared" si="5"/>
        <v>6.0626949643493737E-2</v>
      </c>
      <c r="O29" s="27">
        <f t="shared" si="5"/>
        <v>0.1979349627645082</v>
      </c>
      <c r="P29" s="27">
        <f t="shared" si="5"/>
        <v>0.36991056445120096</v>
      </c>
      <c r="Q29" s="27">
        <f t="shared" si="5"/>
        <v>4.0425615618323949</v>
      </c>
      <c r="R29" s="3"/>
      <c r="S29" s="3"/>
    </row>
    <row r="30" spans="1:19" ht="16" thickBot="1" x14ac:dyDescent="0.25">
      <c r="A30" s="25" t="s">
        <v>100</v>
      </c>
      <c r="B30" s="26">
        <f t="shared" ref="B30:Q30" si="6">AVERAGEIF(B6:B28,"&gt;0")</f>
        <v>2.7777777777777777</v>
      </c>
      <c r="C30" s="26">
        <f t="shared" si="6"/>
        <v>84.058823529411768</v>
      </c>
      <c r="D30" s="26"/>
      <c r="E30" s="26">
        <f t="shared" si="6"/>
        <v>8</v>
      </c>
      <c r="F30" s="26">
        <f t="shared" si="6"/>
        <v>23.142857142857142</v>
      </c>
      <c r="G30" s="26">
        <f t="shared" si="6"/>
        <v>14.5</v>
      </c>
      <c r="H30" s="26">
        <f t="shared" si="6"/>
        <v>27</v>
      </c>
      <c r="I30" s="26">
        <f t="shared" si="6"/>
        <v>29.25</v>
      </c>
      <c r="J30" s="26">
        <f t="shared" si="6"/>
        <v>19.857142857142858</v>
      </c>
      <c r="K30" s="26">
        <f t="shared" si="6"/>
        <v>78.6875</v>
      </c>
      <c r="L30" s="26">
        <f t="shared" si="6"/>
        <v>1.0360020306902191</v>
      </c>
      <c r="M30" s="26">
        <f t="shared" si="6"/>
        <v>0.47577651439606961</v>
      </c>
      <c r="N30" s="26">
        <f t="shared" si="6"/>
        <v>0.44459763071895408</v>
      </c>
      <c r="O30" s="26">
        <f t="shared" si="6"/>
        <v>0.3958699255290164</v>
      </c>
      <c r="P30" s="26">
        <f t="shared" si="6"/>
        <v>0.47870778928978952</v>
      </c>
      <c r="Q30" s="26">
        <f t="shared" si="6"/>
        <v>12.70519348004467</v>
      </c>
      <c r="R30" s="3"/>
      <c r="S30" s="3"/>
    </row>
    <row r="31" spans="1:19" x14ac:dyDescent="0.2">
      <c r="A31" s="28"/>
      <c r="B31" s="29"/>
      <c r="C31" s="29"/>
      <c r="D31" s="29"/>
      <c r="E31" s="29" t="s">
        <v>30</v>
      </c>
      <c r="F31" s="30">
        <f>F29/K29</f>
        <v>0.25734710087370927</v>
      </c>
      <c r="G31" s="30">
        <f>G29/K29</f>
        <v>4.6068308181096106E-2</v>
      </c>
      <c r="H31" s="30">
        <f>H29/K29</f>
        <v>0.21445591739475775</v>
      </c>
      <c r="I31" s="30">
        <f>I29/K29</f>
        <v>0.37172359015091344</v>
      </c>
      <c r="J31" s="30">
        <f>J29/K29</f>
        <v>0.11040508339952343</v>
      </c>
      <c r="K31" s="31">
        <f>SUM(K29/22)</f>
        <v>57.227272727272727</v>
      </c>
      <c r="L31" s="29"/>
      <c r="M31" s="32"/>
      <c r="N31" s="32"/>
      <c r="O31" s="32"/>
      <c r="P31" s="32"/>
      <c r="Q31" s="32"/>
      <c r="R31" s="3"/>
      <c r="S31" s="3"/>
    </row>
    <row r="32" spans="1:19" x14ac:dyDescent="0.2">
      <c r="A32" s="33"/>
      <c r="B32" s="2"/>
      <c r="C32" s="2"/>
      <c r="D32" s="2"/>
      <c r="E32" s="2"/>
      <c r="F32" s="2"/>
      <c r="G32" s="2"/>
      <c r="H32" s="2"/>
      <c r="I32" s="2"/>
      <c r="J32" s="2"/>
      <c r="K32" s="31" t="s">
        <v>31</v>
      </c>
      <c r="L32" s="2"/>
      <c r="M32" s="3"/>
      <c r="N32" s="3"/>
      <c r="O32" s="3"/>
      <c r="P32" s="3"/>
      <c r="Q32" s="3"/>
      <c r="R32" s="3"/>
      <c r="S32" s="3"/>
    </row>
    <row r="224" spans="1:1" x14ac:dyDescent="0.2">
      <c r="A224" s="32" t="s">
        <v>55</v>
      </c>
    </row>
    <row r="225" spans="1:13" x14ac:dyDescent="0.2">
      <c r="A225" s="101"/>
      <c r="B225" s="101"/>
      <c r="C225" s="101"/>
      <c r="D225" s="101"/>
    </row>
    <row r="228" spans="1:13" x14ac:dyDescent="0.2">
      <c r="I228">
        <v>14</v>
      </c>
      <c r="J228">
        <v>38</v>
      </c>
      <c r="K228">
        <v>46</v>
      </c>
      <c r="L228">
        <v>47</v>
      </c>
      <c r="M228">
        <v>51</v>
      </c>
    </row>
  </sheetData>
  <mergeCells count="2">
    <mergeCell ref="F4:J4"/>
    <mergeCell ref="M4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zoomScale="86" zoomScaleNormal="86" workbookViewId="0">
      <pane ySplit="3" topLeftCell="A221" activePane="bottomLeft" state="frozen"/>
      <selection activeCell="A223" sqref="A223"/>
      <selection pane="bottomLeft" activeCell="I244" sqref="I244"/>
    </sheetView>
  </sheetViews>
  <sheetFormatPr baseColWidth="10" defaultColWidth="8.83203125" defaultRowHeight="15" x14ac:dyDescent="0.2"/>
  <cols>
    <col min="1" max="1" width="9.5" customWidth="1"/>
    <col min="2" max="2" width="16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4.33203125" customWidth="1"/>
    <col min="16" max="16" width="56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236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9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115</v>
      </c>
      <c r="J3" s="125" t="s">
        <v>250</v>
      </c>
      <c r="K3" s="126" t="s">
        <v>118</v>
      </c>
      <c r="L3" s="127" t="s">
        <v>116</v>
      </c>
      <c r="M3" s="128" t="s">
        <v>243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0.31805555555555554</v>
      </c>
      <c r="B4" s="40" t="s">
        <v>119</v>
      </c>
      <c r="C4" s="40"/>
      <c r="D4" s="40" t="s">
        <v>122</v>
      </c>
      <c r="E4" s="37">
        <v>1</v>
      </c>
      <c r="F4" s="39" t="s">
        <v>45</v>
      </c>
      <c r="G4" s="47" t="s">
        <v>124</v>
      </c>
      <c r="H4" s="40" t="s">
        <v>145</v>
      </c>
      <c r="I4" s="48"/>
      <c r="J4" s="49"/>
      <c r="K4" s="50"/>
      <c r="L4" s="51">
        <v>1</v>
      </c>
      <c r="M4" s="52"/>
      <c r="N4" s="46">
        <v>0.32291666666666669</v>
      </c>
      <c r="O4" s="53">
        <f t="shared" ref="O4:O67" si="0">ABS(N4-A4)</f>
        <v>4.8611111111111494E-3</v>
      </c>
      <c r="P4" s="54"/>
    </row>
    <row r="5" spans="1:18" ht="16" x14ac:dyDescent="0.2">
      <c r="A5" s="46">
        <v>0.32291666666666669</v>
      </c>
      <c r="B5" s="40" t="s">
        <v>119</v>
      </c>
      <c r="C5" s="40"/>
      <c r="D5" s="40" t="s">
        <v>122</v>
      </c>
      <c r="E5" s="37">
        <v>1</v>
      </c>
      <c r="F5" s="39" t="s">
        <v>45</v>
      </c>
      <c r="G5" s="47" t="s">
        <v>145</v>
      </c>
      <c r="H5" s="40" t="s">
        <v>205</v>
      </c>
      <c r="I5" s="48"/>
      <c r="J5" s="49"/>
      <c r="K5" s="50"/>
      <c r="L5" s="51">
        <v>1</v>
      </c>
      <c r="M5" s="52"/>
      <c r="N5" s="46">
        <v>0.32847222222222222</v>
      </c>
      <c r="O5" s="53">
        <f t="shared" si="0"/>
        <v>5.5555555555555358E-3</v>
      </c>
      <c r="P5" s="54"/>
    </row>
    <row r="6" spans="1:18" ht="16" x14ac:dyDescent="0.2">
      <c r="A6" s="46">
        <v>0.32361111111111113</v>
      </c>
      <c r="B6" s="40" t="s">
        <v>151</v>
      </c>
      <c r="C6" s="40"/>
      <c r="D6" s="40" t="s">
        <v>122</v>
      </c>
      <c r="E6" s="37">
        <v>1</v>
      </c>
      <c r="F6" s="39" t="s">
        <v>44</v>
      </c>
      <c r="G6" s="47" t="s">
        <v>124</v>
      </c>
      <c r="H6" s="40" t="s">
        <v>132</v>
      </c>
      <c r="I6" s="48">
        <v>1</v>
      </c>
      <c r="J6" s="49"/>
      <c r="K6" s="50"/>
      <c r="L6" s="51"/>
      <c r="M6" s="52"/>
      <c r="N6" s="46">
        <v>0.32777777777777778</v>
      </c>
      <c r="O6" s="53">
        <f t="shared" si="0"/>
        <v>4.1666666666666519E-3</v>
      </c>
      <c r="P6" s="54"/>
    </row>
    <row r="7" spans="1:18" ht="16" x14ac:dyDescent="0.2">
      <c r="A7" s="46">
        <v>0.32708333333333334</v>
      </c>
      <c r="B7" s="40" t="s">
        <v>237</v>
      </c>
      <c r="C7" s="40"/>
      <c r="D7" s="40" t="s">
        <v>121</v>
      </c>
      <c r="E7" s="37">
        <v>2</v>
      </c>
      <c r="F7" s="39" t="s">
        <v>50</v>
      </c>
      <c r="G7" s="47" t="s">
        <v>124</v>
      </c>
      <c r="H7" s="40" t="s">
        <v>177</v>
      </c>
      <c r="I7" s="48"/>
      <c r="J7" s="49"/>
      <c r="K7" s="50">
        <v>1</v>
      </c>
      <c r="L7" s="51"/>
      <c r="M7" s="52"/>
      <c r="N7" s="46">
        <v>0.33124999999999999</v>
      </c>
      <c r="O7" s="53">
        <f t="shared" si="0"/>
        <v>4.1666666666666519E-3</v>
      </c>
      <c r="P7" s="54"/>
    </row>
    <row r="8" spans="1:18" ht="16" x14ac:dyDescent="0.2">
      <c r="A8" s="46">
        <v>0.32708333333333334</v>
      </c>
      <c r="B8" s="40" t="s">
        <v>133</v>
      </c>
      <c r="C8" s="40"/>
      <c r="D8" s="40" t="s">
        <v>121</v>
      </c>
      <c r="E8" s="37">
        <v>1</v>
      </c>
      <c r="F8" s="39" t="s">
        <v>46</v>
      </c>
      <c r="G8" s="47" t="s">
        <v>124</v>
      </c>
      <c r="H8" s="40" t="s">
        <v>177</v>
      </c>
      <c r="I8" s="48"/>
      <c r="J8" s="49"/>
      <c r="K8" s="50">
        <v>1</v>
      </c>
      <c r="L8" s="51"/>
      <c r="M8" s="52"/>
      <c r="N8" s="46">
        <v>0.33124999999999999</v>
      </c>
      <c r="O8" s="53">
        <f t="shared" si="0"/>
        <v>4.1666666666666519E-3</v>
      </c>
      <c r="P8" s="54"/>
    </row>
    <row r="9" spans="1:18" ht="16" x14ac:dyDescent="0.2">
      <c r="A9" s="46">
        <v>0.32916666666666666</v>
      </c>
      <c r="B9" s="40" t="s">
        <v>151</v>
      </c>
      <c r="C9" s="40"/>
      <c r="D9" s="40" t="s">
        <v>122</v>
      </c>
      <c r="E9" s="37">
        <v>1</v>
      </c>
      <c r="F9" s="39" t="s">
        <v>44</v>
      </c>
      <c r="G9" s="47" t="s">
        <v>132</v>
      </c>
      <c r="H9" s="40" t="s">
        <v>124</v>
      </c>
      <c r="I9" s="48">
        <v>1</v>
      </c>
      <c r="J9" s="49"/>
      <c r="K9" s="50"/>
      <c r="L9" s="51"/>
      <c r="M9" s="52"/>
      <c r="N9" s="46">
        <v>0.3347222222222222</v>
      </c>
      <c r="O9" s="53">
        <f t="shared" si="0"/>
        <v>5.5555555555555358E-3</v>
      </c>
      <c r="P9" s="54"/>
    </row>
    <row r="10" spans="1:18" ht="16" x14ac:dyDescent="0.2">
      <c r="A10" s="46">
        <v>0.33888888888888885</v>
      </c>
      <c r="B10" s="40" t="s">
        <v>238</v>
      </c>
      <c r="C10" s="40"/>
      <c r="D10" s="40" t="s">
        <v>121</v>
      </c>
      <c r="E10" s="37">
        <v>1</v>
      </c>
      <c r="F10" s="39" t="s">
        <v>47</v>
      </c>
      <c r="G10" s="47" t="s">
        <v>124</v>
      </c>
      <c r="H10" s="40" t="s">
        <v>239</v>
      </c>
      <c r="I10" s="48"/>
      <c r="J10" s="49"/>
      <c r="K10" s="50"/>
      <c r="L10" s="51">
        <v>1</v>
      </c>
      <c r="M10" s="52"/>
      <c r="N10" s="46">
        <v>0.34583333333333338</v>
      </c>
      <c r="O10" s="53">
        <f t="shared" si="0"/>
        <v>6.9444444444445308E-3</v>
      </c>
      <c r="P10" s="54"/>
    </row>
    <row r="11" spans="1:18" ht="16" x14ac:dyDescent="0.2">
      <c r="A11" s="46">
        <v>0.3527777777777778</v>
      </c>
      <c r="B11" s="40" t="s">
        <v>137</v>
      </c>
      <c r="C11" s="40"/>
      <c r="D11" s="40" t="s">
        <v>121</v>
      </c>
      <c r="E11" s="37">
        <v>1</v>
      </c>
      <c r="F11" s="39" t="s">
        <v>49</v>
      </c>
      <c r="G11" s="47" t="s">
        <v>186</v>
      </c>
      <c r="H11" s="40" t="s">
        <v>124</v>
      </c>
      <c r="I11" s="48">
        <v>1</v>
      </c>
      <c r="J11" s="49"/>
      <c r="K11" s="50"/>
      <c r="L11" s="51"/>
      <c r="M11" s="52"/>
      <c r="N11" s="46">
        <v>0.36041666666666666</v>
      </c>
      <c r="O11" s="53">
        <f t="shared" si="0"/>
        <v>7.6388888888888618E-3</v>
      </c>
      <c r="P11" s="54"/>
    </row>
    <row r="12" spans="1:18" ht="16" x14ac:dyDescent="0.2">
      <c r="A12" s="46">
        <v>0.35625000000000001</v>
      </c>
      <c r="B12" s="40" t="s">
        <v>240</v>
      </c>
      <c r="C12" s="40"/>
      <c r="D12" s="40" t="s">
        <v>121</v>
      </c>
      <c r="E12" s="37">
        <v>1</v>
      </c>
      <c r="F12" s="39" t="s">
        <v>44</v>
      </c>
      <c r="G12" s="47" t="s">
        <v>131</v>
      </c>
      <c r="H12" s="40" t="s">
        <v>241</v>
      </c>
      <c r="I12" s="48"/>
      <c r="J12" s="49"/>
      <c r="K12" s="50">
        <v>1</v>
      </c>
      <c r="L12" s="51"/>
      <c r="M12" s="52"/>
      <c r="N12" s="46">
        <v>0.36249999999999999</v>
      </c>
      <c r="O12" s="53">
        <f t="shared" si="0"/>
        <v>6.2499999999999778E-3</v>
      </c>
      <c r="P12" s="54"/>
    </row>
    <row r="13" spans="1:18" ht="16" x14ac:dyDescent="0.2">
      <c r="A13" s="46">
        <v>0.36249999999999999</v>
      </c>
      <c r="B13" s="40" t="s">
        <v>240</v>
      </c>
      <c r="C13" s="40"/>
      <c r="D13" s="40" t="s">
        <v>121</v>
      </c>
      <c r="E13" s="37">
        <v>1</v>
      </c>
      <c r="F13" s="39" t="s">
        <v>44</v>
      </c>
      <c r="G13" s="47" t="s">
        <v>241</v>
      </c>
      <c r="H13" s="40" t="s">
        <v>138</v>
      </c>
      <c r="I13" s="48"/>
      <c r="J13" s="49"/>
      <c r="K13" s="50">
        <v>1</v>
      </c>
      <c r="L13" s="51"/>
      <c r="M13" s="52"/>
      <c r="N13" s="46">
        <v>0.36736111111111108</v>
      </c>
      <c r="O13" s="53">
        <f t="shared" si="0"/>
        <v>4.8611111111110938E-3</v>
      </c>
      <c r="P13" s="54"/>
    </row>
    <row r="14" spans="1:18" ht="16" x14ac:dyDescent="0.2">
      <c r="A14" s="46">
        <v>0.3576388888888889</v>
      </c>
      <c r="B14" s="40" t="s">
        <v>147</v>
      </c>
      <c r="C14" s="40"/>
      <c r="D14" s="40" t="s">
        <v>121</v>
      </c>
      <c r="E14" s="37">
        <v>1</v>
      </c>
      <c r="F14" s="39" t="s">
        <v>49</v>
      </c>
      <c r="G14" s="47" t="s">
        <v>124</v>
      </c>
      <c r="H14" s="40" t="s">
        <v>203</v>
      </c>
      <c r="I14" s="48"/>
      <c r="J14" s="49"/>
      <c r="K14" s="50"/>
      <c r="L14" s="51">
        <v>1</v>
      </c>
      <c r="M14" s="52"/>
      <c r="N14" s="46">
        <v>0.36736111111111108</v>
      </c>
      <c r="O14" s="53">
        <f t="shared" si="0"/>
        <v>9.7222222222221877E-3</v>
      </c>
      <c r="P14" s="54"/>
    </row>
    <row r="15" spans="1:18" ht="16" x14ac:dyDescent="0.2">
      <c r="A15" s="46">
        <v>0.3611111111111111</v>
      </c>
      <c r="B15" s="40" t="s">
        <v>151</v>
      </c>
      <c r="C15" s="40"/>
      <c r="D15" s="40" t="s">
        <v>122</v>
      </c>
      <c r="E15" s="37">
        <v>1</v>
      </c>
      <c r="F15" s="39" t="s">
        <v>44</v>
      </c>
      <c r="G15" s="47" t="s">
        <v>124</v>
      </c>
      <c r="H15" s="40" t="s">
        <v>242</v>
      </c>
      <c r="I15" s="48">
        <v>1</v>
      </c>
      <c r="J15" s="49"/>
      <c r="K15" s="50"/>
      <c r="L15" s="51"/>
      <c r="M15" s="52"/>
      <c r="N15" s="46">
        <v>0.36458333333333331</v>
      </c>
      <c r="O15" s="53">
        <f t="shared" si="0"/>
        <v>3.4722222222222099E-3</v>
      </c>
      <c r="P15" s="54"/>
    </row>
    <row r="16" spans="1:18" ht="16" x14ac:dyDescent="0.2">
      <c r="A16" s="46">
        <v>0.36805555555555558</v>
      </c>
      <c r="B16" s="40" t="s">
        <v>120</v>
      </c>
      <c r="C16" s="40"/>
      <c r="D16" s="40" t="s">
        <v>121</v>
      </c>
      <c r="E16" s="37">
        <v>1</v>
      </c>
      <c r="F16" s="39" t="s">
        <v>51</v>
      </c>
      <c r="G16" s="47" t="s">
        <v>124</v>
      </c>
      <c r="H16" s="40" t="s">
        <v>203</v>
      </c>
      <c r="I16" s="48">
        <v>1</v>
      </c>
      <c r="J16" s="49"/>
      <c r="K16" s="50"/>
      <c r="L16" s="51"/>
      <c r="M16" s="52"/>
      <c r="N16" s="46">
        <v>0.38194444444444442</v>
      </c>
      <c r="O16" s="53">
        <f t="shared" si="0"/>
        <v>1.388888888888884E-2</v>
      </c>
      <c r="P16" s="54"/>
    </row>
    <row r="17" spans="1:16" ht="16" x14ac:dyDescent="0.2">
      <c r="A17" s="46">
        <v>0.36805555555555558</v>
      </c>
      <c r="B17" s="40" t="s">
        <v>137</v>
      </c>
      <c r="C17" s="40"/>
      <c r="D17" s="40" t="s">
        <v>122</v>
      </c>
      <c r="E17" s="37">
        <v>1</v>
      </c>
      <c r="F17" s="39" t="s">
        <v>49</v>
      </c>
      <c r="G17" s="47" t="s">
        <v>124</v>
      </c>
      <c r="H17" s="40" t="s">
        <v>244</v>
      </c>
      <c r="I17" s="48">
        <v>1</v>
      </c>
      <c r="J17" s="49"/>
      <c r="K17" s="50"/>
      <c r="L17" s="51"/>
      <c r="M17" s="52"/>
      <c r="N17" s="46">
        <v>0.37708333333333338</v>
      </c>
      <c r="O17" s="53">
        <f t="shared" si="0"/>
        <v>9.0277777777778012E-3</v>
      </c>
      <c r="P17" s="54"/>
    </row>
    <row r="18" spans="1:16" ht="16" x14ac:dyDescent="0.2">
      <c r="A18" s="46">
        <v>0.37013888888888885</v>
      </c>
      <c r="B18" s="40" t="s">
        <v>245</v>
      </c>
      <c r="C18" s="40"/>
      <c r="D18" s="40" t="s">
        <v>121</v>
      </c>
      <c r="E18" s="37">
        <v>1</v>
      </c>
      <c r="F18" s="39" t="s">
        <v>44</v>
      </c>
      <c r="G18" s="47" t="s">
        <v>166</v>
      </c>
      <c r="H18" s="40" t="s">
        <v>205</v>
      </c>
      <c r="I18" s="48"/>
      <c r="J18" s="49"/>
      <c r="K18" s="50">
        <v>1</v>
      </c>
      <c r="L18" s="51"/>
      <c r="M18" s="52"/>
      <c r="N18" s="46">
        <v>0.39097222222222222</v>
      </c>
      <c r="O18" s="53">
        <f t="shared" si="0"/>
        <v>2.083333333333337E-2</v>
      </c>
      <c r="P18" s="54"/>
    </row>
    <row r="19" spans="1:16" ht="16" x14ac:dyDescent="0.2">
      <c r="A19" s="46">
        <v>0.37777777777777777</v>
      </c>
      <c r="B19" s="40" t="s">
        <v>246</v>
      </c>
      <c r="C19" s="40"/>
      <c r="D19" s="40" t="s">
        <v>121</v>
      </c>
      <c r="E19" s="37">
        <v>1</v>
      </c>
      <c r="F19" s="39" t="s">
        <v>44</v>
      </c>
      <c r="G19" s="47" t="s">
        <v>131</v>
      </c>
      <c r="H19" s="40" t="s">
        <v>166</v>
      </c>
      <c r="I19" s="48"/>
      <c r="J19" s="49"/>
      <c r="K19" s="50">
        <v>1</v>
      </c>
      <c r="L19" s="51"/>
      <c r="M19" s="52"/>
      <c r="N19" s="46">
        <v>0.38611111111111113</v>
      </c>
      <c r="O19" s="53">
        <f t="shared" si="0"/>
        <v>8.3333333333333592E-3</v>
      </c>
      <c r="P19" s="54"/>
    </row>
    <row r="20" spans="1:16" ht="16" x14ac:dyDescent="0.2">
      <c r="A20" s="46">
        <v>0.37847222222222227</v>
      </c>
      <c r="B20" s="40" t="s">
        <v>147</v>
      </c>
      <c r="C20" s="40"/>
      <c r="D20" s="40" t="s">
        <v>121</v>
      </c>
      <c r="E20" s="37">
        <v>1</v>
      </c>
      <c r="F20" s="39" t="s">
        <v>49</v>
      </c>
      <c r="G20" s="47" t="s">
        <v>203</v>
      </c>
      <c r="H20" s="40" t="s">
        <v>124</v>
      </c>
      <c r="I20" s="48">
        <v>1</v>
      </c>
      <c r="J20" s="49"/>
      <c r="K20" s="50"/>
      <c r="L20" s="51"/>
      <c r="M20" s="52"/>
      <c r="N20" s="46">
        <v>0.40277777777777773</v>
      </c>
      <c r="O20" s="53">
        <f t="shared" si="0"/>
        <v>2.4305555555555469E-2</v>
      </c>
      <c r="P20" s="54"/>
    </row>
    <row r="21" spans="1:16" ht="16" x14ac:dyDescent="0.2">
      <c r="A21" s="46">
        <v>0.38263888888888892</v>
      </c>
      <c r="B21" s="40" t="s">
        <v>238</v>
      </c>
      <c r="C21" s="40"/>
      <c r="D21" s="40" t="s">
        <v>121</v>
      </c>
      <c r="E21" s="37">
        <v>1</v>
      </c>
      <c r="F21" s="39" t="s">
        <v>47</v>
      </c>
      <c r="G21" s="47" t="s">
        <v>199</v>
      </c>
      <c r="H21" s="40" t="s">
        <v>124</v>
      </c>
      <c r="I21" s="48"/>
      <c r="J21" s="49"/>
      <c r="K21" s="50"/>
      <c r="L21" s="51">
        <v>1</v>
      </c>
      <c r="M21" s="52"/>
      <c r="N21" s="46">
        <v>0.40138888888888885</v>
      </c>
      <c r="O21" s="53">
        <f t="shared" si="0"/>
        <v>1.8749999999999933E-2</v>
      </c>
      <c r="P21" s="54"/>
    </row>
    <row r="22" spans="1:16" ht="16" x14ac:dyDescent="0.2">
      <c r="A22" s="46">
        <v>0.3979166666666667</v>
      </c>
      <c r="B22" s="40" t="s">
        <v>151</v>
      </c>
      <c r="C22" s="40"/>
      <c r="D22" s="40" t="s">
        <v>121</v>
      </c>
      <c r="E22" s="37">
        <v>1</v>
      </c>
      <c r="F22" s="39" t="s">
        <v>44</v>
      </c>
      <c r="G22" s="47" t="s">
        <v>124</v>
      </c>
      <c r="H22" s="40" t="s">
        <v>242</v>
      </c>
      <c r="I22" s="48">
        <v>1</v>
      </c>
      <c r="J22" s="49"/>
      <c r="K22" s="50"/>
      <c r="L22" s="51"/>
      <c r="M22" s="52"/>
      <c r="N22" s="46">
        <v>0.40416666666666662</v>
      </c>
      <c r="O22" s="53">
        <f t="shared" si="0"/>
        <v>6.2499999999999223E-3</v>
      </c>
      <c r="P22" s="54"/>
    </row>
    <row r="23" spans="1:16" ht="16" x14ac:dyDescent="0.2">
      <c r="A23" s="46">
        <v>0.39861111111111108</v>
      </c>
      <c r="B23" s="40" t="s">
        <v>227</v>
      </c>
      <c r="C23" s="40">
        <v>1</v>
      </c>
      <c r="D23" s="40" t="s">
        <v>121</v>
      </c>
      <c r="E23" s="37"/>
      <c r="F23" s="39" t="s">
        <v>45</v>
      </c>
      <c r="G23" s="47" t="s">
        <v>150</v>
      </c>
      <c r="H23" s="40" t="s">
        <v>158</v>
      </c>
      <c r="I23" s="48"/>
      <c r="J23" s="49"/>
      <c r="K23" s="50">
        <v>1</v>
      </c>
      <c r="L23" s="51"/>
      <c r="M23" s="52"/>
      <c r="N23" s="46">
        <v>0.40347222222222223</v>
      </c>
      <c r="O23" s="53">
        <f t="shared" si="0"/>
        <v>4.8611111111111494E-3</v>
      </c>
      <c r="P23" s="54"/>
    </row>
    <row r="24" spans="1:16" ht="16" x14ac:dyDescent="0.2">
      <c r="A24" s="46">
        <v>0.40625</v>
      </c>
      <c r="B24" s="40" t="s">
        <v>237</v>
      </c>
      <c r="C24" s="40"/>
      <c r="D24" s="40" t="s">
        <v>121</v>
      </c>
      <c r="E24" s="37">
        <v>2</v>
      </c>
      <c r="F24" s="39" t="s">
        <v>50</v>
      </c>
      <c r="G24" s="47" t="s">
        <v>124</v>
      </c>
      <c r="H24" s="40" t="s">
        <v>247</v>
      </c>
      <c r="I24" s="48"/>
      <c r="J24" s="49"/>
      <c r="K24" s="50">
        <v>1</v>
      </c>
      <c r="L24" s="51"/>
      <c r="M24" s="52"/>
      <c r="N24" s="46">
        <v>0.4145833333333333</v>
      </c>
      <c r="O24" s="53">
        <f t="shared" si="0"/>
        <v>8.3333333333333037E-3</v>
      </c>
      <c r="P24" s="54"/>
    </row>
    <row r="25" spans="1:16" ht="16" x14ac:dyDescent="0.2">
      <c r="A25" s="46">
        <v>0.4291666666666667</v>
      </c>
      <c r="B25" s="40" t="s">
        <v>227</v>
      </c>
      <c r="C25" s="40">
        <v>1</v>
      </c>
      <c r="D25" s="40" t="s">
        <v>121</v>
      </c>
      <c r="E25" s="37"/>
      <c r="F25" s="39" t="s">
        <v>45</v>
      </c>
      <c r="G25" s="47" t="s">
        <v>158</v>
      </c>
      <c r="H25" s="40" t="s">
        <v>150</v>
      </c>
      <c r="I25" s="48"/>
      <c r="J25" s="49"/>
      <c r="K25" s="50">
        <v>1</v>
      </c>
      <c r="L25" s="51"/>
      <c r="M25" s="52"/>
      <c r="N25" s="46">
        <v>0.4375</v>
      </c>
      <c r="O25" s="53">
        <f t="shared" si="0"/>
        <v>8.3333333333333037E-3</v>
      </c>
      <c r="P25" s="129" t="s">
        <v>248</v>
      </c>
    </row>
    <row r="26" spans="1:16" ht="16" x14ac:dyDescent="0.2">
      <c r="A26" s="46">
        <v>0.4291666666666667</v>
      </c>
      <c r="B26" s="40" t="s">
        <v>147</v>
      </c>
      <c r="C26" s="40"/>
      <c r="D26" s="40" t="s">
        <v>121</v>
      </c>
      <c r="E26" s="37">
        <v>1</v>
      </c>
      <c r="F26" s="39" t="s">
        <v>49</v>
      </c>
      <c r="G26" s="47" t="s">
        <v>124</v>
      </c>
      <c r="H26" s="40" t="s">
        <v>203</v>
      </c>
      <c r="I26" s="48">
        <v>1</v>
      </c>
      <c r="J26" s="49"/>
      <c r="K26" s="50"/>
      <c r="L26" s="51"/>
      <c r="M26" s="52"/>
      <c r="N26" s="46">
        <v>0.4381944444444445</v>
      </c>
      <c r="O26" s="53">
        <f t="shared" si="0"/>
        <v>9.0277777777778012E-3</v>
      </c>
      <c r="P26" s="54"/>
    </row>
    <row r="27" spans="1:16" ht="16" x14ac:dyDescent="0.2">
      <c r="A27" s="46">
        <v>0.42986111111111108</v>
      </c>
      <c r="B27" s="40" t="s">
        <v>211</v>
      </c>
      <c r="C27" s="40"/>
      <c r="D27" s="40" t="s">
        <v>122</v>
      </c>
      <c r="E27" s="37">
        <v>1</v>
      </c>
      <c r="F27" s="39" t="s">
        <v>45</v>
      </c>
      <c r="G27" s="47" t="s">
        <v>124</v>
      </c>
      <c r="H27" s="40" t="s">
        <v>234</v>
      </c>
      <c r="I27" s="48"/>
      <c r="J27" s="49"/>
      <c r="K27" s="50"/>
      <c r="L27" s="51">
        <v>1</v>
      </c>
      <c r="M27" s="52"/>
      <c r="N27" s="46">
        <v>0.43541666666666662</v>
      </c>
      <c r="O27" s="53">
        <f t="shared" si="0"/>
        <v>5.5555555555555358E-3</v>
      </c>
      <c r="P27" s="54"/>
    </row>
    <row r="28" spans="1:16" ht="16" x14ac:dyDescent="0.2">
      <c r="A28" s="46">
        <v>0.43194444444444446</v>
      </c>
      <c r="B28" s="40" t="s">
        <v>133</v>
      </c>
      <c r="C28" s="40"/>
      <c r="D28" s="40" t="s">
        <v>121</v>
      </c>
      <c r="E28" s="37">
        <v>1</v>
      </c>
      <c r="F28" s="39" t="s">
        <v>46</v>
      </c>
      <c r="G28" s="47" t="s">
        <v>128</v>
      </c>
      <c r="H28" s="40" t="s">
        <v>242</v>
      </c>
      <c r="I28" s="48"/>
      <c r="J28" s="49"/>
      <c r="K28" s="50"/>
      <c r="L28" s="51">
        <v>1</v>
      </c>
      <c r="M28" s="52"/>
      <c r="N28" s="46">
        <v>0.44444444444444442</v>
      </c>
      <c r="O28" s="53">
        <f t="shared" si="0"/>
        <v>1.2499999999999956E-2</v>
      </c>
      <c r="P28" s="54"/>
    </row>
    <row r="29" spans="1:16" ht="16" x14ac:dyDescent="0.2">
      <c r="A29" s="46">
        <v>0.43611111111111112</v>
      </c>
      <c r="B29" s="40" t="s">
        <v>120</v>
      </c>
      <c r="C29" s="40"/>
      <c r="D29" s="40" t="s">
        <v>121</v>
      </c>
      <c r="E29" s="37">
        <v>1</v>
      </c>
      <c r="F29" s="39" t="s">
        <v>51</v>
      </c>
      <c r="G29" s="47" t="s">
        <v>193</v>
      </c>
      <c r="H29" s="40" t="s">
        <v>124</v>
      </c>
      <c r="I29" s="48">
        <v>1</v>
      </c>
      <c r="J29" s="49"/>
      <c r="K29" s="50"/>
      <c r="L29" s="51"/>
      <c r="M29" s="52"/>
      <c r="N29" s="46">
        <v>0.46180555555555558</v>
      </c>
      <c r="O29" s="53">
        <f t="shared" si="0"/>
        <v>2.5694444444444464E-2</v>
      </c>
      <c r="P29" s="54"/>
    </row>
    <row r="30" spans="1:16" ht="16" x14ac:dyDescent="0.2">
      <c r="A30" s="46">
        <v>0.44097222222222227</v>
      </c>
      <c r="B30" s="40" t="s">
        <v>240</v>
      </c>
      <c r="C30" s="40"/>
      <c r="D30" s="40" t="s">
        <v>121</v>
      </c>
      <c r="E30" s="37">
        <v>1</v>
      </c>
      <c r="F30" s="39" t="s">
        <v>44</v>
      </c>
      <c r="G30" s="47" t="s">
        <v>249</v>
      </c>
      <c r="H30" s="40" t="s">
        <v>124</v>
      </c>
      <c r="I30" s="48"/>
      <c r="J30" s="49"/>
      <c r="K30" s="50">
        <v>1</v>
      </c>
      <c r="L30" s="51"/>
      <c r="M30" s="52"/>
      <c r="N30" s="46">
        <v>0.45416666666666666</v>
      </c>
      <c r="O30" s="53">
        <f t="shared" si="0"/>
        <v>1.3194444444444398E-2</v>
      </c>
      <c r="P30" s="54"/>
    </row>
    <row r="31" spans="1:16" ht="16" x14ac:dyDescent="0.2">
      <c r="A31" s="46">
        <v>0.43611111111111112</v>
      </c>
      <c r="B31" s="40" t="s">
        <v>246</v>
      </c>
      <c r="C31" s="40"/>
      <c r="D31" s="40" t="s">
        <v>122</v>
      </c>
      <c r="E31" s="37">
        <v>1</v>
      </c>
      <c r="F31" s="39" t="s">
        <v>44</v>
      </c>
      <c r="G31" s="47" t="s">
        <v>124</v>
      </c>
      <c r="H31" s="40" t="s">
        <v>193</v>
      </c>
      <c r="I31" s="48"/>
      <c r="J31" s="49"/>
      <c r="K31" s="50">
        <v>1</v>
      </c>
      <c r="L31" s="51"/>
      <c r="M31" s="52"/>
      <c r="N31" s="46">
        <v>0.44305555555555554</v>
      </c>
      <c r="O31" s="53">
        <f t="shared" si="0"/>
        <v>6.9444444444444198E-3</v>
      </c>
      <c r="P31" s="54"/>
    </row>
    <row r="32" spans="1:16" ht="16" x14ac:dyDescent="0.2">
      <c r="A32" s="46">
        <v>0.4465277777777778</v>
      </c>
      <c r="B32" s="40" t="s">
        <v>245</v>
      </c>
      <c r="C32" s="40">
        <v>1</v>
      </c>
      <c r="D32" s="40" t="s">
        <v>122</v>
      </c>
      <c r="E32" s="37"/>
      <c r="F32" s="39" t="s">
        <v>44</v>
      </c>
      <c r="G32" s="47" t="s">
        <v>131</v>
      </c>
      <c r="H32" s="40" t="s">
        <v>244</v>
      </c>
      <c r="I32" s="48"/>
      <c r="J32" s="49"/>
      <c r="K32" s="50"/>
      <c r="L32" s="51">
        <v>1</v>
      </c>
      <c r="M32" s="52"/>
      <c r="N32" s="46">
        <v>0.45624999999999999</v>
      </c>
      <c r="O32" s="53">
        <f t="shared" si="0"/>
        <v>9.7222222222221877E-3</v>
      </c>
      <c r="P32" s="54"/>
    </row>
    <row r="33" spans="1:16" ht="16" x14ac:dyDescent="0.2">
      <c r="A33" s="46">
        <v>0.44861111111111113</v>
      </c>
      <c r="B33" s="40" t="s">
        <v>151</v>
      </c>
      <c r="C33" s="40"/>
      <c r="D33" s="40" t="s">
        <v>121</v>
      </c>
      <c r="E33" s="37">
        <v>1</v>
      </c>
      <c r="F33" s="39" t="s">
        <v>44</v>
      </c>
      <c r="G33" s="47" t="s">
        <v>242</v>
      </c>
      <c r="H33" s="40" t="s">
        <v>124</v>
      </c>
      <c r="I33" s="48">
        <v>1</v>
      </c>
      <c r="J33" s="49"/>
      <c r="K33" s="50"/>
      <c r="L33" s="51"/>
      <c r="M33" s="52"/>
      <c r="N33" s="46">
        <v>0.46180555555555558</v>
      </c>
      <c r="O33" s="53">
        <f t="shared" si="0"/>
        <v>1.3194444444444453E-2</v>
      </c>
      <c r="P33" s="54"/>
    </row>
    <row r="34" spans="1:16" ht="16" x14ac:dyDescent="0.2">
      <c r="A34" s="46">
        <v>0.45208333333333334</v>
      </c>
      <c r="B34" s="40" t="s">
        <v>211</v>
      </c>
      <c r="C34" s="40">
        <v>1</v>
      </c>
      <c r="D34" s="40" t="s">
        <v>122</v>
      </c>
      <c r="E34" s="37"/>
      <c r="F34" s="39" t="s">
        <v>45</v>
      </c>
      <c r="G34" s="47" t="s">
        <v>131</v>
      </c>
      <c r="H34" s="40" t="s">
        <v>234</v>
      </c>
      <c r="I34" s="48"/>
      <c r="J34" s="49"/>
      <c r="K34" s="50">
        <v>1</v>
      </c>
      <c r="L34" s="51"/>
      <c r="M34" s="52"/>
      <c r="N34" s="46">
        <v>0.46319444444444446</v>
      </c>
      <c r="O34" s="53">
        <f t="shared" si="0"/>
        <v>1.1111111111111127E-2</v>
      </c>
      <c r="P34" s="54"/>
    </row>
    <row r="35" spans="1:16" ht="16" x14ac:dyDescent="0.2">
      <c r="A35" s="46">
        <v>0.45208333333333334</v>
      </c>
      <c r="B35" s="40" t="s">
        <v>211</v>
      </c>
      <c r="C35" s="40">
        <v>1</v>
      </c>
      <c r="D35" s="40" t="s">
        <v>122</v>
      </c>
      <c r="E35" s="37"/>
      <c r="F35" s="39" t="s">
        <v>45</v>
      </c>
      <c r="G35" s="47" t="s">
        <v>150</v>
      </c>
      <c r="H35" s="40" t="s">
        <v>234</v>
      </c>
      <c r="I35" s="48"/>
      <c r="J35" s="49"/>
      <c r="K35" s="50">
        <v>1</v>
      </c>
      <c r="L35" s="51"/>
      <c r="M35" s="52"/>
      <c r="N35" s="46">
        <v>0.46319444444444446</v>
      </c>
      <c r="O35" s="53">
        <f t="shared" si="0"/>
        <v>1.1111111111111127E-2</v>
      </c>
      <c r="P35" s="54"/>
    </row>
    <row r="36" spans="1:16" ht="16" x14ac:dyDescent="0.2">
      <c r="A36" s="46">
        <v>0.45347222222222222</v>
      </c>
      <c r="B36" s="40" t="s">
        <v>237</v>
      </c>
      <c r="C36" s="40"/>
      <c r="D36" s="40" t="s">
        <v>121</v>
      </c>
      <c r="E36" s="37">
        <v>2</v>
      </c>
      <c r="F36" s="39" t="s">
        <v>50</v>
      </c>
      <c r="G36" s="47" t="s">
        <v>247</v>
      </c>
      <c r="H36" s="40" t="s">
        <v>124</v>
      </c>
      <c r="I36" s="48"/>
      <c r="J36" s="49"/>
      <c r="K36" s="50">
        <v>1</v>
      </c>
      <c r="L36" s="51"/>
      <c r="M36" s="52"/>
      <c r="N36" s="46">
        <v>0.47500000000000003</v>
      </c>
      <c r="O36" s="53">
        <f t="shared" si="0"/>
        <v>2.1527777777777812E-2</v>
      </c>
      <c r="P36" s="54"/>
    </row>
    <row r="37" spans="1:16" ht="16" x14ac:dyDescent="0.2">
      <c r="A37" s="46">
        <v>0.45416666666666666</v>
      </c>
      <c r="B37" s="40" t="s">
        <v>147</v>
      </c>
      <c r="C37" s="40"/>
      <c r="D37" s="40" t="s">
        <v>121</v>
      </c>
      <c r="E37" s="37">
        <v>1</v>
      </c>
      <c r="F37" s="39" t="s">
        <v>49</v>
      </c>
      <c r="G37" s="47" t="s">
        <v>203</v>
      </c>
      <c r="H37" s="40" t="s">
        <v>124</v>
      </c>
      <c r="I37" s="48"/>
      <c r="J37" s="49"/>
      <c r="K37" s="50"/>
      <c r="L37" s="51">
        <v>1</v>
      </c>
      <c r="M37" s="52"/>
      <c r="N37" s="46">
        <v>0.47291666666666665</v>
      </c>
      <c r="O37" s="53">
        <f t="shared" si="0"/>
        <v>1.8749999999999989E-2</v>
      </c>
      <c r="P37" s="54"/>
    </row>
    <row r="38" spans="1:16" ht="16" x14ac:dyDescent="0.2">
      <c r="A38" s="46">
        <v>0.4548611111111111</v>
      </c>
      <c r="B38" s="40" t="s">
        <v>135</v>
      </c>
      <c r="C38" s="40"/>
      <c r="D38" s="40" t="s">
        <v>122</v>
      </c>
      <c r="E38" s="37">
        <v>1</v>
      </c>
      <c r="F38" s="39" t="s">
        <v>44</v>
      </c>
      <c r="G38" s="47" t="s">
        <v>124</v>
      </c>
      <c r="H38" s="40" t="s">
        <v>186</v>
      </c>
      <c r="I38" s="48"/>
      <c r="J38" s="49"/>
      <c r="K38" s="50">
        <v>1</v>
      </c>
      <c r="L38" s="51"/>
      <c r="M38" s="52"/>
      <c r="N38" s="46">
        <v>0.4604166666666667</v>
      </c>
      <c r="O38" s="53">
        <f t="shared" si="0"/>
        <v>5.5555555555555913E-3</v>
      </c>
      <c r="P38" s="54"/>
    </row>
    <row r="39" spans="1:16" ht="16" x14ac:dyDescent="0.2">
      <c r="A39" s="46">
        <v>0.4548611111111111</v>
      </c>
      <c r="B39" s="40" t="s">
        <v>174</v>
      </c>
      <c r="C39" s="40"/>
      <c r="D39" s="40" t="s">
        <v>122</v>
      </c>
      <c r="E39" s="37">
        <v>1</v>
      </c>
      <c r="F39" s="39" t="s">
        <v>44</v>
      </c>
      <c r="G39" s="47" t="s">
        <v>124</v>
      </c>
      <c r="H39" s="40" t="s">
        <v>249</v>
      </c>
      <c r="I39" s="48"/>
      <c r="J39" s="49"/>
      <c r="K39" s="50">
        <v>1</v>
      </c>
      <c r="L39" s="51"/>
      <c r="M39" s="52"/>
      <c r="N39" s="46">
        <v>0.46388888888888885</v>
      </c>
      <c r="O39" s="53">
        <f t="shared" si="0"/>
        <v>9.0277777777777457E-3</v>
      </c>
      <c r="P39" s="54"/>
    </row>
    <row r="40" spans="1:16" ht="16" x14ac:dyDescent="0.2">
      <c r="A40" s="46">
        <v>0.4548611111111111</v>
      </c>
      <c r="B40" s="40" t="s">
        <v>238</v>
      </c>
      <c r="C40" s="40"/>
      <c r="D40" s="40" t="s">
        <v>121</v>
      </c>
      <c r="E40" s="37">
        <v>1</v>
      </c>
      <c r="F40" s="39" t="s">
        <v>47</v>
      </c>
      <c r="G40" s="47" t="s">
        <v>124</v>
      </c>
      <c r="H40" s="40" t="s">
        <v>199</v>
      </c>
      <c r="I40" s="48"/>
      <c r="J40" s="49"/>
      <c r="K40" s="50">
        <v>1</v>
      </c>
      <c r="L40" s="51"/>
      <c r="M40" s="52"/>
      <c r="N40" s="46">
        <v>0.46666666666666662</v>
      </c>
      <c r="O40" s="53">
        <f t="shared" si="0"/>
        <v>1.1805555555555514E-2</v>
      </c>
      <c r="P40" s="54"/>
    </row>
    <row r="41" spans="1:16" ht="16" x14ac:dyDescent="0.2">
      <c r="A41" s="46">
        <v>0.46597222222222223</v>
      </c>
      <c r="B41" s="40" t="s">
        <v>174</v>
      </c>
      <c r="C41" s="40"/>
      <c r="D41" s="40" t="s">
        <v>122</v>
      </c>
      <c r="E41" s="37">
        <v>1</v>
      </c>
      <c r="F41" s="39" t="s">
        <v>44</v>
      </c>
      <c r="G41" s="47" t="s">
        <v>232</v>
      </c>
      <c r="H41" s="40" t="s">
        <v>124</v>
      </c>
      <c r="I41" s="48"/>
      <c r="J41" s="49"/>
      <c r="K41" s="50">
        <v>1</v>
      </c>
      <c r="L41" s="51"/>
      <c r="M41" s="52"/>
      <c r="N41" s="46">
        <v>0.47500000000000003</v>
      </c>
      <c r="O41" s="53">
        <f t="shared" si="0"/>
        <v>9.0277777777778012E-3</v>
      </c>
      <c r="P41" s="54"/>
    </row>
    <row r="42" spans="1:16" ht="16" x14ac:dyDescent="0.2">
      <c r="A42" s="46">
        <v>0.46319444444444446</v>
      </c>
      <c r="B42" s="40" t="s">
        <v>176</v>
      </c>
      <c r="C42" s="40"/>
      <c r="D42" s="40" t="s">
        <v>121</v>
      </c>
      <c r="E42" s="37">
        <v>1</v>
      </c>
      <c r="F42" s="39" t="s">
        <v>50</v>
      </c>
      <c r="G42" s="47" t="s">
        <v>124</v>
      </c>
      <c r="H42" s="40" t="s">
        <v>132</v>
      </c>
      <c r="I42" s="48">
        <v>1</v>
      </c>
      <c r="J42" s="49"/>
      <c r="K42" s="50"/>
      <c r="L42" s="51"/>
      <c r="M42" s="52"/>
      <c r="N42" s="46">
        <v>0.46736111111111112</v>
      </c>
      <c r="O42" s="53">
        <f t="shared" si="0"/>
        <v>4.1666666666666519E-3</v>
      </c>
      <c r="P42" s="54"/>
    </row>
    <row r="43" spans="1:16" ht="16" x14ac:dyDescent="0.2">
      <c r="A43" s="46">
        <v>0.47222222222222227</v>
      </c>
      <c r="B43" s="40" t="s">
        <v>240</v>
      </c>
      <c r="C43" s="40"/>
      <c r="D43" s="40" t="s">
        <v>121</v>
      </c>
      <c r="E43" s="37">
        <v>1</v>
      </c>
      <c r="F43" s="39" t="s">
        <v>44</v>
      </c>
      <c r="G43" s="47" t="s">
        <v>124</v>
      </c>
      <c r="H43" s="40" t="s">
        <v>138</v>
      </c>
      <c r="I43" s="48">
        <v>1</v>
      </c>
      <c r="J43" s="49"/>
      <c r="K43" s="50"/>
      <c r="L43" s="51"/>
      <c r="M43" s="52"/>
      <c r="N43" s="46">
        <v>0.4770833333333333</v>
      </c>
      <c r="O43" s="53">
        <f t="shared" si="0"/>
        <v>4.8611111111110383E-3</v>
      </c>
      <c r="P43" s="54"/>
    </row>
    <row r="44" spans="1:16" ht="16" x14ac:dyDescent="0.2">
      <c r="A44" s="46">
        <v>0.47361111111111115</v>
      </c>
      <c r="B44" s="40" t="s">
        <v>133</v>
      </c>
      <c r="C44" s="40"/>
      <c r="D44" s="40" t="s">
        <v>121</v>
      </c>
      <c r="E44" s="37">
        <v>1</v>
      </c>
      <c r="F44" s="39" t="s">
        <v>46</v>
      </c>
      <c r="G44" s="47" t="s">
        <v>242</v>
      </c>
      <c r="H44" s="40" t="s">
        <v>124</v>
      </c>
      <c r="I44" s="48"/>
      <c r="J44" s="49"/>
      <c r="K44" s="50"/>
      <c r="L44" s="51">
        <v>1</v>
      </c>
      <c r="M44" s="52"/>
      <c r="N44" s="46">
        <v>0.48541666666666666</v>
      </c>
      <c r="O44" s="53">
        <f t="shared" si="0"/>
        <v>1.1805555555555514E-2</v>
      </c>
      <c r="P44" s="54"/>
    </row>
    <row r="45" spans="1:16" ht="16" x14ac:dyDescent="0.2">
      <c r="A45" s="46">
        <v>0.47569444444444442</v>
      </c>
      <c r="B45" s="40" t="s">
        <v>149</v>
      </c>
      <c r="C45" s="40"/>
      <c r="D45" s="40" t="s">
        <v>122</v>
      </c>
      <c r="E45" s="37">
        <v>1</v>
      </c>
      <c r="F45" s="39" t="s">
        <v>45</v>
      </c>
      <c r="G45" s="47" t="s">
        <v>124</v>
      </c>
      <c r="H45" s="40" t="s">
        <v>132</v>
      </c>
      <c r="I45" s="48"/>
      <c r="J45" s="49"/>
      <c r="K45" s="50">
        <v>1</v>
      </c>
      <c r="L45" s="51"/>
      <c r="M45" s="52"/>
      <c r="N45" s="46">
        <v>0.48055555555555557</v>
      </c>
      <c r="O45" s="53">
        <f t="shared" si="0"/>
        <v>4.8611111111111494E-3</v>
      </c>
      <c r="P45" s="54"/>
    </row>
    <row r="46" spans="1:16" ht="16" x14ac:dyDescent="0.2">
      <c r="A46" s="46">
        <v>0.47569444444444442</v>
      </c>
      <c r="B46" s="40" t="s">
        <v>174</v>
      </c>
      <c r="C46" s="40"/>
      <c r="D46" s="40" t="s">
        <v>122</v>
      </c>
      <c r="E46" s="37">
        <v>1</v>
      </c>
      <c r="F46" s="39" t="s">
        <v>44</v>
      </c>
      <c r="G46" s="47" t="s">
        <v>124</v>
      </c>
      <c r="H46" s="40" t="s">
        <v>132</v>
      </c>
      <c r="I46" s="48"/>
      <c r="J46" s="49"/>
      <c r="K46" s="50">
        <v>1</v>
      </c>
      <c r="L46" s="51"/>
      <c r="M46" s="52"/>
      <c r="N46" s="46">
        <v>0.48055555555555557</v>
      </c>
      <c r="O46" s="53">
        <f t="shared" si="0"/>
        <v>4.8611111111111494E-3</v>
      </c>
      <c r="P46" s="54"/>
    </row>
    <row r="47" spans="1:16" ht="16" x14ac:dyDescent="0.2">
      <c r="A47" s="46">
        <v>0.47847222222222219</v>
      </c>
      <c r="B47" s="40" t="s">
        <v>238</v>
      </c>
      <c r="C47" s="40"/>
      <c r="D47" s="40" t="s">
        <v>121</v>
      </c>
      <c r="E47" s="37">
        <v>1</v>
      </c>
      <c r="F47" s="39" t="s">
        <v>47</v>
      </c>
      <c r="G47" s="47" t="s">
        <v>199</v>
      </c>
      <c r="H47" s="40" t="s">
        <v>124</v>
      </c>
      <c r="I47" s="48">
        <v>1</v>
      </c>
      <c r="J47" s="49"/>
      <c r="K47" s="50"/>
      <c r="L47" s="51"/>
      <c r="M47" s="52"/>
      <c r="N47" s="46">
        <v>0.49027777777777781</v>
      </c>
      <c r="O47" s="53">
        <f t="shared" si="0"/>
        <v>1.1805555555555625E-2</v>
      </c>
      <c r="P47" s="54"/>
    </row>
    <row r="48" spans="1:16" ht="16" x14ac:dyDescent="0.2">
      <c r="A48" s="46">
        <v>0.48541666666666666</v>
      </c>
      <c r="B48" s="40" t="s">
        <v>147</v>
      </c>
      <c r="C48" s="40"/>
      <c r="D48" s="40" t="s">
        <v>121</v>
      </c>
      <c r="E48" s="37">
        <v>1</v>
      </c>
      <c r="F48" s="39" t="s">
        <v>49</v>
      </c>
      <c r="G48" s="47" t="s">
        <v>124</v>
      </c>
      <c r="H48" s="40" t="s">
        <v>251</v>
      </c>
      <c r="I48" s="48"/>
      <c r="J48" s="49"/>
      <c r="K48" s="50">
        <v>1</v>
      </c>
      <c r="L48" s="51"/>
      <c r="M48" s="52"/>
      <c r="N48" s="46">
        <v>0.49444444444444446</v>
      </c>
      <c r="O48" s="53">
        <f t="shared" si="0"/>
        <v>9.0277777777778012E-3</v>
      </c>
      <c r="P48" s="54"/>
    </row>
    <row r="49" spans="1:16" ht="16" x14ac:dyDescent="0.2">
      <c r="A49" s="46">
        <v>0.4909722222222222</v>
      </c>
      <c r="B49" s="40" t="s">
        <v>135</v>
      </c>
      <c r="C49" s="40"/>
      <c r="D49" s="40" t="s">
        <v>122</v>
      </c>
      <c r="E49" s="37">
        <v>1</v>
      </c>
      <c r="F49" s="39" t="s">
        <v>45</v>
      </c>
      <c r="G49" s="47" t="s">
        <v>201</v>
      </c>
      <c r="H49" s="40" t="s">
        <v>124</v>
      </c>
      <c r="I49" s="48"/>
      <c r="J49" s="49"/>
      <c r="K49" s="50"/>
      <c r="L49" s="51">
        <v>1</v>
      </c>
      <c r="M49" s="52"/>
      <c r="N49" s="46">
        <v>0.4993055555555555</v>
      </c>
      <c r="O49" s="53">
        <f t="shared" si="0"/>
        <v>8.3333333333333037E-3</v>
      </c>
      <c r="P49" s="54"/>
    </row>
    <row r="50" spans="1:16" ht="16" x14ac:dyDescent="0.2">
      <c r="A50" s="46">
        <v>0.52569444444444446</v>
      </c>
      <c r="B50" s="40" t="s">
        <v>135</v>
      </c>
      <c r="C50" s="40"/>
      <c r="D50" s="40" t="s">
        <v>122</v>
      </c>
      <c r="E50" s="37">
        <v>1</v>
      </c>
      <c r="F50" s="39" t="s">
        <v>45</v>
      </c>
      <c r="G50" s="47" t="s">
        <v>124</v>
      </c>
      <c r="H50" s="40" t="s">
        <v>190</v>
      </c>
      <c r="I50" s="48">
        <v>1</v>
      </c>
      <c r="J50" s="49"/>
      <c r="K50" s="50"/>
      <c r="L50" s="51"/>
      <c r="M50" s="52"/>
      <c r="N50" s="46">
        <v>0.52916666666666667</v>
      </c>
      <c r="O50" s="53">
        <f t="shared" si="0"/>
        <v>3.4722222222222099E-3</v>
      </c>
      <c r="P50" s="54"/>
    </row>
    <row r="51" spans="1:16" ht="16" x14ac:dyDescent="0.2">
      <c r="A51" s="46">
        <v>0.53125</v>
      </c>
      <c r="B51" s="40" t="s">
        <v>237</v>
      </c>
      <c r="C51" s="40"/>
      <c r="D51" s="40" t="s">
        <v>121</v>
      </c>
      <c r="E51" s="37">
        <v>2</v>
      </c>
      <c r="F51" s="39" t="s">
        <v>50</v>
      </c>
      <c r="G51" s="47" t="s">
        <v>124</v>
      </c>
      <c r="H51" s="40" t="s">
        <v>247</v>
      </c>
      <c r="I51" s="48"/>
      <c r="J51" s="49"/>
      <c r="K51" s="50"/>
      <c r="L51" s="51">
        <v>1</v>
      </c>
      <c r="M51" s="52"/>
      <c r="N51" s="46">
        <v>0.5395833333333333</v>
      </c>
      <c r="O51" s="53">
        <f t="shared" si="0"/>
        <v>8.3333333333333037E-3</v>
      </c>
      <c r="P51" s="54"/>
    </row>
    <row r="52" spans="1:16" ht="16" x14ac:dyDescent="0.2">
      <c r="A52" s="46">
        <v>0.53333333333333333</v>
      </c>
      <c r="B52" s="40" t="s">
        <v>245</v>
      </c>
      <c r="C52" s="40"/>
      <c r="D52" s="40" t="s">
        <v>122</v>
      </c>
      <c r="E52" s="37">
        <v>1</v>
      </c>
      <c r="F52" s="39" t="s">
        <v>44</v>
      </c>
      <c r="G52" s="47" t="s">
        <v>205</v>
      </c>
      <c r="H52" s="40" t="s">
        <v>124</v>
      </c>
      <c r="I52" s="48"/>
      <c r="J52" s="49"/>
      <c r="K52" s="50">
        <v>1</v>
      </c>
      <c r="L52" s="51"/>
      <c r="M52" s="52"/>
      <c r="N52" s="46">
        <v>0.54722222222222217</v>
      </c>
      <c r="O52" s="53">
        <f t="shared" si="0"/>
        <v>1.388888888888884E-2</v>
      </c>
      <c r="P52" s="54"/>
    </row>
    <row r="53" spans="1:16" ht="16" x14ac:dyDescent="0.2">
      <c r="A53" s="46">
        <v>0.53125</v>
      </c>
      <c r="B53" s="40" t="s">
        <v>137</v>
      </c>
      <c r="C53" s="40"/>
      <c r="D53" s="40" t="s">
        <v>121</v>
      </c>
      <c r="E53" s="37">
        <v>1</v>
      </c>
      <c r="F53" s="39" t="s">
        <v>49</v>
      </c>
      <c r="G53" s="47" t="s">
        <v>124</v>
      </c>
      <c r="H53" s="40" t="s">
        <v>244</v>
      </c>
      <c r="I53" s="48"/>
      <c r="J53" s="49"/>
      <c r="K53" s="50">
        <v>1</v>
      </c>
      <c r="L53" s="51"/>
      <c r="M53" s="52"/>
      <c r="N53" s="46">
        <v>0.54027777777777775</v>
      </c>
      <c r="O53" s="53">
        <f t="shared" si="0"/>
        <v>9.0277777777777457E-3</v>
      </c>
      <c r="P53" s="54"/>
    </row>
    <row r="54" spans="1:16" ht="16" x14ac:dyDescent="0.2">
      <c r="A54" s="46">
        <v>0.53402777777777777</v>
      </c>
      <c r="B54" s="40" t="s">
        <v>246</v>
      </c>
      <c r="C54" s="40"/>
      <c r="D54" s="40" t="s">
        <v>122</v>
      </c>
      <c r="E54" s="37">
        <v>1</v>
      </c>
      <c r="F54" s="39" t="s">
        <v>44</v>
      </c>
      <c r="G54" s="47" t="s">
        <v>193</v>
      </c>
      <c r="H54" s="40" t="s">
        <v>170</v>
      </c>
      <c r="I54" s="48">
        <v>1</v>
      </c>
      <c r="J54" s="49"/>
      <c r="K54" s="50"/>
      <c r="L54" s="51"/>
      <c r="M54" s="52"/>
      <c r="N54" s="46">
        <v>0.55138888888888882</v>
      </c>
      <c r="O54" s="53">
        <f t="shared" si="0"/>
        <v>1.7361111111111049E-2</v>
      </c>
      <c r="P54" s="54"/>
    </row>
    <row r="55" spans="1:16" ht="16" x14ac:dyDescent="0.2">
      <c r="A55" s="46">
        <v>4.7916666666666663E-2</v>
      </c>
      <c r="B55" s="40" t="s">
        <v>149</v>
      </c>
      <c r="C55" s="40"/>
      <c r="D55" s="40" t="s">
        <v>122</v>
      </c>
      <c r="E55" s="37">
        <v>1</v>
      </c>
      <c r="F55" s="39" t="s">
        <v>45</v>
      </c>
      <c r="G55" s="47" t="s">
        <v>124</v>
      </c>
      <c r="H55" s="40" t="s">
        <v>252</v>
      </c>
      <c r="I55" s="48"/>
      <c r="J55" s="55"/>
      <c r="K55" s="56">
        <v>1</v>
      </c>
      <c r="L55" s="51"/>
      <c r="M55" s="52"/>
      <c r="N55" s="46">
        <v>5.2777777777777778E-2</v>
      </c>
      <c r="O55" s="53">
        <f t="shared" si="0"/>
        <v>4.8611111111111147E-3</v>
      </c>
      <c r="P55" s="54"/>
    </row>
    <row r="56" spans="1:16" ht="16" x14ac:dyDescent="0.2">
      <c r="A56" s="46">
        <v>5.0694444444444452E-2</v>
      </c>
      <c r="B56" s="40" t="s">
        <v>240</v>
      </c>
      <c r="C56" s="40"/>
      <c r="D56" s="40" t="s">
        <v>121</v>
      </c>
      <c r="E56" s="37">
        <v>1</v>
      </c>
      <c r="F56" s="39" t="s">
        <v>44</v>
      </c>
      <c r="G56" s="47" t="s">
        <v>124</v>
      </c>
      <c r="H56" s="40" t="s">
        <v>241</v>
      </c>
      <c r="I56" s="48"/>
      <c r="J56" s="55"/>
      <c r="K56" s="56"/>
      <c r="L56" s="51">
        <v>1</v>
      </c>
      <c r="M56" s="52"/>
      <c r="N56" s="46">
        <v>5.4166666666666669E-2</v>
      </c>
      <c r="O56" s="53">
        <f t="shared" si="0"/>
        <v>3.4722222222222168E-3</v>
      </c>
      <c r="P56" s="54"/>
    </row>
    <row r="57" spans="1:16" ht="16" x14ac:dyDescent="0.2">
      <c r="A57" s="46">
        <v>5.0694444444444452E-2</v>
      </c>
      <c r="B57" s="40" t="s">
        <v>147</v>
      </c>
      <c r="C57" s="40">
        <v>1</v>
      </c>
      <c r="D57" s="40" t="s">
        <v>122</v>
      </c>
      <c r="E57" s="37"/>
      <c r="F57" s="39" t="s">
        <v>49</v>
      </c>
      <c r="G57" s="47" t="s">
        <v>124</v>
      </c>
      <c r="H57" s="40" t="s">
        <v>126</v>
      </c>
      <c r="I57" s="48"/>
      <c r="J57" s="55"/>
      <c r="K57" s="56"/>
      <c r="L57" s="51">
        <v>1</v>
      </c>
      <c r="M57" s="52"/>
      <c r="N57" s="46">
        <v>6.25E-2</v>
      </c>
      <c r="O57" s="53">
        <f t="shared" si="0"/>
        <v>1.1805555555555548E-2</v>
      </c>
      <c r="P57" s="54"/>
    </row>
    <row r="58" spans="1:16" ht="16" x14ac:dyDescent="0.2">
      <c r="A58" s="46">
        <v>6.25E-2</v>
      </c>
      <c r="B58" s="40" t="s">
        <v>137</v>
      </c>
      <c r="C58" s="40"/>
      <c r="D58" s="40" t="s">
        <v>121</v>
      </c>
      <c r="E58" s="37">
        <v>1</v>
      </c>
      <c r="F58" s="39" t="s">
        <v>49</v>
      </c>
      <c r="G58" s="47" t="s">
        <v>205</v>
      </c>
      <c r="H58" s="40" t="s">
        <v>124</v>
      </c>
      <c r="I58" s="48"/>
      <c r="J58" s="55"/>
      <c r="K58" s="56"/>
      <c r="L58" s="51">
        <v>1</v>
      </c>
      <c r="M58" s="52"/>
      <c r="N58" s="46">
        <v>8.3333333333333329E-2</v>
      </c>
      <c r="O58" s="53">
        <f t="shared" si="0"/>
        <v>2.0833333333333329E-2</v>
      </c>
      <c r="P58" s="54"/>
    </row>
    <row r="59" spans="1:16" ht="16" x14ac:dyDescent="0.2">
      <c r="A59" s="46">
        <v>6.3194444444444442E-2</v>
      </c>
      <c r="B59" s="40" t="s">
        <v>133</v>
      </c>
      <c r="C59" s="40"/>
      <c r="D59" s="40" t="s">
        <v>121</v>
      </c>
      <c r="E59" s="37">
        <v>1</v>
      </c>
      <c r="F59" s="39" t="s">
        <v>46</v>
      </c>
      <c r="G59" s="47" t="s">
        <v>253</v>
      </c>
      <c r="H59" s="40" t="s">
        <v>124</v>
      </c>
      <c r="I59" s="57">
        <v>1</v>
      </c>
      <c r="J59" s="55"/>
      <c r="K59" s="56"/>
      <c r="L59" s="51"/>
      <c r="M59" s="52"/>
      <c r="N59" s="46">
        <v>7.0833333333333331E-2</v>
      </c>
      <c r="O59" s="53">
        <f t="shared" si="0"/>
        <v>7.6388888888888895E-3</v>
      </c>
      <c r="P59" s="54"/>
    </row>
    <row r="60" spans="1:16" ht="16" x14ac:dyDescent="0.2">
      <c r="A60" s="46">
        <v>6.3194444444444442E-2</v>
      </c>
      <c r="B60" s="40" t="s">
        <v>254</v>
      </c>
      <c r="C60" s="40"/>
      <c r="D60" s="40" t="s">
        <v>122</v>
      </c>
      <c r="E60" s="37">
        <v>1</v>
      </c>
      <c r="F60" s="39" t="s">
        <v>51</v>
      </c>
      <c r="G60" s="47" t="s">
        <v>124</v>
      </c>
      <c r="H60" s="40" t="s">
        <v>255</v>
      </c>
      <c r="I60" s="57"/>
      <c r="J60" s="55"/>
      <c r="K60" s="56">
        <v>1</v>
      </c>
      <c r="L60" s="51"/>
      <c r="M60" s="52"/>
      <c r="N60" s="46">
        <v>7.0833333333333331E-2</v>
      </c>
      <c r="O60" s="53">
        <f t="shared" si="0"/>
        <v>7.6388888888888895E-3</v>
      </c>
      <c r="P60" s="54"/>
    </row>
    <row r="61" spans="1:16" ht="16" x14ac:dyDescent="0.2">
      <c r="A61" s="46">
        <v>6.3194444444444442E-2</v>
      </c>
      <c r="B61" s="40" t="s">
        <v>151</v>
      </c>
      <c r="C61" s="40"/>
      <c r="D61" s="40" t="s">
        <v>122</v>
      </c>
      <c r="E61" s="37">
        <v>1</v>
      </c>
      <c r="F61" s="39" t="s">
        <v>44</v>
      </c>
      <c r="G61" s="47" t="s">
        <v>124</v>
      </c>
      <c r="H61" s="40" t="s">
        <v>242</v>
      </c>
      <c r="I61" s="48"/>
      <c r="J61" s="55"/>
      <c r="K61" s="56">
        <v>1</v>
      </c>
      <c r="L61" s="51"/>
      <c r="M61" s="52"/>
      <c r="N61" s="46">
        <v>6.7361111111111108E-2</v>
      </c>
      <c r="O61" s="53">
        <f t="shared" si="0"/>
        <v>4.1666666666666657E-3</v>
      </c>
      <c r="P61" s="88"/>
    </row>
    <row r="62" spans="1:16" ht="16" x14ac:dyDescent="0.2">
      <c r="A62" s="46">
        <v>7.2916666666666671E-2</v>
      </c>
      <c r="B62" s="40" t="s">
        <v>163</v>
      </c>
      <c r="C62" s="40"/>
      <c r="D62" s="40" t="s">
        <v>121</v>
      </c>
      <c r="E62" s="37">
        <v>1</v>
      </c>
      <c r="F62" s="39" t="s">
        <v>51</v>
      </c>
      <c r="G62" s="47" t="s">
        <v>124</v>
      </c>
      <c r="H62" s="40" t="s">
        <v>145</v>
      </c>
      <c r="I62" s="48">
        <v>1</v>
      </c>
      <c r="J62" s="55"/>
      <c r="K62" s="56"/>
      <c r="L62" s="51"/>
      <c r="M62" s="52"/>
      <c r="N62" s="46">
        <v>7.9166666666666663E-2</v>
      </c>
      <c r="O62" s="53">
        <f t="shared" si="0"/>
        <v>6.2499999999999917E-3</v>
      </c>
      <c r="P62" s="54"/>
    </row>
    <row r="63" spans="1:16" ht="16" x14ac:dyDescent="0.2">
      <c r="A63" s="46">
        <v>9.5138888888888884E-2</v>
      </c>
      <c r="B63" s="40" t="s">
        <v>238</v>
      </c>
      <c r="C63" s="40"/>
      <c r="D63" s="40" t="s">
        <v>121</v>
      </c>
      <c r="E63" s="37">
        <v>1</v>
      </c>
      <c r="F63" s="39" t="s">
        <v>47</v>
      </c>
      <c r="G63" s="47" t="s">
        <v>124</v>
      </c>
      <c r="H63" s="40" t="s">
        <v>126</v>
      </c>
      <c r="I63" s="48"/>
      <c r="J63" s="55"/>
      <c r="K63" s="56">
        <v>1</v>
      </c>
      <c r="L63" s="51"/>
      <c r="M63" s="52"/>
      <c r="N63" s="46">
        <v>0.10416666666666667</v>
      </c>
      <c r="O63" s="53">
        <f t="shared" si="0"/>
        <v>9.0277777777777873E-3</v>
      </c>
      <c r="P63" s="54"/>
    </row>
    <row r="64" spans="1:16" ht="16" x14ac:dyDescent="0.2">
      <c r="A64" s="46">
        <v>9.5833333333333326E-2</v>
      </c>
      <c r="B64" s="40" t="s">
        <v>147</v>
      </c>
      <c r="C64" s="40"/>
      <c r="D64" s="40" t="s">
        <v>121</v>
      </c>
      <c r="E64" s="37">
        <v>1</v>
      </c>
      <c r="F64" s="39" t="s">
        <v>49</v>
      </c>
      <c r="G64" s="47" t="s">
        <v>251</v>
      </c>
      <c r="H64" s="40" t="s">
        <v>124</v>
      </c>
      <c r="I64" s="48"/>
      <c r="J64" s="55"/>
      <c r="K64" s="56">
        <v>1</v>
      </c>
      <c r="L64" s="51"/>
      <c r="M64" s="52"/>
      <c r="N64" s="46">
        <v>0.11527777777777777</v>
      </c>
      <c r="O64" s="53">
        <f t="shared" si="0"/>
        <v>1.9444444444444445E-2</v>
      </c>
      <c r="P64" s="54"/>
    </row>
    <row r="65" spans="1:16" ht="16" x14ac:dyDescent="0.2">
      <c r="A65" s="46">
        <v>9.7222222222222224E-2</v>
      </c>
      <c r="B65" s="40" t="s">
        <v>135</v>
      </c>
      <c r="C65" s="40"/>
      <c r="D65" s="40" t="s">
        <v>122</v>
      </c>
      <c r="E65" s="37">
        <v>1</v>
      </c>
      <c r="F65" s="39" t="s">
        <v>44</v>
      </c>
      <c r="G65" s="47" t="s">
        <v>124</v>
      </c>
      <c r="H65" s="40" t="s">
        <v>242</v>
      </c>
      <c r="I65" s="48"/>
      <c r="J65" s="55"/>
      <c r="K65" s="56"/>
      <c r="L65" s="51">
        <v>1</v>
      </c>
      <c r="M65" s="52"/>
      <c r="N65" s="46">
        <v>0.10069444444444443</v>
      </c>
      <c r="O65" s="53">
        <f t="shared" si="0"/>
        <v>3.4722222222222099E-3</v>
      </c>
      <c r="P65" s="54"/>
    </row>
    <row r="66" spans="1:16" ht="16" x14ac:dyDescent="0.2">
      <c r="A66" s="46">
        <v>0.10069444444444443</v>
      </c>
      <c r="B66" s="40" t="s">
        <v>135</v>
      </c>
      <c r="C66" s="40"/>
      <c r="D66" s="40" t="s">
        <v>122</v>
      </c>
      <c r="E66" s="37">
        <v>1</v>
      </c>
      <c r="F66" s="39" t="s">
        <v>44</v>
      </c>
      <c r="G66" s="47" t="s">
        <v>242</v>
      </c>
      <c r="H66" s="40" t="s">
        <v>124</v>
      </c>
      <c r="I66" s="48"/>
      <c r="J66" s="55"/>
      <c r="K66" s="56"/>
      <c r="L66" s="51">
        <v>1</v>
      </c>
      <c r="M66" s="52"/>
      <c r="N66" s="46">
        <v>0.11180555555555556</v>
      </c>
      <c r="O66" s="53">
        <f t="shared" si="0"/>
        <v>1.1111111111111127E-2</v>
      </c>
      <c r="P66" s="54"/>
    </row>
    <row r="67" spans="1:16" ht="16" x14ac:dyDescent="0.2">
      <c r="A67" s="46">
        <v>9.7222222222222224E-2</v>
      </c>
      <c r="B67" s="40" t="s">
        <v>176</v>
      </c>
      <c r="C67" s="40"/>
      <c r="D67" s="40" t="s">
        <v>121</v>
      </c>
      <c r="E67" s="37">
        <v>1</v>
      </c>
      <c r="F67" s="39" t="s">
        <v>50</v>
      </c>
      <c r="G67" s="47" t="s">
        <v>132</v>
      </c>
      <c r="H67" s="40" t="s">
        <v>124</v>
      </c>
      <c r="I67" s="48"/>
      <c r="J67" s="55"/>
      <c r="K67" s="56"/>
      <c r="L67" s="51">
        <v>1</v>
      </c>
      <c r="M67" s="52"/>
      <c r="N67" s="46">
        <v>0.11180555555555556</v>
      </c>
      <c r="O67" s="53">
        <f t="shared" si="0"/>
        <v>1.4583333333333337E-2</v>
      </c>
      <c r="P67" s="54"/>
    </row>
    <row r="68" spans="1:16" ht="16" x14ac:dyDescent="0.2">
      <c r="A68" s="46">
        <v>9.7916666666666666E-2</v>
      </c>
      <c r="B68" s="40" t="s">
        <v>135</v>
      </c>
      <c r="C68" s="40"/>
      <c r="D68" s="40" t="s">
        <v>122</v>
      </c>
      <c r="E68" s="37">
        <v>1</v>
      </c>
      <c r="F68" s="39" t="s">
        <v>49</v>
      </c>
      <c r="G68" s="47" t="s">
        <v>124</v>
      </c>
      <c r="H68" s="40" t="s">
        <v>242</v>
      </c>
      <c r="I68" s="48">
        <v>1</v>
      </c>
      <c r="J68" s="55"/>
      <c r="K68" s="56"/>
      <c r="L68" s="51"/>
      <c r="M68" s="52"/>
      <c r="N68" s="46">
        <v>0.10277777777777779</v>
      </c>
      <c r="O68" s="53">
        <f t="shared" ref="O68:O131" si="1">ABS(N68-A68)</f>
        <v>4.8611111111111216E-3</v>
      </c>
      <c r="P68" s="54"/>
    </row>
    <row r="69" spans="1:16" ht="16" x14ac:dyDescent="0.2">
      <c r="A69" s="46">
        <v>0.10277777777777779</v>
      </c>
      <c r="B69" s="40" t="s">
        <v>135</v>
      </c>
      <c r="C69" s="40"/>
      <c r="D69" s="40" t="s">
        <v>122</v>
      </c>
      <c r="E69" s="37">
        <v>1</v>
      </c>
      <c r="F69" s="39" t="s">
        <v>49</v>
      </c>
      <c r="G69" s="47" t="s">
        <v>242</v>
      </c>
      <c r="H69" s="40" t="s">
        <v>124</v>
      </c>
      <c r="I69" s="48">
        <v>1</v>
      </c>
      <c r="J69" s="55"/>
      <c r="K69" s="56"/>
      <c r="L69" s="51"/>
      <c r="M69" s="52"/>
      <c r="N69" s="46">
        <v>0.1125</v>
      </c>
      <c r="O69" s="53">
        <f t="shared" si="1"/>
        <v>9.7222222222222154E-3</v>
      </c>
      <c r="P69" s="54"/>
    </row>
    <row r="70" spans="1:16" ht="16" x14ac:dyDescent="0.2">
      <c r="A70" s="46">
        <v>9.930555555555555E-2</v>
      </c>
      <c r="B70" s="40" t="s">
        <v>151</v>
      </c>
      <c r="C70" s="40"/>
      <c r="D70" s="40" t="s">
        <v>121</v>
      </c>
      <c r="E70" s="37">
        <v>1</v>
      </c>
      <c r="F70" s="39" t="s">
        <v>44</v>
      </c>
      <c r="G70" s="47" t="s">
        <v>242</v>
      </c>
      <c r="H70" s="40" t="s">
        <v>124</v>
      </c>
      <c r="I70" s="48">
        <v>1</v>
      </c>
      <c r="J70" s="55"/>
      <c r="K70" s="56"/>
      <c r="L70" s="51"/>
      <c r="M70" s="52"/>
      <c r="N70" s="46">
        <v>0.1125</v>
      </c>
      <c r="O70" s="53">
        <f t="shared" si="1"/>
        <v>1.3194444444444453E-2</v>
      </c>
      <c r="P70" s="54"/>
    </row>
    <row r="71" spans="1:16" ht="16" x14ac:dyDescent="0.2">
      <c r="A71" s="46">
        <v>0.10486111111111111</v>
      </c>
      <c r="B71" s="40" t="s">
        <v>237</v>
      </c>
      <c r="C71" s="40"/>
      <c r="D71" s="40" t="s">
        <v>121</v>
      </c>
      <c r="E71" s="37">
        <v>2</v>
      </c>
      <c r="F71" s="39" t="s">
        <v>50</v>
      </c>
      <c r="G71" s="47" t="s">
        <v>247</v>
      </c>
      <c r="H71" s="40" t="s">
        <v>124</v>
      </c>
      <c r="I71" s="48"/>
      <c r="J71" s="55"/>
      <c r="K71" s="56">
        <v>1</v>
      </c>
      <c r="L71" s="51"/>
      <c r="M71" s="52"/>
      <c r="N71" s="46">
        <v>0.11527777777777777</v>
      </c>
      <c r="O71" s="53">
        <f t="shared" si="1"/>
        <v>1.0416666666666657E-2</v>
      </c>
      <c r="P71" s="54"/>
    </row>
    <row r="72" spans="1:16" ht="16" x14ac:dyDescent="0.2">
      <c r="A72" s="46">
        <v>0.10555555555555556</v>
      </c>
      <c r="B72" s="40" t="s">
        <v>254</v>
      </c>
      <c r="C72" s="40"/>
      <c r="D72" s="40" t="s">
        <v>122</v>
      </c>
      <c r="E72" s="37">
        <v>1</v>
      </c>
      <c r="F72" s="39" t="s">
        <v>51</v>
      </c>
      <c r="G72" s="47" t="s">
        <v>127</v>
      </c>
      <c r="H72" s="40" t="s">
        <v>124</v>
      </c>
      <c r="I72" s="48">
        <v>1</v>
      </c>
      <c r="J72" s="55"/>
      <c r="K72" s="56"/>
      <c r="L72" s="51"/>
      <c r="M72" s="52"/>
      <c r="N72" s="46">
        <v>0.1125</v>
      </c>
      <c r="O72" s="53">
        <f t="shared" si="1"/>
        <v>6.9444444444444475E-3</v>
      </c>
      <c r="P72" s="54"/>
    </row>
    <row r="73" spans="1:16" ht="16" x14ac:dyDescent="0.2">
      <c r="A73" s="46">
        <v>0.10902777777777778</v>
      </c>
      <c r="B73" s="40" t="s">
        <v>238</v>
      </c>
      <c r="C73" s="40"/>
      <c r="D73" s="40" t="s">
        <v>121</v>
      </c>
      <c r="E73" s="37">
        <v>1</v>
      </c>
      <c r="F73" s="39" t="s">
        <v>47</v>
      </c>
      <c r="G73" s="47" t="s">
        <v>126</v>
      </c>
      <c r="H73" s="40" t="s">
        <v>124</v>
      </c>
      <c r="I73" s="48"/>
      <c r="J73" s="55"/>
      <c r="K73" s="56"/>
      <c r="L73" s="51">
        <v>1</v>
      </c>
      <c r="M73" s="52"/>
      <c r="N73" s="46">
        <v>0.13125000000000001</v>
      </c>
      <c r="O73" s="53">
        <f t="shared" si="1"/>
        <v>2.2222222222222227E-2</v>
      </c>
      <c r="P73" s="54"/>
    </row>
    <row r="74" spans="1:16" ht="16" x14ac:dyDescent="0.2">
      <c r="A74" s="46">
        <v>0.11041666666666666</v>
      </c>
      <c r="B74" s="40" t="s">
        <v>119</v>
      </c>
      <c r="C74" s="40"/>
      <c r="D74" s="40" t="s">
        <v>122</v>
      </c>
      <c r="E74" s="37">
        <v>1</v>
      </c>
      <c r="F74" s="39" t="s">
        <v>45</v>
      </c>
      <c r="G74" s="47" t="s">
        <v>145</v>
      </c>
      <c r="H74" s="40" t="s">
        <v>124</v>
      </c>
      <c r="I74" s="48">
        <v>1</v>
      </c>
      <c r="J74" s="55"/>
      <c r="K74" s="56"/>
      <c r="L74" s="51"/>
      <c r="M74" s="52"/>
      <c r="N74" s="46">
        <v>0.13263888888888889</v>
      </c>
      <c r="O74" s="53">
        <f t="shared" si="1"/>
        <v>2.2222222222222227E-2</v>
      </c>
      <c r="P74" s="54"/>
    </row>
    <row r="75" spans="1:16" ht="16" x14ac:dyDescent="0.2">
      <c r="A75" s="46">
        <v>0.1125</v>
      </c>
      <c r="B75" s="40" t="s">
        <v>256</v>
      </c>
      <c r="C75" s="40"/>
      <c r="D75" s="40" t="s">
        <v>121</v>
      </c>
      <c r="E75" s="37">
        <v>2</v>
      </c>
      <c r="F75" s="39" t="s">
        <v>44</v>
      </c>
      <c r="G75" s="47" t="s">
        <v>124</v>
      </c>
      <c r="H75" s="40" t="s">
        <v>128</v>
      </c>
      <c r="I75" s="48"/>
      <c r="J75" s="55"/>
      <c r="K75" s="56"/>
      <c r="L75" s="51">
        <v>1</v>
      </c>
      <c r="M75" s="52"/>
      <c r="N75" s="46">
        <v>0.11666666666666665</v>
      </c>
      <c r="O75" s="53">
        <f t="shared" si="1"/>
        <v>4.1666666666666519E-3</v>
      </c>
      <c r="P75" s="54"/>
    </row>
    <row r="76" spans="1:16" ht="16" x14ac:dyDescent="0.2">
      <c r="A76" s="46">
        <v>0.11944444444444445</v>
      </c>
      <c r="B76" s="40" t="s">
        <v>163</v>
      </c>
      <c r="C76" s="40"/>
      <c r="D76" s="40" t="s">
        <v>121</v>
      </c>
      <c r="E76" s="37">
        <v>1</v>
      </c>
      <c r="F76" s="39" t="s">
        <v>51</v>
      </c>
      <c r="G76" s="47" t="s">
        <v>145</v>
      </c>
      <c r="H76" s="40" t="s">
        <v>124</v>
      </c>
      <c r="I76" s="48">
        <v>1</v>
      </c>
      <c r="J76" s="55"/>
      <c r="K76" s="56"/>
      <c r="L76" s="51"/>
      <c r="M76" s="52"/>
      <c r="N76" s="46">
        <v>0.13263888888888889</v>
      </c>
      <c r="O76" s="53">
        <f t="shared" si="1"/>
        <v>1.3194444444444439E-2</v>
      </c>
      <c r="P76" s="54"/>
    </row>
    <row r="77" spans="1:16" ht="16" x14ac:dyDescent="0.2">
      <c r="A77" s="46">
        <v>0.14722222222222223</v>
      </c>
      <c r="B77" s="40" t="s">
        <v>256</v>
      </c>
      <c r="C77" s="40"/>
      <c r="D77" s="40" t="s">
        <v>122</v>
      </c>
      <c r="E77" s="37">
        <v>2</v>
      </c>
      <c r="F77" s="39" t="s">
        <v>44</v>
      </c>
      <c r="G77" s="47" t="s">
        <v>257</v>
      </c>
      <c r="H77" s="40" t="s">
        <v>124</v>
      </c>
      <c r="I77" s="48"/>
      <c r="J77" s="55"/>
      <c r="K77" s="56">
        <v>1</v>
      </c>
      <c r="L77" s="51"/>
      <c r="M77" s="52"/>
      <c r="N77" s="46">
        <v>0.14722222222222223</v>
      </c>
      <c r="O77" s="53">
        <f t="shared" si="1"/>
        <v>0</v>
      </c>
      <c r="P77" s="129" t="s">
        <v>258</v>
      </c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25">
      <c r="A221" s="100" t="s">
        <v>55</v>
      </c>
      <c r="B221" s="60"/>
      <c r="C221" s="103"/>
      <c r="D221" s="103"/>
      <c r="E221" s="92">
        <f>SUM(E4:E220)</f>
        <v>75</v>
      </c>
      <c r="F221" s="35"/>
      <c r="G221" s="145" t="s">
        <v>56</v>
      </c>
      <c r="H221" s="146"/>
      <c r="I221" s="62">
        <f>SUM(I4:I194)</f>
        <v>24</v>
      </c>
      <c r="J221" s="105">
        <f>SUM(J4:J194)</f>
        <v>0</v>
      </c>
      <c r="K221" s="108">
        <f>SUM(K4:K194)</f>
        <v>30</v>
      </c>
      <c r="L221" s="110">
        <f>SUM(L4:L194)</f>
        <v>20</v>
      </c>
      <c r="M221" s="52">
        <f>SUM(M4:M194)</f>
        <v>0</v>
      </c>
      <c r="N221" s="93"/>
      <c r="O221" s="64">
        <f>SUM(I221:M221)</f>
        <v>74</v>
      </c>
      <c r="P221" s="122" t="s">
        <v>57</v>
      </c>
    </row>
    <row r="222" spans="1:16" ht="31.5" customHeight="1" thickBot="1" x14ac:dyDescent="0.25">
      <c r="A222" s="147" t="s">
        <v>58</v>
      </c>
      <c r="B222" s="147"/>
      <c r="C222" s="147"/>
      <c r="D222" s="117"/>
      <c r="E222" s="61">
        <f>SUM(C4:C220)</f>
        <v>6</v>
      </c>
      <c r="F222" s="35"/>
      <c r="G222" s="148" t="s">
        <v>110</v>
      </c>
      <c r="H222" s="149"/>
      <c r="I222" s="66">
        <f>SUMIF(I4:I194,"=1",O4:O194)</f>
        <v>0.2479166666666664</v>
      </c>
      <c r="J222" s="106">
        <f>SUMIF(J4:J194,"=1",O4:O194)</f>
        <v>0</v>
      </c>
      <c r="K222" s="109">
        <f>SUMIF(K4:K194,"=1",O4:O194)</f>
        <v>0.26666666666666661</v>
      </c>
      <c r="L222" s="113">
        <f>SUMIF(L4:L194,"=1",O4:O194)</f>
        <v>0.21249999999999977</v>
      </c>
      <c r="M222" s="112">
        <f>SUMIF(M4:M194,"=1",O4:O194)</f>
        <v>0</v>
      </c>
      <c r="N222" s="94"/>
      <c r="O222" s="67">
        <f>SUM(O4:O220)</f>
        <v>0.72708333333333264</v>
      </c>
      <c r="P222" s="122" t="s">
        <v>107</v>
      </c>
    </row>
    <row r="223" spans="1:16" ht="30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14.874999999999984</v>
      </c>
      <c r="J223" s="71">
        <f>ABS(J222*60)</f>
        <v>0</v>
      </c>
      <c r="K223" s="72">
        <f>ABS(K222*60)</f>
        <v>15.999999999999996</v>
      </c>
      <c r="L223" s="73">
        <f>ABS(L222*60)</f>
        <v>12.749999999999986</v>
      </c>
      <c r="M223" s="74">
        <f>ABS(M222*60)</f>
        <v>0</v>
      </c>
      <c r="N223" s="95"/>
      <c r="O223" s="53">
        <f>ABS(O222*60)</f>
        <v>43.624999999999957</v>
      </c>
      <c r="P223" s="122" t="s">
        <v>108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0.61979166666666596</v>
      </c>
      <c r="J224" s="116">
        <v>0</v>
      </c>
      <c r="K224" s="76">
        <f>ABS(K223/K221)</f>
        <v>0.53333333333333321</v>
      </c>
      <c r="L224" s="77">
        <f>ABS(L223/L221)</f>
        <v>0.63749999999999929</v>
      </c>
      <c r="M224" s="78">
        <v>0</v>
      </c>
      <c r="N224" s="93"/>
      <c r="O224" s="79">
        <f>ABS(O223/O221)</f>
        <v>0.58952702702702642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36271</v>
      </c>
      <c r="J227" s="118">
        <v>8338</v>
      </c>
      <c r="K227" s="118">
        <v>141209</v>
      </c>
      <c r="L227" s="118">
        <v>129912</v>
      </c>
      <c r="M227" s="118">
        <v>123711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4</v>
      </c>
      <c r="G228" s="86">
        <f>ABS(F228/E221)</f>
        <v>5.3333333333333337E-2</v>
      </c>
      <c r="H228" s="82" t="s">
        <v>70</v>
      </c>
      <c r="I228" s="118">
        <v>36306</v>
      </c>
      <c r="J228" s="118">
        <v>8340</v>
      </c>
      <c r="K228" s="118">
        <v>141259</v>
      </c>
      <c r="L228" s="118">
        <v>129957</v>
      </c>
      <c r="M228" s="118">
        <v>123714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27</v>
      </c>
      <c r="G229" s="86">
        <f>ABS(F229/E221)</f>
        <v>0.36</v>
      </c>
      <c r="H229" s="82" t="s">
        <v>72</v>
      </c>
      <c r="I229" s="118">
        <f>SUM(I228-I227)</f>
        <v>35</v>
      </c>
      <c r="J229" s="118">
        <f>SUM(J228-J227)</f>
        <v>2</v>
      </c>
      <c r="K229" s="118">
        <f>SUM(K228-K227)</f>
        <v>50</v>
      </c>
      <c r="L229" s="118">
        <f>SUM(L228-L227)</f>
        <v>45</v>
      </c>
      <c r="M229" s="118">
        <f>SUM(M228-M227)</f>
        <v>3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118"/>
      <c r="J232" s="118"/>
      <c r="K232" s="118"/>
      <c r="L232" s="118"/>
      <c r="M232" s="118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6</v>
      </c>
      <c r="G233" s="86">
        <f>ABS(F233/E221)</f>
        <v>0.08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6</v>
      </c>
      <c r="G234" s="86">
        <f>ABS(F234/E221)</f>
        <v>0.08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12</v>
      </c>
      <c r="G235" s="86">
        <f>ABS(F235/E221)</f>
        <v>0.16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8</v>
      </c>
      <c r="G236" s="86">
        <f>ABS(F236/E221)</f>
        <v>0.10666666666666667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12</v>
      </c>
      <c r="G237" s="86">
        <f>ABS(F237/E221)</f>
        <v>0.16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2"/>
  <sheetViews>
    <sheetView zoomScale="86" zoomScaleNormal="86" workbookViewId="0">
      <pane ySplit="3" topLeftCell="A36" activePane="bottomLeft" state="frozen"/>
      <selection activeCell="A223" sqref="A223"/>
      <selection pane="bottomLeft" activeCell="O48" sqref="O48"/>
    </sheetView>
  </sheetViews>
  <sheetFormatPr baseColWidth="10" defaultColWidth="8.83203125" defaultRowHeight="15" x14ac:dyDescent="0.2"/>
  <cols>
    <col min="1" max="1" width="9.5" customWidth="1"/>
    <col min="2" max="2" width="16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" customWidth="1"/>
    <col min="15" max="15" width="14.6640625" customWidth="1"/>
    <col min="16" max="16" width="56.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259</v>
      </c>
      <c r="J1" s="141"/>
      <c r="K1" s="141"/>
      <c r="L1" s="141"/>
      <c r="M1" s="142" t="s">
        <v>34</v>
      </c>
      <c r="N1" s="142"/>
      <c r="O1" s="118" t="s">
        <v>308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2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96</v>
      </c>
      <c r="K3" s="126" t="s">
        <v>97</v>
      </c>
      <c r="L3" s="127" t="s">
        <v>116</v>
      </c>
      <c r="M3" s="128" t="s">
        <v>243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0.31875000000000003</v>
      </c>
      <c r="B4" s="40" t="s">
        <v>137</v>
      </c>
      <c r="C4" s="40"/>
      <c r="D4" s="40" t="s">
        <v>121</v>
      </c>
      <c r="E4" s="37">
        <v>1</v>
      </c>
      <c r="F4" s="39" t="s">
        <v>49</v>
      </c>
      <c r="G4" s="47" t="s">
        <v>124</v>
      </c>
      <c r="H4" s="40" t="s">
        <v>157</v>
      </c>
      <c r="I4" s="48"/>
      <c r="J4" s="49"/>
      <c r="K4" s="50"/>
      <c r="L4" s="51">
        <v>1</v>
      </c>
      <c r="M4" s="52"/>
      <c r="N4" s="46">
        <v>0.32222222222222224</v>
      </c>
      <c r="O4" s="53">
        <f t="shared" ref="O4:O68" si="0">ABS(N4-A4)</f>
        <v>3.4722222222222099E-3</v>
      </c>
      <c r="P4" s="54"/>
    </row>
    <row r="5" spans="1:18" ht="16" x14ac:dyDescent="0.2">
      <c r="A5" s="46">
        <v>0.32222222222222224</v>
      </c>
      <c r="B5" s="40" t="s">
        <v>133</v>
      </c>
      <c r="C5" s="40"/>
      <c r="D5" s="40" t="s">
        <v>121</v>
      </c>
      <c r="E5" s="37">
        <v>1</v>
      </c>
      <c r="F5" s="39" t="s">
        <v>46</v>
      </c>
      <c r="G5" s="47" t="s">
        <v>124</v>
      </c>
      <c r="H5" s="40" t="s">
        <v>132</v>
      </c>
      <c r="I5" s="48">
        <v>1</v>
      </c>
      <c r="J5" s="49"/>
      <c r="K5" s="50"/>
      <c r="L5" s="51"/>
      <c r="M5" s="52"/>
      <c r="N5" s="46">
        <v>0.32569444444444445</v>
      </c>
      <c r="O5" s="53">
        <f t="shared" si="0"/>
        <v>3.4722222222222099E-3</v>
      </c>
      <c r="P5" s="54"/>
    </row>
    <row r="6" spans="1:18" ht="16" x14ac:dyDescent="0.2">
      <c r="A6" s="46">
        <v>0.32222222222222224</v>
      </c>
      <c r="B6" s="40" t="s">
        <v>147</v>
      </c>
      <c r="C6" s="40"/>
      <c r="D6" s="40" t="s">
        <v>121</v>
      </c>
      <c r="E6" s="37">
        <v>1</v>
      </c>
      <c r="F6" s="39" t="s">
        <v>49</v>
      </c>
      <c r="G6" s="47" t="s">
        <v>124</v>
      </c>
      <c r="H6" s="40" t="s">
        <v>203</v>
      </c>
      <c r="I6" s="48">
        <v>1</v>
      </c>
      <c r="J6" s="49"/>
      <c r="K6" s="50"/>
      <c r="L6" s="51"/>
      <c r="M6" s="52"/>
      <c r="N6" s="46">
        <v>0.32916666666666666</v>
      </c>
      <c r="O6" s="53">
        <f t="shared" si="0"/>
        <v>6.9444444444444198E-3</v>
      </c>
      <c r="P6" s="54"/>
    </row>
    <row r="7" spans="1:18" ht="16" x14ac:dyDescent="0.2">
      <c r="A7" s="46">
        <v>0.3263888888888889</v>
      </c>
      <c r="B7" s="40" t="s">
        <v>168</v>
      </c>
      <c r="C7" s="40"/>
      <c r="D7" s="40" t="s">
        <v>121</v>
      </c>
      <c r="E7" s="37">
        <v>1</v>
      </c>
      <c r="F7" s="39" t="s">
        <v>46</v>
      </c>
      <c r="G7" s="47" t="s">
        <v>124</v>
      </c>
      <c r="H7" s="40" t="s">
        <v>145</v>
      </c>
      <c r="I7" s="48"/>
      <c r="J7" s="49"/>
      <c r="K7" s="50"/>
      <c r="L7" s="51">
        <v>1</v>
      </c>
      <c r="M7" s="52"/>
      <c r="N7" s="46">
        <v>0.33194444444444443</v>
      </c>
      <c r="O7" s="53">
        <f t="shared" si="0"/>
        <v>5.5555555555555358E-3</v>
      </c>
      <c r="P7" s="54"/>
    </row>
    <row r="8" spans="1:18" ht="16" x14ac:dyDescent="0.2">
      <c r="A8" s="46">
        <v>0.33124999999999999</v>
      </c>
      <c r="B8" s="40" t="s">
        <v>262</v>
      </c>
      <c r="C8" s="40"/>
      <c r="D8" s="40" t="s">
        <v>121</v>
      </c>
      <c r="E8" s="37">
        <v>2</v>
      </c>
      <c r="F8" s="39" t="s">
        <v>47</v>
      </c>
      <c r="G8" s="47" t="s">
        <v>124</v>
      </c>
      <c r="H8" s="40" t="s">
        <v>132</v>
      </c>
      <c r="I8" s="48"/>
      <c r="J8" s="49"/>
      <c r="K8" s="50"/>
      <c r="L8" s="51"/>
      <c r="M8" s="52">
        <v>1</v>
      </c>
      <c r="N8" s="46">
        <v>0.33611111111111108</v>
      </c>
      <c r="O8" s="53">
        <f t="shared" si="0"/>
        <v>4.8611111111110938E-3</v>
      </c>
      <c r="P8" s="54"/>
    </row>
    <row r="9" spans="1:18" ht="16" x14ac:dyDescent="0.2">
      <c r="A9" s="46">
        <v>0.33124999999999999</v>
      </c>
      <c r="B9" s="40" t="s">
        <v>261</v>
      </c>
      <c r="C9" s="40"/>
      <c r="D9" s="40" t="s">
        <v>121</v>
      </c>
      <c r="E9" s="37">
        <v>1</v>
      </c>
      <c r="F9" s="39" t="s">
        <v>51</v>
      </c>
      <c r="G9" s="47" t="s">
        <v>124</v>
      </c>
      <c r="H9" s="40" t="s">
        <v>203</v>
      </c>
      <c r="I9" s="48"/>
      <c r="J9" s="49"/>
      <c r="K9" s="50"/>
      <c r="L9" s="51"/>
      <c r="M9" s="52">
        <v>1</v>
      </c>
      <c r="N9" s="46">
        <v>0.34236111111111112</v>
      </c>
      <c r="O9" s="53">
        <f t="shared" si="0"/>
        <v>1.1111111111111127E-2</v>
      </c>
      <c r="P9" s="54"/>
    </row>
    <row r="10" spans="1:18" ht="16" x14ac:dyDescent="0.2">
      <c r="A10" s="46">
        <v>0.33749999999999997</v>
      </c>
      <c r="B10" s="40" t="s">
        <v>237</v>
      </c>
      <c r="C10" s="40"/>
      <c r="D10" s="40" t="s">
        <v>121</v>
      </c>
      <c r="E10" s="37">
        <v>2</v>
      </c>
      <c r="F10" s="39" t="s">
        <v>50</v>
      </c>
      <c r="G10" s="47" t="s">
        <v>124</v>
      </c>
      <c r="H10" s="40" t="s">
        <v>132</v>
      </c>
      <c r="I10" s="48"/>
      <c r="J10" s="49"/>
      <c r="K10" s="50"/>
      <c r="L10" s="51">
        <v>1</v>
      </c>
      <c r="M10" s="52"/>
      <c r="N10" s="46">
        <v>0.34236111111111112</v>
      </c>
      <c r="O10" s="53">
        <f t="shared" si="0"/>
        <v>4.8611111111111494E-3</v>
      </c>
      <c r="P10" s="54"/>
    </row>
    <row r="11" spans="1:18" ht="16" x14ac:dyDescent="0.2">
      <c r="A11" s="46">
        <v>0.34027777777777773</v>
      </c>
      <c r="B11" s="40" t="s">
        <v>151</v>
      </c>
      <c r="C11" s="40"/>
      <c r="D11" s="40" t="s">
        <v>121</v>
      </c>
      <c r="E11" s="37">
        <v>1</v>
      </c>
      <c r="F11" s="39" t="s">
        <v>44</v>
      </c>
      <c r="G11" s="47" t="s">
        <v>140</v>
      </c>
      <c r="H11" s="40" t="s">
        <v>177</v>
      </c>
      <c r="I11" s="48">
        <v>1</v>
      </c>
      <c r="J11" s="49"/>
      <c r="K11" s="50"/>
      <c r="L11" s="51"/>
      <c r="M11" s="52"/>
      <c r="N11" s="46">
        <v>0.34791666666666665</v>
      </c>
      <c r="O11" s="53">
        <f t="shared" si="0"/>
        <v>7.6388888888889173E-3</v>
      </c>
      <c r="P11" s="54"/>
    </row>
    <row r="12" spans="1:18" ht="16" x14ac:dyDescent="0.2">
      <c r="A12" s="46">
        <v>0.34097222222222223</v>
      </c>
      <c r="B12" s="40" t="s">
        <v>163</v>
      </c>
      <c r="C12" s="40"/>
      <c r="D12" s="40" t="s">
        <v>121</v>
      </c>
      <c r="E12" s="37">
        <v>1</v>
      </c>
      <c r="F12" s="39" t="s">
        <v>51</v>
      </c>
      <c r="G12" s="47" t="s">
        <v>124</v>
      </c>
      <c r="H12" s="40" t="s">
        <v>128</v>
      </c>
      <c r="I12" s="48">
        <v>1</v>
      </c>
      <c r="J12" s="49"/>
      <c r="K12" s="50"/>
      <c r="L12" s="51"/>
      <c r="M12" s="52"/>
      <c r="N12" s="46">
        <v>0.35000000000000003</v>
      </c>
      <c r="O12" s="53">
        <f t="shared" si="0"/>
        <v>9.0277777777778012E-3</v>
      </c>
      <c r="P12" s="54"/>
    </row>
    <row r="13" spans="1:18" ht="16" x14ac:dyDescent="0.2">
      <c r="A13" s="46">
        <v>0.34513888888888888</v>
      </c>
      <c r="B13" s="40" t="s">
        <v>240</v>
      </c>
      <c r="C13" s="40"/>
      <c r="D13" s="40" t="s">
        <v>121</v>
      </c>
      <c r="E13" s="37">
        <v>1</v>
      </c>
      <c r="F13" s="39" t="s">
        <v>44</v>
      </c>
      <c r="G13" s="47" t="s">
        <v>124</v>
      </c>
      <c r="H13" s="40" t="s">
        <v>132</v>
      </c>
      <c r="I13" s="48"/>
      <c r="J13" s="49"/>
      <c r="K13" s="50"/>
      <c r="L13" s="51">
        <v>1</v>
      </c>
      <c r="M13" s="52"/>
      <c r="N13" s="46">
        <v>0.35416666666666669</v>
      </c>
      <c r="O13" s="53">
        <f t="shared" si="0"/>
        <v>9.0277777777778012E-3</v>
      </c>
      <c r="P13" s="54"/>
    </row>
    <row r="14" spans="1:18" ht="16" x14ac:dyDescent="0.2">
      <c r="A14" s="46">
        <v>0.34583333333333338</v>
      </c>
      <c r="B14" s="40" t="s">
        <v>246</v>
      </c>
      <c r="C14" s="40"/>
      <c r="D14" s="40" t="s">
        <v>122</v>
      </c>
      <c r="E14" s="37">
        <v>1</v>
      </c>
      <c r="F14" s="39" t="s">
        <v>44</v>
      </c>
      <c r="G14" s="47" t="s">
        <v>124</v>
      </c>
      <c r="H14" s="40" t="s">
        <v>242</v>
      </c>
      <c r="I14" s="48"/>
      <c r="J14" s="49"/>
      <c r="K14" s="50"/>
      <c r="L14" s="51">
        <v>1</v>
      </c>
      <c r="M14" s="52"/>
      <c r="N14" s="46">
        <v>0.35069444444444442</v>
      </c>
      <c r="O14" s="53">
        <f t="shared" si="0"/>
        <v>4.8611111111110383E-3</v>
      </c>
      <c r="P14" s="54"/>
    </row>
    <row r="15" spans="1:18" ht="16" x14ac:dyDescent="0.2">
      <c r="A15" s="46">
        <v>0.35416666666666669</v>
      </c>
      <c r="B15" s="40" t="s">
        <v>120</v>
      </c>
      <c r="C15" s="40"/>
      <c r="D15" s="40" t="s">
        <v>121</v>
      </c>
      <c r="E15" s="37">
        <v>1</v>
      </c>
      <c r="F15" s="39" t="s">
        <v>51</v>
      </c>
      <c r="G15" s="47" t="s">
        <v>124</v>
      </c>
      <c r="H15" s="40" t="s">
        <v>263</v>
      </c>
      <c r="I15" s="48"/>
      <c r="J15" s="49"/>
      <c r="K15" s="50"/>
      <c r="L15" s="51"/>
      <c r="M15" s="52">
        <v>1</v>
      </c>
      <c r="N15" s="46">
        <v>0.3576388888888889</v>
      </c>
      <c r="O15" s="53">
        <f t="shared" si="0"/>
        <v>3.4722222222222099E-3</v>
      </c>
      <c r="P15" s="54"/>
    </row>
    <row r="16" spans="1:18" ht="16" x14ac:dyDescent="0.2">
      <c r="A16" s="46">
        <v>0.35902777777777778</v>
      </c>
      <c r="B16" s="40" t="s">
        <v>149</v>
      </c>
      <c r="C16" s="40"/>
      <c r="D16" s="40" t="s">
        <v>122</v>
      </c>
      <c r="E16" s="37">
        <v>1</v>
      </c>
      <c r="F16" s="39" t="s">
        <v>45</v>
      </c>
      <c r="G16" s="47" t="s">
        <v>124</v>
      </c>
      <c r="H16" s="40" t="s">
        <v>177</v>
      </c>
      <c r="I16" s="48">
        <v>1</v>
      </c>
      <c r="J16" s="49"/>
      <c r="K16" s="50"/>
      <c r="L16" s="51"/>
      <c r="M16" s="52"/>
      <c r="N16" s="46">
        <v>0.36180555555555555</v>
      </c>
      <c r="O16" s="53">
        <f t="shared" si="0"/>
        <v>2.7777777777777679E-3</v>
      </c>
      <c r="P16" s="54"/>
    </row>
    <row r="17" spans="1:16" ht="16" x14ac:dyDescent="0.2">
      <c r="A17" s="46">
        <v>0.36249999999999999</v>
      </c>
      <c r="B17" s="40" t="s">
        <v>119</v>
      </c>
      <c r="C17" s="40">
        <v>1</v>
      </c>
      <c r="D17" s="40" t="s">
        <v>122</v>
      </c>
      <c r="E17" s="37"/>
      <c r="F17" s="39" t="s">
        <v>45</v>
      </c>
      <c r="G17" s="47" t="s">
        <v>124</v>
      </c>
      <c r="H17" s="40" t="s">
        <v>145</v>
      </c>
      <c r="I17" s="48"/>
      <c r="J17" s="49"/>
      <c r="K17" s="50"/>
      <c r="L17" s="51">
        <v>1</v>
      </c>
      <c r="M17" s="52"/>
      <c r="N17" s="46">
        <v>0.37222222222222223</v>
      </c>
      <c r="O17" s="53">
        <f t="shared" si="0"/>
        <v>9.7222222222222432E-3</v>
      </c>
      <c r="P17" s="54"/>
    </row>
    <row r="18" spans="1:16" ht="16" x14ac:dyDescent="0.2">
      <c r="A18" s="46">
        <v>0.36249999999999999</v>
      </c>
      <c r="B18" s="40" t="s">
        <v>133</v>
      </c>
      <c r="C18" s="40"/>
      <c r="D18" s="40" t="s">
        <v>121</v>
      </c>
      <c r="E18" s="37">
        <v>1</v>
      </c>
      <c r="F18" s="39" t="s">
        <v>46</v>
      </c>
      <c r="G18" s="47" t="s">
        <v>132</v>
      </c>
      <c r="H18" s="40" t="s">
        <v>124</v>
      </c>
      <c r="I18" s="48"/>
      <c r="J18" s="49"/>
      <c r="K18" s="50"/>
      <c r="L18" s="51">
        <v>1</v>
      </c>
      <c r="M18" s="52"/>
      <c r="N18" s="46">
        <v>0.37777777777777777</v>
      </c>
      <c r="O18" s="53">
        <f t="shared" si="0"/>
        <v>1.5277777777777779E-2</v>
      </c>
      <c r="P18" s="54"/>
    </row>
    <row r="19" spans="1:16" ht="16" x14ac:dyDescent="0.2">
      <c r="A19" s="46">
        <v>0.36944444444444446</v>
      </c>
      <c r="B19" s="40" t="s">
        <v>147</v>
      </c>
      <c r="C19" s="40"/>
      <c r="D19" s="40" t="s">
        <v>121</v>
      </c>
      <c r="E19" s="37">
        <v>2</v>
      </c>
      <c r="F19" s="39" t="s">
        <v>47</v>
      </c>
      <c r="G19" s="47" t="s">
        <v>132</v>
      </c>
      <c r="H19" s="40" t="s">
        <v>124</v>
      </c>
      <c r="I19" s="48"/>
      <c r="J19" s="49"/>
      <c r="K19" s="50"/>
      <c r="L19" s="51">
        <v>1</v>
      </c>
      <c r="M19" s="52"/>
      <c r="N19" s="46">
        <v>0.37777777777777777</v>
      </c>
      <c r="O19" s="53">
        <f t="shared" si="0"/>
        <v>8.3333333333333037E-3</v>
      </c>
      <c r="P19" s="54"/>
    </row>
    <row r="20" spans="1:16" ht="16" x14ac:dyDescent="0.2">
      <c r="A20" s="46">
        <v>0.37083333333333335</v>
      </c>
      <c r="B20" s="40" t="s">
        <v>231</v>
      </c>
      <c r="C20" s="40"/>
      <c r="D20" s="40" t="s">
        <v>121</v>
      </c>
      <c r="E20" s="37">
        <v>1</v>
      </c>
      <c r="F20" s="39" t="s">
        <v>44</v>
      </c>
      <c r="G20" s="47" t="s">
        <v>124</v>
      </c>
      <c r="H20" s="40" t="s">
        <v>125</v>
      </c>
      <c r="I20" s="48">
        <v>1</v>
      </c>
      <c r="J20" s="49"/>
      <c r="K20" s="50"/>
      <c r="L20" s="51"/>
      <c r="M20" s="52"/>
      <c r="N20" s="46">
        <v>0.375</v>
      </c>
      <c r="O20" s="53">
        <f t="shared" si="0"/>
        <v>4.1666666666666519E-3</v>
      </c>
      <c r="P20" s="54"/>
    </row>
    <row r="21" spans="1:16" ht="16" x14ac:dyDescent="0.2">
      <c r="A21" s="46">
        <v>0.37361111111111112</v>
      </c>
      <c r="B21" s="40" t="s">
        <v>265</v>
      </c>
      <c r="C21" s="40"/>
      <c r="D21" s="40" t="s">
        <v>121</v>
      </c>
      <c r="E21" s="37">
        <v>2</v>
      </c>
      <c r="F21" s="39" t="s">
        <v>51</v>
      </c>
      <c r="G21" s="47" t="s">
        <v>131</v>
      </c>
      <c r="H21" s="40" t="s">
        <v>267</v>
      </c>
      <c r="I21" s="48">
        <v>1</v>
      </c>
      <c r="J21" s="49"/>
      <c r="K21" s="50"/>
      <c r="L21" s="51"/>
      <c r="M21" s="52"/>
      <c r="N21" s="46">
        <v>0.10208333333333335</v>
      </c>
      <c r="O21" s="53">
        <f t="shared" si="0"/>
        <v>0.27152777777777776</v>
      </c>
      <c r="P21" s="54"/>
    </row>
    <row r="22" spans="1:16" ht="16" x14ac:dyDescent="0.2">
      <c r="A22" s="46">
        <v>0.38055555555555554</v>
      </c>
      <c r="B22" s="40" t="s">
        <v>119</v>
      </c>
      <c r="C22" s="40"/>
      <c r="D22" s="40" t="s">
        <v>121</v>
      </c>
      <c r="E22" s="37">
        <v>1</v>
      </c>
      <c r="F22" s="39" t="s">
        <v>45</v>
      </c>
      <c r="G22" s="47" t="s">
        <v>145</v>
      </c>
      <c r="H22" s="40" t="s">
        <v>266</v>
      </c>
      <c r="I22" s="48"/>
      <c r="J22" s="49"/>
      <c r="K22" s="50"/>
      <c r="L22" s="51">
        <v>1</v>
      </c>
      <c r="M22" s="52"/>
      <c r="N22" s="46">
        <v>0.38680555555555557</v>
      </c>
      <c r="O22" s="53">
        <f t="shared" si="0"/>
        <v>6.2500000000000333E-3</v>
      </c>
      <c r="P22" s="54"/>
    </row>
    <row r="23" spans="1:16" ht="16" x14ac:dyDescent="0.2">
      <c r="A23" s="46">
        <v>0.3923611111111111</v>
      </c>
      <c r="B23" s="40" t="s">
        <v>135</v>
      </c>
      <c r="C23" s="40"/>
      <c r="D23" s="40" t="s">
        <v>122</v>
      </c>
      <c r="E23" s="37">
        <v>1</v>
      </c>
      <c r="F23" s="39" t="s">
        <v>45</v>
      </c>
      <c r="G23" s="47" t="s">
        <v>124</v>
      </c>
      <c r="H23" s="40" t="s">
        <v>264</v>
      </c>
      <c r="I23" s="48"/>
      <c r="J23" s="49"/>
      <c r="K23" s="50"/>
      <c r="L23" s="51">
        <v>1</v>
      </c>
      <c r="M23" s="52"/>
      <c r="N23" s="46">
        <v>0.39513888888888887</v>
      </c>
      <c r="O23" s="53">
        <f t="shared" si="0"/>
        <v>2.7777777777777679E-3</v>
      </c>
      <c r="P23" s="54"/>
    </row>
    <row r="24" spans="1:16" ht="16" x14ac:dyDescent="0.2">
      <c r="A24" s="46">
        <v>0.39444444444444443</v>
      </c>
      <c r="B24" s="40" t="s">
        <v>163</v>
      </c>
      <c r="C24" s="40"/>
      <c r="D24" s="40" t="s">
        <v>121</v>
      </c>
      <c r="E24" s="37">
        <v>1</v>
      </c>
      <c r="F24" s="39" t="s">
        <v>51</v>
      </c>
      <c r="G24" s="47" t="s">
        <v>179</v>
      </c>
      <c r="H24" s="40" t="s">
        <v>124</v>
      </c>
      <c r="I24" s="48"/>
      <c r="J24" s="49"/>
      <c r="K24" s="50"/>
      <c r="L24" s="51">
        <v>1</v>
      </c>
      <c r="M24" s="52"/>
      <c r="N24" s="46">
        <v>0.40138888888888885</v>
      </c>
      <c r="O24" s="53">
        <f t="shared" si="0"/>
        <v>6.9444444444444198E-3</v>
      </c>
      <c r="P24" s="54"/>
    </row>
    <row r="25" spans="1:16" ht="16" x14ac:dyDescent="0.2">
      <c r="A25" s="46">
        <v>0.39444444444444443</v>
      </c>
      <c r="B25" s="40" t="s">
        <v>261</v>
      </c>
      <c r="C25" s="40"/>
      <c r="D25" s="40" t="s">
        <v>121</v>
      </c>
      <c r="E25" s="37">
        <v>1</v>
      </c>
      <c r="F25" s="39" t="s">
        <v>51</v>
      </c>
      <c r="G25" s="47" t="s">
        <v>203</v>
      </c>
      <c r="H25" s="40" t="s">
        <v>124</v>
      </c>
      <c r="I25" s="48">
        <v>1</v>
      </c>
      <c r="J25" s="49"/>
      <c r="K25" s="50"/>
      <c r="L25" s="51"/>
      <c r="M25" s="52"/>
      <c r="N25" s="46">
        <v>0.41388888888888892</v>
      </c>
      <c r="O25" s="53">
        <f t="shared" si="0"/>
        <v>1.9444444444444486E-2</v>
      </c>
      <c r="P25" s="54"/>
    </row>
    <row r="26" spans="1:16" ht="16" x14ac:dyDescent="0.2">
      <c r="A26" s="46">
        <v>0.39652777777777781</v>
      </c>
      <c r="B26" s="40" t="s">
        <v>237</v>
      </c>
      <c r="C26" s="40">
        <v>1</v>
      </c>
      <c r="D26" s="40" t="s">
        <v>122</v>
      </c>
      <c r="E26" s="37"/>
      <c r="F26" s="39" t="s">
        <v>50</v>
      </c>
      <c r="G26" s="47" t="s">
        <v>150</v>
      </c>
      <c r="H26" s="40" t="s">
        <v>268</v>
      </c>
      <c r="I26" s="48"/>
      <c r="J26" s="49"/>
      <c r="K26" s="50"/>
      <c r="L26" s="51">
        <v>1</v>
      </c>
      <c r="M26" s="52"/>
      <c r="N26" s="46">
        <v>0.41319444444444442</v>
      </c>
      <c r="O26" s="53">
        <f t="shared" si="0"/>
        <v>1.6666666666666607E-2</v>
      </c>
      <c r="P26" s="54"/>
    </row>
    <row r="27" spans="1:16" ht="16" x14ac:dyDescent="0.2">
      <c r="A27" s="46">
        <v>0.3979166666666667</v>
      </c>
      <c r="B27" s="40" t="s">
        <v>147</v>
      </c>
      <c r="C27" s="40"/>
      <c r="D27" s="40" t="s">
        <v>121</v>
      </c>
      <c r="E27" s="37">
        <v>1</v>
      </c>
      <c r="F27" s="39" t="s">
        <v>49</v>
      </c>
      <c r="G27" s="47" t="s">
        <v>203</v>
      </c>
      <c r="H27" s="40" t="s">
        <v>124</v>
      </c>
      <c r="I27" s="48">
        <v>1</v>
      </c>
      <c r="J27" s="49"/>
      <c r="K27" s="50"/>
      <c r="L27" s="51"/>
      <c r="M27" s="52"/>
      <c r="N27" s="46">
        <v>0.41388888888888892</v>
      </c>
      <c r="O27" s="53">
        <f t="shared" si="0"/>
        <v>1.5972222222222221E-2</v>
      </c>
      <c r="P27" s="54"/>
    </row>
    <row r="28" spans="1:16" ht="16" x14ac:dyDescent="0.2">
      <c r="A28" s="46">
        <v>0.40486111111111112</v>
      </c>
      <c r="B28" s="40" t="s">
        <v>151</v>
      </c>
      <c r="C28" s="40"/>
      <c r="D28" s="40" t="s">
        <v>122</v>
      </c>
      <c r="E28" s="37">
        <v>1</v>
      </c>
      <c r="F28" s="39" t="s">
        <v>44</v>
      </c>
      <c r="G28" s="47" t="s">
        <v>124</v>
      </c>
      <c r="H28" s="40" t="s">
        <v>177</v>
      </c>
      <c r="I28" s="48"/>
      <c r="J28" s="49"/>
      <c r="K28" s="50"/>
      <c r="L28" s="51">
        <v>1</v>
      </c>
      <c r="M28" s="52"/>
      <c r="N28" s="46">
        <v>0.40902777777777777</v>
      </c>
      <c r="O28" s="53">
        <f t="shared" si="0"/>
        <v>4.1666666666666519E-3</v>
      </c>
      <c r="P28" s="54"/>
    </row>
    <row r="29" spans="1:16" ht="16" x14ac:dyDescent="0.2">
      <c r="A29" s="46">
        <v>0.40486111111111112</v>
      </c>
      <c r="B29" s="40" t="s">
        <v>149</v>
      </c>
      <c r="C29" s="40"/>
      <c r="D29" s="40" t="s">
        <v>122</v>
      </c>
      <c r="E29" s="37">
        <v>1</v>
      </c>
      <c r="F29" s="39" t="s">
        <v>45</v>
      </c>
      <c r="G29" s="47" t="s">
        <v>124</v>
      </c>
      <c r="H29" s="40" t="s">
        <v>177</v>
      </c>
      <c r="I29" s="48"/>
      <c r="J29" s="49"/>
      <c r="K29" s="50"/>
      <c r="L29" s="51">
        <v>1</v>
      </c>
      <c r="M29" s="52"/>
      <c r="N29" s="46">
        <v>0.40902777777777777</v>
      </c>
      <c r="O29" s="53">
        <f t="shared" si="0"/>
        <v>4.1666666666666519E-3</v>
      </c>
      <c r="P29" s="54"/>
    </row>
    <row r="30" spans="1:16" ht="16" x14ac:dyDescent="0.2">
      <c r="A30" s="46">
        <v>0.40486111111111112</v>
      </c>
      <c r="B30" s="40" t="s">
        <v>137</v>
      </c>
      <c r="C30" s="40"/>
      <c r="D30" s="40" t="s">
        <v>121</v>
      </c>
      <c r="E30" s="37">
        <v>1</v>
      </c>
      <c r="F30" s="39" t="s">
        <v>49</v>
      </c>
      <c r="G30" s="47" t="s">
        <v>177</v>
      </c>
      <c r="H30" s="40" t="s">
        <v>124</v>
      </c>
      <c r="I30" s="48"/>
      <c r="J30" s="49"/>
      <c r="K30" s="50"/>
      <c r="L30" s="51">
        <v>1</v>
      </c>
      <c r="M30" s="52"/>
      <c r="N30" s="46">
        <v>0.41666666666666669</v>
      </c>
      <c r="O30" s="53">
        <f t="shared" si="0"/>
        <v>1.1805555555555569E-2</v>
      </c>
      <c r="P30" s="54"/>
    </row>
    <row r="31" spans="1:16" ht="16" x14ac:dyDescent="0.2">
      <c r="A31" s="46">
        <v>0.4284722222222222</v>
      </c>
      <c r="B31" s="40" t="s">
        <v>120</v>
      </c>
      <c r="C31" s="40"/>
      <c r="D31" s="40" t="s">
        <v>121</v>
      </c>
      <c r="E31" s="37">
        <v>1</v>
      </c>
      <c r="F31" s="39" t="s">
        <v>51</v>
      </c>
      <c r="G31" s="47" t="s">
        <v>124</v>
      </c>
      <c r="H31" s="40" t="s">
        <v>132</v>
      </c>
      <c r="I31" s="48">
        <v>1</v>
      </c>
      <c r="J31" s="49"/>
      <c r="K31" s="50"/>
      <c r="L31" s="51"/>
      <c r="M31" s="52"/>
      <c r="N31" s="46">
        <v>0.43333333333333335</v>
      </c>
      <c r="O31" s="53">
        <f t="shared" si="0"/>
        <v>4.8611111111111494E-3</v>
      </c>
      <c r="P31" s="54"/>
    </row>
    <row r="32" spans="1:16" ht="16" x14ac:dyDescent="0.2">
      <c r="A32" s="46">
        <v>0.4291666666666667</v>
      </c>
      <c r="B32" s="40" t="s">
        <v>265</v>
      </c>
      <c r="C32" s="40"/>
      <c r="D32" s="40" t="s">
        <v>121</v>
      </c>
      <c r="E32" s="37">
        <v>2</v>
      </c>
      <c r="F32" s="39" t="s">
        <v>51</v>
      </c>
      <c r="G32" s="47" t="s">
        <v>267</v>
      </c>
      <c r="H32" s="40" t="s">
        <v>270</v>
      </c>
      <c r="I32" s="48">
        <v>1</v>
      </c>
      <c r="J32" s="49"/>
      <c r="K32" s="50"/>
      <c r="L32" s="51"/>
      <c r="M32" s="52"/>
      <c r="N32" s="46">
        <v>0.4465277777777778</v>
      </c>
      <c r="O32" s="53">
        <f t="shared" si="0"/>
        <v>1.7361111111111105E-2</v>
      </c>
      <c r="P32" s="54"/>
    </row>
    <row r="33" spans="1:16" ht="16" x14ac:dyDescent="0.2">
      <c r="A33" s="46">
        <v>0.43472222222222223</v>
      </c>
      <c r="B33" s="40" t="s">
        <v>168</v>
      </c>
      <c r="C33" s="40"/>
      <c r="D33" s="40" t="s">
        <v>121</v>
      </c>
      <c r="E33" s="37">
        <v>1</v>
      </c>
      <c r="F33" s="39" t="s">
        <v>46</v>
      </c>
      <c r="G33" s="47" t="s">
        <v>145</v>
      </c>
      <c r="H33" s="40" t="s">
        <v>124</v>
      </c>
      <c r="I33" s="48"/>
      <c r="J33" s="49"/>
      <c r="K33" s="50"/>
      <c r="L33" s="51">
        <v>1</v>
      </c>
      <c r="M33" s="52"/>
      <c r="N33" s="46">
        <v>0.45902777777777781</v>
      </c>
      <c r="O33" s="53">
        <f t="shared" si="0"/>
        <v>2.430555555555558E-2</v>
      </c>
      <c r="P33" s="54"/>
    </row>
    <row r="34" spans="1:16" ht="16" x14ac:dyDescent="0.2">
      <c r="A34" s="46">
        <v>0.43472222222222223</v>
      </c>
      <c r="B34" s="40" t="s">
        <v>151</v>
      </c>
      <c r="C34" s="40"/>
      <c r="D34" s="40" t="s">
        <v>121</v>
      </c>
      <c r="E34" s="37">
        <v>1</v>
      </c>
      <c r="F34" s="39" t="s">
        <v>44</v>
      </c>
      <c r="G34" s="47" t="s">
        <v>177</v>
      </c>
      <c r="H34" s="40" t="s">
        <v>140</v>
      </c>
      <c r="I34" s="48"/>
      <c r="J34" s="49"/>
      <c r="K34" s="50"/>
      <c r="L34" s="51">
        <v>1</v>
      </c>
      <c r="M34" s="52"/>
      <c r="N34" s="46">
        <v>0.45555555555555555</v>
      </c>
      <c r="O34" s="53">
        <f t="shared" si="0"/>
        <v>2.0833333333333315E-2</v>
      </c>
      <c r="P34" s="54"/>
    </row>
    <row r="35" spans="1:16" ht="16" x14ac:dyDescent="0.2">
      <c r="A35" s="46">
        <v>0.43541666666666662</v>
      </c>
      <c r="B35" s="40" t="s">
        <v>246</v>
      </c>
      <c r="C35" s="40"/>
      <c r="D35" s="40" t="s">
        <v>122</v>
      </c>
      <c r="E35" s="37">
        <v>1</v>
      </c>
      <c r="F35" s="39" t="s">
        <v>44</v>
      </c>
      <c r="G35" s="47" t="s">
        <v>124</v>
      </c>
      <c r="H35" s="40" t="s">
        <v>269</v>
      </c>
      <c r="I35" s="48"/>
      <c r="J35" s="49"/>
      <c r="K35" s="50"/>
      <c r="L35" s="51">
        <v>1</v>
      </c>
      <c r="M35" s="52"/>
      <c r="N35" s="46">
        <v>0.4381944444444445</v>
      </c>
      <c r="O35" s="53">
        <f t="shared" si="0"/>
        <v>2.7777777777778789E-3</v>
      </c>
      <c r="P35" s="54"/>
    </row>
    <row r="36" spans="1:16" ht="16" x14ac:dyDescent="0.2">
      <c r="A36" s="46">
        <v>0.43958333333333338</v>
      </c>
      <c r="B36" s="40" t="s">
        <v>144</v>
      </c>
      <c r="C36" s="40"/>
      <c r="D36" s="40" t="s">
        <v>122</v>
      </c>
      <c r="E36" s="37">
        <v>1</v>
      </c>
      <c r="F36" s="39" t="s">
        <v>50</v>
      </c>
      <c r="G36" s="47" t="s">
        <v>132</v>
      </c>
      <c r="H36" s="40" t="s">
        <v>124</v>
      </c>
      <c r="I36" s="48">
        <v>1</v>
      </c>
      <c r="J36" s="49"/>
      <c r="K36" s="50"/>
      <c r="L36" s="51"/>
      <c r="M36" s="52"/>
      <c r="N36" s="46">
        <v>0.4597222222222222</v>
      </c>
      <c r="O36" s="53">
        <f t="shared" si="0"/>
        <v>2.0138888888888817E-2</v>
      </c>
      <c r="P36" s="54"/>
    </row>
    <row r="37" spans="1:16" ht="16" x14ac:dyDescent="0.2">
      <c r="A37" s="46">
        <v>0.4597222222222222</v>
      </c>
      <c r="B37" s="40" t="s">
        <v>147</v>
      </c>
      <c r="C37" s="40"/>
      <c r="D37" s="40" t="s">
        <v>121</v>
      </c>
      <c r="E37" s="37">
        <v>1</v>
      </c>
      <c r="F37" s="39" t="s">
        <v>49</v>
      </c>
      <c r="G37" s="47" t="s">
        <v>124</v>
      </c>
      <c r="H37" s="40" t="s">
        <v>203</v>
      </c>
      <c r="I37" s="48"/>
      <c r="J37" s="49"/>
      <c r="K37" s="50"/>
      <c r="L37" s="51">
        <v>1</v>
      </c>
      <c r="M37" s="52"/>
      <c r="N37" s="46">
        <v>0.46875</v>
      </c>
      <c r="O37" s="53">
        <f t="shared" si="0"/>
        <v>9.0277777777778012E-3</v>
      </c>
      <c r="P37" s="54"/>
    </row>
    <row r="38" spans="1:16" ht="16" x14ac:dyDescent="0.2">
      <c r="A38" s="46">
        <v>0.4604166666666667</v>
      </c>
      <c r="B38" s="40" t="s">
        <v>231</v>
      </c>
      <c r="C38" s="40"/>
      <c r="D38" s="40" t="s">
        <v>121</v>
      </c>
      <c r="E38" s="37">
        <v>1</v>
      </c>
      <c r="F38" s="39" t="s">
        <v>44</v>
      </c>
      <c r="G38" s="47" t="s">
        <v>124</v>
      </c>
      <c r="H38" s="40" t="s">
        <v>125</v>
      </c>
      <c r="I38" s="48">
        <v>1</v>
      </c>
      <c r="J38" s="49"/>
      <c r="K38" s="50"/>
      <c r="L38" s="51"/>
      <c r="M38" s="52"/>
      <c r="N38" s="46">
        <v>0.46458333333333335</v>
      </c>
      <c r="O38" s="53">
        <f t="shared" si="0"/>
        <v>4.1666666666666519E-3</v>
      </c>
      <c r="P38" s="54"/>
    </row>
    <row r="39" spans="1:16" ht="16" x14ac:dyDescent="0.2">
      <c r="A39" s="46">
        <v>0.47083333333333338</v>
      </c>
      <c r="B39" s="40" t="s">
        <v>163</v>
      </c>
      <c r="C39" s="40"/>
      <c r="D39" s="40" t="s">
        <v>121</v>
      </c>
      <c r="E39" s="37">
        <v>1</v>
      </c>
      <c r="F39" s="39" t="s">
        <v>51</v>
      </c>
      <c r="G39" s="47" t="s">
        <v>124</v>
      </c>
      <c r="H39" s="40" t="s">
        <v>164</v>
      </c>
      <c r="I39" s="48">
        <v>1</v>
      </c>
      <c r="J39" s="49"/>
      <c r="K39" s="50"/>
      <c r="L39" s="51"/>
      <c r="M39" s="52"/>
      <c r="N39" s="46">
        <v>0.47361111111111115</v>
      </c>
      <c r="O39" s="53">
        <f t="shared" si="0"/>
        <v>2.7777777777777679E-3</v>
      </c>
      <c r="P39" s="54"/>
    </row>
    <row r="40" spans="1:16" ht="16" x14ac:dyDescent="0.2">
      <c r="A40" s="46">
        <v>0.47083333333333338</v>
      </c>
      <c r="B40" s="40" t="s">
        <v>144</v>
      </c>
      <c r="C40" s="40"/>
      <c r="D40" s="40" t="s">
        <v>122</v>
      </c>
      <c r="E40" s="37">
        <v>1</v>
      </c>
      <c r="F40" s="39" t="s">
        <v>50</v>
      </c>
      <c r="G40" s="47" t="s">
        <v>124</v>
      </c>
      <c r="H40" s="40" t="s">
        <v>264</v>
      </c>
      <c r="I40" s="48">
        <v>1</v>
      </c>
      <c r="J40" s="49"/>
      <c r="K40" s="50"/>
      <c r="L40" s="51"/>
      <c r="M40" s="52"/>
      <c r="N40" s="46">
        <v>0.47638888888888892</v>
      </c>
      <c r="O40" s="53">
        <f t="shared" si="0"/>
        <v>5.5555555555555358E-3</v>
      </c>
      <c r="P40" s="54"/>
    </row>
    <row r="41" spans="1:16" ht="16" x14ac:dyDescent="0.2">
      <c r="A41" s="46">
        <v>0.4770833333333333</v>
      </c>
      <c r="B41" s="40" t="s">
        <v>120</v>
      </c>
      <c r="C41" s="40"/>
      <c r="D41" s="40" t="s">
        <v>121</v>
      </c>
      <c r="E41" s="37">
        <v>1</v>
      </c>
      <c r="F41" s="39" t="s">
        <v>51</v>
      </c>
      <c r="G41" s="47" t="s">
        <v>132</v>
      </c>
      <c r="H41" s="40" t="s">
        <v>124</v>
      </c>
      <c r="I41" s="48"/>
      <c r="J41" s="49"/>
      <c r="K41" s="50"/>
      <c r="L41" s="51">
        <v>1</v>
      </c>
      <c r="M41" s="52"/>
      <c r="N41" s="46">
        <v>0.48819444444444443</v>
      </c>
      <c r="O41" s="53">
        <f t="shared" si="0"/>
        <v>1.1111111111111127E-2</v>
      </c>
      <c r="P41" s="54"/>
    </row>
    <row r="42" spans="1:16" ht="16" x14ac:dyDescent="0.2">
      <c r="A42" s="46">
        <v>0.4770833333333333</v>
      </c>
      <c r="B42" s="40" t="s">
        <v>149</v>
      </c>
      <c r="C42" s="40"/>
      <c r="D42" s="40" t="s">
        <v>122</v>
      </c>
      <c r="E42" s="37">
        <v>1</v>
      </c>
      <c r="F42" s="39" t="s">
        <v>45</v>
      </c>
      <c r="G42" s="47" t="s">
        <v>124</v>
      </c>
      <c r="H42" s="40" t="s">
        <v>195</v>
      </c>
      <c r="I42" s="48"/>
      <c r="J42" s="49"/>
      <c r="K42" s="50"/>
      <c r="L42" s="51">
        <v>1</v>
      </c>
      <c r="M42" s="52"/>
      <c r="N42" s="46">
        <v>0.48125000000000001</v>
      </c>
      <c r="O42" s="53">
        <f t="shared" si="0"/>
        <v>4.1666666666667074E-3</v>
      </c>
      <c r="P42" s="54"/>
    </row>
    <row r="43" spans="1:16" ht="16" x14ac:dyDescent="0.2">
      <c r="A43" s="46">
        <v>0.4770833333333333</v>
      </c>
      <c r="B43" s="40" t="s">
        <v>135</v>
      </c>
      <c r="C43" s="40"/>
      <c r="D43" s="40" t="s">
        <v>122</v>
      </c>
      <c r="E43" s="37">
        <v>1</v>
      </c>
      <c r="F43" s="39" t="s">
        <v>45</v>
      </c>
      <c r="G43" s="47" t="s">
        <v>124</v>
      </c>
      <c r="H43" s="40" t="s">
        <v>132</v>
      </c>
      <c r="I43" s="48"/>
      <c r="J43" s="49"/>
      <c r="K43" s="50"/>
      <c r="L43" s="51">
        <v>1</v>
      </c>
      <c r="M43" s="52"/>
      <c r="N43" s="46">
        <v>0.48333333333333334</v>
      </c>
      <c r="O43" s="53">
        <f t="shared" si="0"/>
        <v>6.2500000000000333E-3</v>
      </c>
      <c r="P43" s="54"/>
    </row>
    <row r="44" spans="1:16" ht="16" x14ac:dyDescent="0.2">
      <c r="A44" s="46">
        <v>0.48194444444444445</v>
      </c>
      <c r="B44" s="40" t="s">
        <v>198</v>
      </c>
      <c r="C44" s="40"/>
      <c r="D44" s="40" t="s">
        <v>122</v>
      </c>
      <c r="E44" s="37">
        <v>1</v>
      </c>
      <c r="F44" s="39" t="s">
        <v>44</v>
      </c>
      <c r="G44" s="47" t="s">
        <v>124</v>
      </c>
      <c r="H44" s="40" t="s">
        <v>158</v>
      </c>
      <c r="I44" s="48">
        <v>1</v>
      </c>
      <c r="J44" s="49"/>
      <c r="K44" s="50"/>
      <c r="L44" s="51"/>
      <c r="M44" s="52"/>
      <c r="N44" s="46">
        <v>0.48541666666666666</v>
      </c>
      <c r="O44" s="53">
        <f t="shared" si="0"/>
        <v>3.4722222222222099E-3</v>
      </c>
      <c r="P44" s="54"/>
    </row>
    <row r="45" spans="1:16" ht="16" x14ac:dyDescent="0.2">
      <c r="A45" s="46">
        <v>0.48819444444444443</v>
      </c>
      <c r="B45" s="40" t="s">
        <v>194</v>
      </c>
      <c r="C45" s="40">
        <v>1</v>
      </c>
      <c r="D45" s="40" t="s">
        <v>122</v>
      </c>
      <c r="E45" s="37"/>
      <c r="F45" s="39" t="s">
        <v>50</v>
      </c>
      <c r="G45" s="47" t="s">
        <v>131</v>
      </c>
      <c r="H45" s="40" t="s">
        <v>264</v>
      </c>
      <c r="I45" s="48">
        <v>1</v>
      </c>
      <c r="J45" s="49"/>
      <c r="K45" s="50"/>
      <c r="L45" s="51"/>
      <c r="M45" s="52"/>
      <c r="N45" s="46">
        <v>0.4916666666666667</v>
      </c>
      <c r="O45" s="53">
        <f t="shared" si="0"/>
        <v>3.4722222222222654E-3</v>
      </c>
      <c r="P45" s="54"/>
    </row>
    <row r="46" spans="1:16" ht="16" x14ac:dyDescent="0.2">
      <c r="A46" s="46">
        <v>0.52500000000000002</v>
      </c>
      <c r="B46" s="40" t="s">
        <v>262</v>
      </c>
      <c r="C46" s="40"/>
      <c r="D46" s="40" t="s">
        <v>121</v>
      </c>
      <c r="E46" s="37">
        <v>2</v>
      </c>
      <c r="F46" s="39" t="s">
        <v>47</v>
      </c>
      <c r="G46" s="47" t="s">
        <v>124</v>
      </c>
      <c r="H46" s="40" t="s">
        <v>132</v>
      </c>
      <c r="I46" s="48">
        <v>1</v>
      </c>
      <c r="J46" s="49"/>
      <c r="K46" s="50"/>
      <c r="L46" s="51"/>
      <c r="M46" s="52"/>
      <c r="N46" s="46">
        <v>0.52916666666666667</v>
      </c>
      <c r="O46" s="53">
        <f t="shared" si="0"/>
        <v>4.1666666666666519E-3</v>
      </c>
      <c r="P46" s="54"/>
    </row>
    <row r="47" spans="1:16" ht="16" x14ac:dyDescent="0.2">
      <c r="A47" s="46">
        <v>0.52847222222222223</v>
      </c>
      <c r="B47" s="40" t="s">
        <v>149</v>
      </c>
      <c r="C47" s="40"/>
      <c r="D47" s="40" t="s">
        <v>122</v>
      </c>
      <c r="E47" s="37">
        <v>1</v>
      </c>
      <c r="F47" s="39" t="s">
        <v>45</v>
      </c>
      <c r="G47" s="47" t="s">
        <v>132</v>
      </c>
      <c r="H47" s="40" t="s">
        <v>124</v>
      </c>
      <c r="I47" s="48">
        <v>1</v>
      </c>
      <c r="J47" s="49"/>
      <c r="K47" s="50"/>
      <c r="L47" s="51"/>
      <c r="M47" s="52"/>
      <c r="N47" s="46">
        <v>0.53194444444444444</v>
      </c>
      <c r="O47" s="53">
        <f t="shared" si="0"/>
        <v>3.4722222222222099E-3</v>
      </c>
      <c r="P47" s="54"/>
    </row>
    <row r="48" spans="1:16" ht="16" x14ac:dyDescent="0.2">
      <c r="A48" s="46">
        <v>0.52916666666666667</v>
      </c>
      <c r="B48" s="40" t="s">
        <v>198</v>
      </c>
      <c r="C48" s="40"/>
      <c r="D48" s="40" t="s">
        <v>122</v>
      </c>
      <c r="E48" s="37">
        <v>1</v>
      </c>
      <c r="F48" s="39" t="s">
        <v>44</v>
      </c>
      <c r="G48" s="47" t="s">
        <v>158</v>
      </c>
      <c r="H48" s="40" t="s">
        <v>124</v>
      </c>
      <c r="I48" s="48"/>
      <c r="J48" s="49"/>
      <c r="K48" s="50"/>
      <c r="L48" s="51"/>
      <c r="M48" s="52">
        <v>1</v>
      </c>
      <c r="N48" s="46">
        <v>12</v>
      </c>
      <c r="O48" s="53">
        <f t="shared" si="0"/>
        <v>11.470833333333333</v>
      </c>
      <c r="P48" s="54"/>
    </row>
    <row r="49" spans="1:16" ht="16" x14ac:dyDescent="0.2">
      <c r="A49" s="46">
        <v>0.52986111111111112</v>
      </c>
      <c r="B49" s="40" t="s">
        <v>271</v>
      </c>
      <c r="C49" s="40"/>
      <c r="D49" s="40" t="s">
        <v>121</v>
      </c>
      <c r="E49" s="37">
        <v>2</v>
      </c>
      <c r="F49" s="39" t="s">
        <v>50</v>
      </c>
      <c r="G49" s="47" t="s">
        <v>124</v>
      </c>
      <c r="H49" s="40" t="s">
        <v>264</v>
      </c>
      <c r="I49" s="48"/>
      <c r="J49" s="49"/>
      <c r="K49" s="50"/>
      <c r="L49" s="51"/>
      <c r="M49" s="52">
        <v>1</v>
      </c>
      <c r="N49" s="46">
        <v>0.53263888888888888</v>
      </c>
      <c r="O49" s="53">
        <f t="shared" si="0"/>
        <v>2.7777777777777679E-3</v>
      </c>
      <c r="P49" s="54"/>
    </row>
    <row r="50" spans="1:16" ht="16" x14ac:dyDescent="0.2">
      <c r="A50" s="46">
        <v>0.53125</v>
      </c>
      <c r="B50" s="40" t="s">
        <v>133</v>
      </c>
      <c r="C50" s="40"/>
      <c r="D50" s="40" t="s">
        <v>121</v>
      </c>
      <c r="E50" s="37">
        <v>1</v>
      </c>
      <c r="F50" s="39" t="s">
        <v>46</v>
      </c>
      <c r="G50" s="47" t="s">
        <v>124</v>
      </c>
      <c r="H50" s="40" t="s">
        <v>132</v>
      </c>
      <c r="I50" s="48"/>
      <c r="J50" s="49"/>
      <c r="K50" s="50"/>
      <c r="L50" s="51">
        <v>1</v>
      </c>
      <c r="M50" s="52"/>
      <c r="N50" s="46">
        <v>0.53402777777777777</v>
      </c>
      <c r="O50" s="53">
        <f t="shared" si="0"/>
        <v>2.7777777777777679E-3</v>
      </c>
      <c r="P50" s="54"/>
    </row>
    <row r="51" spans="1:16" ht="16" x14ac:dyDescent="0.2">
      <c r="A51" s="46">
        <v>0.53333333333333333</v>
      </c>
      <c r="B51" s="40" t="s">
        <v>147</v>
      </c>
      <c r="C51" s="40"/>
      <c r="D51" s="40" t="s">
        <v>121</v>
      </c>
      <c r="E51" s="37">
        <v>1</v>
      </c>
      <c r="F51" s="39" t="s">
        <v>49</v>
      </c>
      <c r="G51" s="47" t="s">
        <v>203</v>
      </c>
      <c r="H51" s="40" t="s">
        <v>124</v>
      </c>
      <c r="I51" s="48"/>
      <c r="J51" s="49"/>
      <c r="K51" s="50"/>
      <c r="L51" s="51">
        <v>1</v>
      </c>
      <c r="M51" s="52"/>
      <c r="N51" s="46">
        <v>0.54513888888888895</v>
      </c>
      <c r="O51" s="53">
        <f t="shared" si="0"/>
        <v>1.1805555555555625E-2</v>
      </c>
      <c r="P51" s="54"/>
    </row>
    <row r="52" spans="1:16" ht="16" x14ac:dyDescent="0.2">
      <c r="A52" s="46">
        <v>0.53333333333333333</v>
      </c>
      <c r="B52" s="40" t="s">
        <v>272</v>
      </c>
      <c r="C52" s="40"/>
      <c r="D52" s="40" t="s">
        <v>121</v>
      </c>
      <c r="E52" s="37">
        <v>3</v>
      </c>
      <c r="F52" s="39" t="s">
        <v>44</v>
      </c>
      <c r="G52" s="47" t="s">
        <v>124</v>
      </c>
      <c r="H52" s="40" t="s">
        <v>132</v>
      </c>
      <c r="I52" s="48">
        <v>1</v>
      </c>
      <c r="J52" s="49"/>
      <c r="K52" s="50"/>
      <c r="L52" s="51"/>
      <c r="M52" s="52"/>
      <c r="N52" s="46">
        <v>0.53749999999999998</v>
      </c>
      <c r="O52" s="53">
        <f t="shared" si="0"/>
        <v>4.1666666666666519E-3</v>
      </c>
      <c r="P52" s="54"/>
    </row>
    <row r="53" spans="1:16" ht="16" x14ac:dyDescent="0.2">
      <c r="A53" s="46">
        <v>0.53611111111111109</v>
      </c>
      <c r="B53" s="40" t="s">
        <v>271</v>
      </c>
      <c r="C53" s="40"/>
      <c r="D53" s="40" t="s">
        <v>121</v>
      </c>
      <c r="E53" s="37">
        <v>2</v>
      </c>
      <c r="F53" s="39" t="s">
        <v>50</v>
      </c>
      <c r="G53" s="47" t="s">
        <v>264</v>
      </c>
      <c r="H53" s="40" t="s">
        <v>132</v>
      </c>
      <c r="I53" s="48">
        <v>1</v>
      </c>
      <c r="J53" s="49"/>
      <c r="K53" s="50"/>
      <c r="L53" s="51"/>
      <c r="M53" s="52"/>
      <c r="N53" s="46">
        <v>0.54166666666666663</v>
      </c>
      <c r="O53" s="53">
        <f t="shared" si="0"/>
        <v>5.5555555555555358E-3</v>
      </c>
      <c r="P53" s="54"/>
    </row>
    <row r="54" spans="1:16" ht="16" x14ac:dyDescent="0.2">
      <c r="A54" s="46">
        <v>4.8611111111111112E-2</v>
      </c>
      <c r="B54" s="40" t="s">
        <v>288</v>
      </c>
      <c r="C54" s="40"/>
      <c r="D54" s="40" t="s">
        <v>277</v>
      </c>
      <c r="E54" s="37">
        <v>1</v>
      </c>
      <c r="F54" s="39" t="s">
        <v>284</v>
      </c>
      <c r="G54" s="47" t="s">
        <v>275</v>
      </c>
      <c r="H54" s="40" t="s">
        <v>289</v>
      </c>
      <c r="I54" s="48"/>
      <c r="J54" s="49"/>
      <c r="K54" s="50"/>
      <c r="L54" s="51">
        <v>1</v>
      </c>
      <c r="M54" s="52"/>
      <c r="N54" s="46">
        <v>5.5555555555555552E-2</v>
      </c>
      <c r="O54" s="53">
        <f t="shared" si="0"/>
        <v>6.9444444444444406E-3</v>
      </c>
      <c r="P54" s="54"/>
    </row>
    <row r="55" spans="1:16" ht="16" x14ac:dyDescent="0.2">
      <c r="A55" s="46">
        <v>5.347222222222222E-2</v>
      </c>
      <c r="B55" s="40" t="s">
        <v>279</v>
      </c>
      <c r="C55" s="40"/>
      <c r="D55" s="40" t="s">
        <v>277</v>
      </c>
      <c r="E55" s="37">
        <v>1</v>
      </c>
      <c r="F55" s="39" t="s">
        <v>276</v>
      </c>
      <c r="G55" s="47" t="s">
        <v>275</v>
      </c>
      <c r="H55" s="40" t="s">
        <v>273</v>
      </c>
      <c r="I55" s="48"/>
      <c r="J55" s="49"/>
      <c r="K55" s="50"/>
      <c r="L55" s="51"/>
      <c r="M55" s="52">
        <v>1</v>
      </c>
      <c r="N55" s="46">
        <v>6.1111111111111116E-2</v>
      </c>
      <c r="O55" s="53">
        <f t="shared" si="0"/>
        <v>7.6388888888888964E-3</v>
      </c>
      <c r="P55" s="54"/>
    </row>
    <row r="56" spans="1:16" ht="16" x14ac:dyDescent="0.2">
      <c r="A56" s="46">
        <v>5.347222222222222E-2</v>
      </c>
      <c r="B56" s="40" t="s">
        <v>278</v>
      </c>
      <c r="C56" s="40"/>
      <c r="D56" s="40" t="s">
        <v>277</v>
      </c>
      <c r="E56" s="37">
        <v>1</v>
      </c>
      <c r="F56" s="39" t="s">
        <v>276</v>
      </c>
      <c r="G56" s="47" t="s">
        <v>275</v>
      </c>
      <c r="H56" s="40" t="s">
        <v>274</v>
      </c>
      <c r="I56" s="48"/>
      <c r="J56" s="55"/>
      <c r="K56" s="56"/>
      <c r="L56" s="51"/>
      <c r="M56" s="52">
        <v>1</v>
      </c>
      <c r="N56" s="46">
        <v>5.7638888888888885E-2</v>
      </c>
      <c r="O56" s="53">
        <f t="shared" si="0"/>
        <v>4.1666666666666657E-3</v>
      </c>
      <c r="P56" s="54"/>
    </row>
    <row r="57" spans="1:16" ht="16" x14ac:dyDescent="0.2">
      <c r="A57" s="46">
        <v>5.5555555555555552E-2</v>
      </c>
      <c r="B57" s="40" t="s">
        <v>282</v>
      </c>
      <c r="C57" s="40"/>
      <c r="D57" s="40" t="s">
        <v>277</v>
      </c>
      <c r="E57" s="37">
        <v>1</v>
      </c>
      <c r="F57" s="39" t="s">
        <v>281</v>
      </c>
      <c r="G57" s="47" t="s">
        <v>275</v>
      </c>
      <c r="H57" s="40" t="s">
        <v>280</v>
      </c>
      <c r="I57" s="48">
        <v>1</v>
      </c>
      <c r="J57" s="55"/>
      <c r="K57" s="56"/>
      <c r="L57" s="51"/>
      <c r="M57" s="52"/>
      <c r="N57" s="46">
        <v>6.0416666666666667E-2</v>
      </c>
      <c r="O57" s="53">
        <f t="shared" si="0"/>
        <v>4.8611111111111147E-3</v>
      </c>
      <c r="P57" s="54"/>
    </row>
    <row r="58" spans="1:16" ht="16" x14ac:dyDescent="0.2">
      <c r="A58" s="46">
        <v>6.458333333333334E-2</v>
      </c>
      <c r="B58" s="40" t="s">
        <v>285</v>
      </c>
      <c r="C58" s="40"/>
      <c r="D58" s="40" t="s">
        <v>277</v>
      </c>
      <c r="E58" s="37">
        <v>1</v>
      </c>
      <c r="F58" s="39" t="s">
        <v>284</v>
      </c>
      <c r="G58" s="47" t="s">
        <v>275</v>
      </c>
      <c r="H58" s="40" t="s">
        <v>283</v>
      </c>
      <c r="I58" s="48">
        <v>1</v>
      </c>
      <c r="J58" s="55"/>
      <c r="K58" s="56"/>
      <c r="L58" s="51"/>
      <c r="M58" s="52"/>
      <c r="N58" s="46">
        <v>6.7361111111111108E-2</v>
      </c>
      <c r="O58" s="53">
        <f t="shared" si="0"/>
        <v>2.7777777777777679E-3</v>
      </c>
      <c r="P58" s="54"/>
    </row>
    <row r="59" spans="1:16" ht="16" x14ac:dyDescent="0.2">
      <c r="A59" s="46">
        <v>6.5972222222222224E-2</v>
      </c>
      <c r="B59" s="40" t="s">
        <v>287</v>
      </c>
      <c r="C59" s="40"/>
      <c r="D59" s="40" t="s">
        <v>277</v>
      </c>
      <c r="E59" s="37">
        <v>1</v>
      </c>
      <c r="F59" s="39" t="s">
        <v>281</v>
      </c>
      <c r="G59" s="47" t="s">
        <v>286</v>
      </c>
      <c r="H59" s="40" t="s">
        <v>275</v>
      </c>
      <c r="I59" s="48"/>
      <c r="J59" s="55"/>
      <c r="K59" s="56"/>
      <c r="L59" s="51"/>
      <c r="M59" s="52">
        <v>1</v>
      </c>
      <c r="N59" s="46">
        <v>7.4305555555555555E-2</v>
      </c>
      <c r="O59" s="53">
        <f t="shared" si="0"/>
        <v>8.3333333333333315E-3</v>
      </c>
      <c r="P59" s="54"/>
    </row>
    <row r="60" spans="1:16" ht="16" x14ac:dyDescent="0.2">
      <c r="A60" s="46">
        <v>7.4999999999999997E-2</v>
      </c>
      <c r="B60" s="40" t="s">
        <v>291</v>
      </c>
      <c r="C60" s="40"/>
      <c r="D60" s="40" t="s">
        <v>277</v>
      </c>
      <c r="E60" s="37">
        <v>2</v>
      </c>
      <c r="F60" s="39" t="s">
        <v>276</v>
      </c>
      <c r="G60" s="47" t="s">
        <v>290</v>
      </c>
      <c r="H60" s="40" t="s">
        <v>275</v>
      </c>
      <c r="I60" s="57"/>
      <c r="J60" s="55"/>
      <c r="K60" s="56"/>
      <c r="L60" s="51">
        <v>1</v>
      </c>
      <c r="M60" s="52"/>
      <c r="N60" s="46">
        <v>8.3333333333333329E-2</v>
      </c>
      <c r="O60" s="53">
        <f t="shared" si="0"/>
        <v>8.3333333333333315E-3</v>
      </c>
      <c r="P60" s="54"/>
    </row>
    <row r="61" spans="1:16" ht="16" x14ac:dyDescent="0.2">
      <c r="A61" s="46">
        <v>9.7916666666666666E-2</v>
      </c>
      <c r="B61" s="40" t="s">
        <v>293</v>
      </c>
      <c r="C61" s="40"/>
      <c r="D61" s="40" t="s">
        <v>277</v>
      </c>
      <c r="E61" s="37">
        <v>1</v>
      </c>
      <c r="F61" s="39" t="s">
        <v>292</v>
      </c>
      <c r="G61" s="47" t="s">
        <v>275</v>
      </c>
      <c r="H61" s="40" t="s">
        <v>298</v>
      </c>
      <c r="I61" s="57">
        <v>1</v>
      </c>
      <c r="J61" s="55"/>
      <c r="K61" s="56"/>
      <c r="L61" s="51"/>
      <c r="M61" s="52"/>
      <c r="N61" s="46">
        <v>0.10208333333333335</v>
      </c>
      <c r="O61" s="53">
        <f t="shared" si="0"/>
        <v>4.1666666666666796E-3</v>
      </c>
      <c r="P61" s="54"/>
    </row>
    <row r="62" spans="1:16" ht="16" x14ac:dyDescent="0.2">
      <c r="A62" s="46">
        <v>0.10069444444444443</v>
      </c>
      <c r="B62" s="40" t="s">
        <v>278</v>
      </c>
      <c r="C62" s="40"/>
      <c r="D62" s="40" t="s">
        <v>277</v>
      </c>
      <c r="E62" s="37">
        <v>1</v>
      </c>
      <c r="F62" s="39" t="s">
        <v>276</v>
      </c>
      <c r="G62" s="47" t="s">
        <v>275</v>
      </c>
      <c r="H62" s="40" t="s">
        <v>294</v>
      </c>
      <c r="I62" s="48"/>
      <c r="J62" s="55"/>
      <c r="K62" s="56"/>
      <c r="L62" s="51">
        <v>1</v>
      </c>
      <c r="M62" s="52"/>
      <c r="N62" s="46">
        <v>0.10277777777777779</v>
      </c>
      <c r="O62" s="53">
        <f t="shared" si="0"/>
        <v>2.0833333333333537E-3</v>
      </c>
      <c r="P62" s="88"/>
    </row>
    <row r="63" spans="1:16" ht="16" x14ac:dyDescent="0.2">
      <c r="A63" s="46">
        <v>0.10694444444444444</v>
      </c>
      <c r="B63" s="40" t="s">
        <v>296</v>
      </c>
      <c r="C63" s="40"/>
      <c r="D63" s="40" t="s">
        <v>277</v>
      </c>
      <c r="E63" s="37">
        <v>2</v>
      </c>
      <c r="F63" s="39" t="s">
        <v>295</v>
      </c>
      <c r="G63" s="47" t="s">
        <v>294</v>
      </c>
      <c r="H63" s="40" t="s">
        <v>275</v>
      </c>
      <c r="I63" s="48"/>
      <c r="J63" s="55"/>
      <c r="K63" s="56"/>
      <c r="L63" s="51">
        <v>1</v>
      </c>
      <c r="M63" s="52"/>
      <c r="N63" s="46">
        <v>0.1111111111111111</v>
      </c>
      <c r="O63" s="53">
        <f t="shared" si="0"/>
        <v>4.1666666666666657E-3</v>
      </c>
      <c r="P63" s="54"/>
    </row>
    <row r="64" spans="1:16" ht="16" x14ac:dyDescent="0.2">
      <c r="A64" s="46">
        <v>0.10833333333333334</v>
      </c>
      <c r="B64" s="40" t="s">
        <v>297</v>
      </c>
      <c r="C64" s="40"/>
      <c r="D64" s="40" t="s">
        <v>277</v>
      </c>
      <c r="E64" s="37">
        <v>1</v>
      </c>
      <c r="F64" s="39" t="s">
        <v>281</v>
      </c>
      <c r="G64" s="47" t="s">
        <v>283</v>
      </c>
      <c r="H64" s="40" t="s">
        <v>275</v>
      </c>
      <c r="I64" s="48"/>
      <c r="J64" s="55"/>
      <c r="K64" s="56"/>
      <c r="L64" s="51">
        <v>1</v>
      </c>
      <c r="M64" s="52"/>
      <c r="N64" s="46">
        <v>0.11805555555555557</v>
      </c>
      <c r="O64" s="53">
        <f t="shared" si="0"/>
        <v>9.7222222222222293E-3</v>
      </c>
      <c r="P64" s="54"/>
    </row>
    <row r="65" spans="1:16" ht="16" x14ac:dyDescent="0.2">
      <c r="A65" s="46">
        <v>0.11041666666666666</v>
      </c>
      <c r="B65" s="40" t="s">
        <v>120</v>
      </c>
      <c r="C65" s="40"/>
      <c r="D65" s="40" t="s">
        <v>299</v>
      </c>
      <c r="E65" s="37">
        <v>1</v>
      </c>
      <c r="F65" s="39" t="s">
        <v>284</v>
      </c>
      <c r="G65" s="47" t="s">
        <v>275</v>
      </c>
      <c r="H65" s="40" t="s">
        <v>298</v>
      </c>
      <c r="I65" s="48">
        <v>1</v>
      </c>
      <c r="J65" s="55"/>
      <c r="K65" s="56"/>
      <c r="L65" s="51"/>
      <c r="M65" s="52"/>
      <c r="N65" s="46">
        <v>0.12569444444444444</v>
      </c>
      <c r="O65" s="53">
        <f t="shared" si="0"/>
        <v>1.5277777777777779E-2</v>
      </c>
      <c r="P65" s="54"/>
    </row>
    <row r="66" spans="1:16" ht="16" x14ac:dyDescent="0.2">
      <c r="A66" s="46">
        <v>0.11180555555555556</v>
      </c>
      <c r="B66" s="40" t="s">
        <v>119</v>
      </c>
      <c r="C66" s="40"/>
      <c r="D66" s="40" t="s">
        <v>299</v>
      </c>
      <c r="E66" s="37">
        <v>1</v>
      </c>
      <c r="F66" s="39" t="s">
        <v>281</v>
      </c>
      <c r="G66" s="47" t="s">
        <v>300</v>
      </c>
      <c r="H66" s="40" t="s">
        <v>275</v>
      </c>
      <c r="I66" s="48">
        <v>1</v>
      </c>
      <c r="J66" s="55"/>
      <c r="K66" s="56"/>
      <c r="L66" s="51"/>
      <c r="M66" s="52"/>
      <c r="N66" s="46">
        <v>0.12569444444444444</v>
      </c>
      <c r="O66" s="53">
        <f t="shared" si="0"/>
        <v>1.3888888888888881E-2</v>
      </c>
      <c r="P66" s="54"/>
    </row>
    <row r="67" spans="1:16" ht="16" x14ac:dyDescent="0.2">
      <c r="A67" s="46">
        <v>0.11388888888888889</v>
      </c>
      <c r="B67" s="40" t="s">
        <v>302</v>
      </c>
      <c r="C67" s="40"/>
      <c r="D67" s="40" t="s">
        <v>277</v>
      </c>
      <c r="E67" s="37">
        <v>2</v>
      </c>
      <c r="F67" s="39" t="s">
        <v>301</v>
      </c>
      <c r="G67" s="47" t="s">
        <v>294</v>
      </c>
      <c r="H67" s="40" t="s">
        <v>275</v>
      </c>
      <c r="I67" s="48"/>
      <c r="J67" s="55"/>
      <c r="K67" s="56"/>
      <c r="L67" s="51">
        <v>1</v>
      </c>
      <c r="M67" s="52"/>
      <c r="N67" s="46">
        <v>0.11805555555555557</v>
      </c>
      <c r="O67" s="53">
        <f t="shared" si="0"/>
        <v>4.1666666666666796E-3</v>
      </c>
      <c r="P67" s="54"/>
    </row>
    <row r="68" spans="1:16" ht="16" x14ac:dyDescent="0.2">
      <c r="A68" s="46">
        <v>0.11597222222222221</v>
      </c>
      <c r="B68" s="40" t="s">
        <v>303</v>
      </c>
      <c r="C68" s="40"/>
      <c r="D68" s="40" t="s">
        <v>277</v>
      </c>
      <c r="E68" s="37">
        <v>2</v>
      </c>
      <c r="F68" s="39" t="s">
        <v>284</v>
      </c>
      <c r="G68" s="47" t="s">
        <v>294</v>
      </c>
      <c r="H68" s="40" t="s">
        <v>275</v>
      </c>
      <c r="I68" s="48"/>
      <c r="J68" s="55"/>
      <c r="K68" s="56"/>
      <c r="L68" s="51">
        <v>1</v>
      </c>
      <c r="M68" s="52"/>
      <c r="N68" s="46">
        <v>0.12847222222222224</v>
      </c>
      <c r="O68" s="53">
        <f t="shared" si="0"/>
        <v>1.2500000000000025E-2</v>
      </c>
      <c r="P68" s="54"/>
    </row>
    <row r="69" spans="1:16" ht="16" x14ac:dyDescent="0.2">
      <c r="A69" s="46">
        <v>0.11666666666666665</v>
      </c>
      <c r="B69" s="40" t="s">
        <v>293</v>
      </c>
      <c r="C69" s="40"/>
      <c r="D69" s="40" t="s">
        <v>277</v>
      </c>
      <c r="E69" s="37">
        <v>1</v>
      </c>
      <c r="F69" s="39" t="s">
        <v>292</v>
      </c>
      <c r="G69" s="47" t="s">
        <v>298</v>
      </c>
      <c r="H69" s="40" t="s">
        <v>275</v>
      </c>
      <c r="I69" s="48">
        <v>1</v>
      </c>
      <c r="J69" s="55"/>
      <c r="K69" s="56"/>
      <c r="L69" s="51"/>
      <c r="M69" s="52"/>
      <c r="N69" s="46">
        <v>0.12569444444444444</v>
      </c>
      <c r="O69" s="53">
        <f t="shared" ref="O69:O132" si="1">ABS(N69-A69)</f>
        <v>9.0277777777777873E-3</v>
      </c>
      <c r="P69" s="54"/>
    </row>
    <row r="70" spans="1:16" ht="16" x14ac:dyDescent="0.2">
      <c r="A70" s="46">
        <v>0.12847222222222224</v>
      </c>
      <c r="B70" s="40" t="s">
        <v>291</v>
      </c>
      <c r="C70" s="40"/>
      <c r="D70" s="40" t="s">
        <v>277</v>
      </c>
      <c r="E70" s="37">
        <v>2</v>
      </c>
      <c r="F70" s="39" t="s">
        <v>44</v>
      </c>
      <c r="G70" s="47" t="s">
        <v>275</v>
      </c>
      <c r="H70" s="40" t="s">
        <v>304</v>
      </c>
      <c r="I70" s="48">
        <v>1</v>
      </c>
      <c r="J70" s="55"/>
      <c r="K70" s="56"/>
      <c r="L70" s="51"/>
      <c r="M70" s="52"/>
      <c r="N70" s="46">
        <v>0.13055555555555556</v>
      </c>
      <c r="O70" s="53">
        <f t="shared" si="1"/>
        <v>2.0833333333333259E-3</v>
      </c>
      <c r="P70" s="54"/>
    </row>
    <row r="71" spans="1:16" ht="16" x14ac:dyDescent="0.2">
      <c r="A71" s="46">
        <v>0.13333333333333333</v>
      </c>
      <c r="B71" s="40" t="s">
        <v>307</v>
      </c>
      <c r="C71" s="40"/>
      <c r="D71" s="40" t="s">
        <v>277</v>
      </c>
      <c r="E71" s="37">
        <v>1</v>
      </c>
      <c r="F71" s="39" t="s">
        <v>281</v>
      </c>
      <c r="G71" s="47" t="s">
        <v>275</v>
      </c>
      <c r="H71" s="40" t="s">
        <v>306</v>
      </c>
      <c r="I71" s="48"/>
      <c r="J71" s="55"/>
      <c r="K71" s="56"/>
      <c r="L71" s="51">
        <v>1</v>
      </c>
      <c r="M71" s="52"/>
      <c r="N71" s="46">
        <v>0.13749999999999998</v>
      </c>
      <c r="O71" s="53">
        <f t="shared" si="1"/>
        <v>4.1666666666666519E-3</v>
      </c>
      <c r="P71" s="54"/>
    </row>
    <row r="72" spans="1:16" ht="16" x14ac:dyDescent="0.2">
      <c r="A72" s="46">
        <v>0.13749999999999998</v>
      </c>
      <c r="B72" s="40" t="s">
        <v>279</v>
      </c>
      <c r="C72" s="40"/>
      <c r="D72" s="40" t="s">
        <v>277</v>
      </c>
      <c r="E72" s="37">
        <v>1</v>
      </c>
      <c r="F72" s="39" t="s">
        <v>276</v>
      </c>
      <c r="G72" s="47" t="s">
        <v>273</v>
      </c>
      <c r="H72" s="40" t="s">
        <v>275</v>
      </c>
      <c r="I72" s="48">
        <v>1</v>
      </c>
      <c r="J72" s="55"/>
      <c r="K72" s="56"/>
      <c r="L72" s="51"/>
      <c r="M72" s="52"/>
      <c r="N72" s="46">
        <v>0.14583333333333334</v>
      </c>
      <c r="O72" s="53">
        <f t="shared" si="1"/>
        <v>8.3333333333333592E-3</v>
      </c>
      <c r="P72" s="54"/>
    </row>
    <row r="73" spans="1:16" ht="16" x14ac:dyDescent="0.2">
      <c r="A73" s="46">
        <v>0.13749999999999998</v>
      </c>
      <c r="B73" s="40" t="s">
        <v>305</v>
      </c>
      <c r="C73" s="40"/>
      <c r="D73" s="40" t="s">
        <v>277</v>
      </c>
      <c r="E73" s="37">
        <v>3</v>
      </c>
      <c r="F73" s="39" t="s">
        <v>284</v>
      </c>
      <c r="G73" s="47" t="s">
        <v>273</v>
      </c>
      <c r="H73" s="40" t="s">
        <v>275</v>
      </c>
      <c r="I73" s="48">
        <v>1</v>
      </c>
      <c r="J73" s="55"/>
      <c r="K73" s="56"/>
      <c r="L73" s="51"/>
      <c r="M73" s="52"/>
      <c r="N73" s="46">
        <v>0.14583333333333334</v>
      </c>
      <c r="O73" s="53">
        <f t="shared" si="1"/>
        <v>8.3333333333333592E-3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8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57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ref="O133:O196" si="2">ABS(N133-A133)</f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90"/>
      <c r="E175" s="59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89"/>
      <c r="B195" s="90"/>
      <c r="C195" s="90"/>
      <c r="D195" s="90"/>
      <c r="E195" s="59"/>
      <c r="F195" s="91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2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1" si="3">ABS(N197-A197)</f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3"/>
        <v>0</v>
      </c>
      <c r="P220" s="54"/>
    </row>
    <row r="221" spans="1:16" ht="16" x14ac:dyDescent="0.2">
      <c r="A221" s="46"/>
      <c r="B221" s="40"/>
      <c r="C221" s="40"/>
      <c r="D221" s="40"/>
      <c r="E221" s="37"/>
      <c r="F221" s="39"/>
      <c r="G221" s="47"/>
      <c r="H221" s="40"/>
      <c r="I221" s="114"/>
      <c r="J221" s="49"/>
      <c r="K221" s="107"/>
      <c r="L221" s="110"/>
      <c r="M221" s="111"/>
      <c r="N221" s="46"/>
      <c r="O221" s="53">
        <f t="shared" si="3"/>
        <v>0</v>
      </c>
      <c r="P221" s="54"/>
    </row>
    <row r="222" spans="1:16" ht="33.75" customHeight="1" thickBot="1" x14ac:dyDescent="0.25">
      <c r="A222" s="100" t="s">
        <v>55</v>
      </c>
      <c r="B222" s="60"/>
      <c r="C222" s="103"/>
      <c r="D222" s="103"/>
      <c r="E222" s="92">
        <f>SUM(E4:E221)</f>
        <v>84</v>
      </c>
      <c r="F222" s="35"/>
      <c r="G222" s="145" t="s">
        <v>56</v>
      </c>
      <c r="H222" s="146"/>
      <c r="I222" s="62">
        <f>SUM(I4:I195)</f>
        <v>30</v>
      </c>
      <c r="J222" s="105">
        <f>SUM(J4:J195)</f>
        <v>0</v>
      </c>
      <c r="K222" s="108">
        <f>SUM(K4:K195)</f>
        <v>0</v>
      </c>
      <c r="L222" s="110">
        <f>SUM(L4:L195)</f>
        <v>32</v>
      </c>
      <c r="M222" s="52">
        <f>SUM(M4:M195)</f>
        <v>8</v>
      </c>
      <c r="N222" s="93"/>
      <c r="O222" s="64">
        <f>SUM(I222:M222)</f>
        <v>70</v>
      </c>
      <c r="P222" s="122" t="s">
        <v>57</v>
      </c>
    </row>
    <row r="223" spans="1:16" ht="32.25" customHeight="1" thickBot="1" x14ac:dyDescent="0.25">
      <c r="A223" s="147" t="s">
        <v>58</v>
      </c>
      <c r="B223" s="147"/>
      <c r="C223" s="147"/>
      <c r="D223" s="117"/>
      <c r="E223" s="61">
        <f>SUM(C4:C221)</f>
        <v>3</v>
      </c>
      <c r="F223" s="35"/>
      <c r="G223" s="148" t="s">
        <v>110</v>
      </c>
      <c r="H223" s="149"/>
      <c r="I223" s="66">
        <f>SUMIF(I4:I195,"=1",O4:O195)</f>
        <v>0.48888888888888887</v>
      </c>
      <c r="J223" s="106">
        <f>SUMIF(J4:J195,"=1",O4:O195)</f>
        <v>0</v>
      </c>
      <c r="K223" s="109">
        <f>SUMIF(K4:K195,"=1",O4:O195)</f>
        <v>0</v>
      </c>
      <c r="L223" s="113">
        <f>SUMIF(L4:L195,"=1",O4:O195)</f>
        <v>0.25902777777777802</v>
      </c>
      <c r="M223" s="112">
        <f>SUMIF(M4:M195,"=1",O4:O195)</f>
        <v>11.513194444444444</v>
      </c>
      <c r="N223" s="94"/>
      <c r="O223" s="67">
        <f>SUM(O4:O221)</f>
        <v>12.261111111111109</v>
      </c>
      <c r="P223" s="122" t="s">
        <v>107</v>
      </c>
    </row>
    <row r="224" spans="1:16" ht="27.75" customHeight="1" x14ac:dyDescent="0.2">
      <c r="A224" s="63"/>
      <c r="B224" s="69"/>
      <c r="C224" s="35"/>
      <c r="D224" s="35"/>
      <c r="E224" s="35"/>
      <c r="F224" s="35"/>
      <c r="G224" s="148" t="s">
        <v>111</v>
      </c>
      <c r="H224" s="149"/>
      <c r="I224" s="70">
        <f>ABS(I223*60)</f>
        <v>29.333333333333332</v>
      </c>
      <c r="J224" s="71">
        <f>ABS(J223*60)</f>
        <v>0</v>
      </c>
      <c r="K224" s="72">
        <f>ABS(K223*60)</f>
        <v>0</v>
      </c>
      <c r="L224" s="73">
        <f>ABS(L223*60)</f>
        <v>15.541666666666682</v>
      </c>
      <c r="M224" s="74">
        <f>ABS(M223*60)</f>
        <v>690.79166666666663</v>
      </c>
      <c r="N224" s="95"/>
      <c r="O224" s="53">
        <f>ABS(O223*60)</f>
        <v>735.66666666666652</v>
      </c>
      <c r="P224" s="122" t="s">
        <v>108</v>
      </c>
    </row>
    <row r="225" spans="1:16" ht="27" customHeight="1" x14ac:dyDescent="0.2">
      <c r="A225" s="63"/>
      <c r="B225" s="69"/>
      <c r="C225" s="35"/>
      <c r="D225" s="35"/>
      <c r="E225" s="35"/>
      <c r="F225" s="35"/>
      <c r="G225" s="148" t="s">
        <v>112</v>
      </c>
      <c r="H225" s="149"/>
      <c r="I225" s="115">
        <f t="shared" ref="I225" si="4">ABS(I224/I222)</f>
        <v>0.97777777777777775</v>
      </c>
      <c r="J225" s="116">
        <v>0</v>
      </c>
      <c r="K225" s="76">
        <v>0</v>
      </c>
      <c r="L225" s="77">
        <f>ABS(L224/L222)</f>
        <v>0.48567708333333381</v>
      </c>
      <c r="M225" s="78">
        <f>ABS(M224/M222)</f>
        <v>86.348958333333329</v>
      </c>
      <c r="N225" s="93"/>
      <c r="O225" s="79">
        <f>ABS(O224/O222)</f>
        <v>10.509523809523808</v>
      </c>
      <c r="P225" s="123" t="s">
        <v>109</v>
      </c>
    </row>
    <row r="226" spans="1:16" ht="17" thickBot="1" x14ac:dyDescent="0.25">
      <c r="A226" s="63"/>
      <c r="B226" s="69"/>
      <c r="C226" s="35"/>
      <c r="D226" s="35"/>
      <c r="E226" s="35"/>
      <c r="F226" s="35"/>
      <c r="G226" s="81"/>
      <c r="H226" s="82"/>
      <c r="I226" s="35"/>
      <c r="J226" s="83"/>
      <c r="K226" s="83"/>
      <c r="L226" s="83"/>
      <c r="M226" s="83"/>
      <c r="N226" s="63"/>
      <c r="O226" s="35"/>
      <c r="P226" s="35"/>
    </row>
    <row r="227" spans="1:16" ht="18" thickTop="1" thickBot="1" x14ac:dyDescent="0.25">
      <c r="A227" s="150" t="s">
        <v>65</v>
      </c>
      <c r="B227" s="151"/>
      <c r="C227" s="151"/>
      <c r="D227" s="151"/>
      <c r="E227" s="151"/>
      <c r="F227" s="151"/>
      <c r="G227" s="152"/>
      <c r="H227" s="82" t="s">
        <v>66</v>
      </c>
      <c r="I227" s="118" t="s">
        <v>113</v>
      </c>
      <c r="J227" s="118" t="s">
        <v>114</v>
      </c>
      <c r="K227" s="118">
        <v>46</v>
      </c>
      <c r="L227" s="118">
        <v>47</v>
      </c>
      <c r="M227" s="118">
        <v>51</v>
      </c>
      <c r="N227" s="63"/>
      <c r="O227" s="35"/>
      <c r="P227" s="35"/>
    </row>
    <row r="228" spans="1:16" ht="17" thickTop="1" x14ac:dyDescent="0.2">
      <c r="A228" s="63"/>
      <c r="B228" s="35"/>
      <c r="C228" s="35"/>
      <c r="D228" s="35"/>
      <c r="E228" s="35"/>
      <c r="F228" s="35" t="s">
        <v>67</v>
      </c>
      <c r="G228" s="82"/>
      <c r="H228" s="82" t="s">
        <v>68</v>
      </c>
      <c r="I228" s="118">
        <v>36306</v>
      </c>
      <c r="J228" s="118">
        <v>8340</v>
      </c>
      <c r="K228" s="118">
        <v>141259</v>
      </c>
      <c r="L228" s="118">
        <v>129957</v>
      </c>
      <c r="M228" s="118">
        <v>123714</v>
      </c>
      <c r="N228" s="63"/>
      <c r="O228" s="35"/>
      <c r="P228" s="35"/>
    </row>
    <row r="229" spans="1:16" ht="16" x14ac:dyDescent="0.2">
      <c r="A229" s="84" t="s">
        <v>46</v>
      </c>
      <c r="B229" s="137" t="s">
        <v>69</v>
      </c>
      <c r="C229" s="138"/>
      <c r="D229" s="138"/>
      <c r="E229" s="139"/>
      <c r="F229" s="85">
        <f>SUMIF(F4:F221,"CA",E4:E221)</f>
        <v>7</v>
      </c>
      <c r="G229" s="86">
        <f>ABS(F229/E222)</f>
        <v>8.3333333333333329E-2</v>
      </c>
      <c r="H229" s="82" t="s">
        <v>70</v>
      </c>
      <c r="I229" s="118">
        <v>36348</v>
      </c>
      <c r="J229" s="118">
        <v>8340</v>
      </c>
      <c r="K229" s="118">
        <v>141259</v>
      </c>
      <c r="L229" s="118">
        <v>129996</v>
      </c>
      <c r="M229" s="118">
        <v>123721</v>
      </c>
      <c r="N229" s="63"/>
      <c r="O229" s="35"/>
      <c r="P229" s="35"/>
    </row>
    <row r="230" spans="1:16" ht="16" x14ac:dyDescent="0.2">
      <c r="A230" s="84" t="s">
        <v>44</v>
      </c>
      <c r="B230" s="137" t="s">
        <v>71</v>
      </c>
      <c r="C230" s="138"/>
      <c r="D230" s="138"/>
      <c r="E230" s="139"/>
      <c r="F230" s="85">
        <f>SUMIF(F4:F221,"EL",E4:E221)</f>
        <v>21</v>
      </c>
      <c r="G230" s="86">
        <f>ABS(F230/E222)</f>
        <v>0.25</v>
      </c>
      <c r="H230" s="82" t="s">
        <v>72</v>
      </c>
      <c r="I230" s="118">
        <f>SUM(I229-I228)</f>
        <v>42</v>
      </c>
      <c r="J230" s="118">
        <f>SUM(J229-J228)</f>
        <v>0</v>
      </c>
      <c r="K230" s="118">
        <f>SUM(K229-K228)</f>
        <v>0</v>
      </c>
      <c r="L230" s="118">
        <f>SUM(L229-L228)</f>
        <v>39</v>
      </c>
      <c r="M230" s="118">
        <f>SUM(M229-M228)</f>
        <v>7</v>
      </c>
      <c r="N230" s="63"/>
      <c r="O230" s="35"/>
      <c r="P230" s="35"/>
    </row>
    <row r="231" spans="1:16" ht="16" x14ac:dyDescent="0.2">
      <c r="A231" s="84" t="s">
        <v>53</v>
      </c>
      <c r="B231" s="137" t="s">
        <v>73</v>
      </c>
      <c r="C231" s="138"/>
      <c r="D231" s="138"/>
      <c r="E231" s="139"/>
      <c r="F231" s="85">
        <f>SUMIF(F4:F221,"EN",E4:E221)</f>
        <v>0</v>
      </c>
      <c r="G231" s="86">
        <f>ABS(F231/E222)</f>
        <v>0</v>
      </c>
      <c r="H231" s="82" t="s">
        <v>74</v>
      </c>
      <c r="I231" s="118"/>
      <c r="J231" s="118"/>
      <c r="K231" s="118"/>
      <c r="L231" s="118"/>
      <c r="M231" s="118"/>
      <c r="N231" s="63"/>
      <c r="O231" s="35"/>
      <c r="P231" s="35"/>
    </row>
    <row r="232" spans="1:16" ht="16" x14ac:dyDescent="0.2">
      <c r="A232" s="84" t="s">
        <v>54</v>
      </c>
      <c r="B232" s="137" t="s">
        <v>75</v>
      </c>
      <c r="C232" s="138"/>
      <c r="D232" s="138"/>
      <c r="E232" s="139"/>
      <c r="F232" s="85">
        <f>SUMIF(F4:F221,"EV",E4:E221)</f>
        <v>0</v>
      </c>
      <c r="G232" s="86">
        <f>ABS(F232/E222)</f>
        <v>0</v>
      </c>
      <c r="H232" s="82"/>
      <c r="I232" s="118"/>
      <c r="J232" s="118"/>
      <c r="K232" s="118" t="s">
        <v>76</v>
      </c>
      <c r="L232" s="118"/>
      <c r="M232" s="118"/>
      <c r="N232" s="63"/>
      <c r="O232" s="35"/>
      <c r="P232" s="35"/>
    </row>
    <row r="233" spans="1:16" ht="16" x14ac:dyDescent="0.2">
      <c r="A233" s="84" t="s">
        <v>77</v>
      </c>
      <c r="B233" s="137" t="s">
        <v>78</v>
      </c>
      <c r="C233" s="138"/>
      <c r="D233" s="138"/>
      <c r="E233" s="139"/>
      <c r="F233" s="85">
        <f>SUMIF(F4:F221,"FP",E4:E221)</f>
        <v>0</v>
      </c>
      <c r="G233" s="86">
        <f>ABS(F233/E222)</f>
        <v>0</v>
      </c>
      <c r="H233" s="82"/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51</v>
      </c>
      <c r="B234" s="137" t="s">
        <v>79</v>
      </c>
      <c r="C234" s="138"/>
      <c r="D234" s="138"/>
      <c r="E234" s="139"/>
      <c r="F234" s="85">
        <f>SUMIF(F4:F221,"LS",E4:E221)</f>
        <v>20</v>
      </c>
      <c r="G234" s="86">
        <f>ABS(F234/E222)</f>
        <v>0.23809523809523808</v>
      </c>
      <c r="H234" s="82" t="s">
        <v>80</v>
      </c>
      <c r="I234" s="35"/>
      <c r="J234" s="35"/>
      <c r="K234" s="35"/>
      <c r="L234" s="35"/>
      <c r="M234" s="35"/>
      <c r="N234" s="63"/>
      <c r="O234" s="35"/>
      <c r="P234" s="35"/>
    </row>
    <row r="235" spans="1:16" ht="16" x14ac:dyDescent="0.2">
      <c r="A235" s="84" t="s">
        <v>47</v>
      </c>
      <c r="B235" s="137" t="s">
        <v>81</v>
      </c>
      <c r="C235" s="138"/>
      <c r="D235" s="138"/>
      <c r="E235" s="139"/>
      <c r="F235" s="85">
        <f>SUMIF(F4:F221,"MA",E4:E221)</f>
        <v>8</v>
      </c>
      <c r="G235" s="86">
        <f>ABS(F235/E222)</f>
        <v>9.5238095238095233E-2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49</v>
      </c>
      <c r="B236" s="137" t="s">
        <v>82</v>
      </c>
      <c r="C236" s="138"/>
      <c r="D236" s="138"/>
      <c r="E236" s="139"/>
      <c r="F236" s="85">
        <f>SUMIF(F4:F221,"TS",E4:E221)</f>
        <v>6</v>
      </c>
      <c r="G236" s="86">
        <f>ABS(F236/E222)</f>
        <v>7.1428571428571425E-2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45</v>
      </c>
      <c r="B237" s="137" t="s">
        <v>83</v>
      </c>
      <c r="C237" s="138"/>
      <c r="D237" s="138"/>
      <c r="E237" s="139"/>
      <c r="F237" s="85">
        <f>SUMIF(F4:F221,"PL",E4:E221)</f>
        <v>12</v>
      </c>
      <c r="G237" s="86">
        <f>ABS(F237/E222)</f>
        <v>0.14285714285714285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50</v>
      </c>
      <c r="B238" s="137" t="s">
        <v>84</v>
      </c>
      <c r="C238" s="138"/>
      <c r="D238" s="138"/>
      <c r="E238" s="139"/>
      <c r="F238" s="85">
        <f>SUMIF(F4:F221,"SF",E4:E221)</f>
        <v>10</v>
      </c>
      <c r="G238" s="86">
        <f>ABS(F238/E222)</f>
        <v>0.11904761904761904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48</v>
      </c>
      <c r="B239" s="137" t="s">
        <v>85</v>
      </c>
      <c r="C239" s="138"/>
      <c r="D239" s="138"/>
      <c r="E239" s="139"/>
      <c r="F239" s="85">
        <f>SUMIF(F4:F221,"CT",E4:E221)</f>
        <v>0</v>
      </c>
      <c r="G239" s="86">
        <f>ABS(F239/E222)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86</v>
      </c>
      <c r="B240" s="137" t="s">
        <v>87</v>
      </c>
      <c r="C240" s="138"/>
      <c r="D240" s="138"/>
      <c r="E240" s="139"/>
      <c r="F240" s="85">
        <f>SUMIF(F4:F221,"PM",E4:E221)</f>
        <v>0</v>
      </c>
      <c r="G240" s="86">
        <f>ABS(F240/E222)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84" t="s">
        <v>52</v>
      </c>
      <c r="B241" s="137" t="s">
        <v>88</v>
      </c>
      <c r="C241" s="138"/>
      <c r="D241" s="138"/>
      <c r="E241" s="139"/>
      <c r="F241" s="85">
        <f>SUMIF(F4:F221,"OS",E4:E221)</f>
        <v>0</v>
      </c>
      <c r="G241" s="86">
        <f>ABS(F241/E222)</f>
        <v>0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6" x14ac:dyDescent="0.2">
      <c r="A242" s="63"/>
      <c r="B242" s="63"/>
      <c r="C242" s="69"/>
      <c r="D242" s="69"/>
      <c r="E242" s="35"/>
      <c r="F242" s="35"/>
      <c r="G242" s="86">
        <f>SUM(G229:G241)</f>
        <v>1</v>
      </c>
      <c r="H242" s="35"/>
      <c r="I242" s="35"/>
      <c r="J242" s="35"/>
      <c r="K242" s="35"/>
      <c r="L242" s="35"/>
      <c r="M242" s="35"/>
      <c r="N242" s="35"/>
      <c r="O242" s="35"/>
      <c r="P242" s="35"/>
    </row>
  </sheetData>
  <mergeCells count="23">
    <mergeCell ref="B231:E231"/>
    <mergeCell ref="A1:G1"/>
    <mergeCell ref="I1:L1"/>
    <mergeCell ref="M1:N1"/>
    <mergeCell ref="A2:G2"/>
    <mergeCell ref="G222:H222"/>
    <mergeCell ref="A223:C223"/>
    <mergeCell ref="G223:H223"/>
    <mergeCell ref="G224:H224"/>
    <mergeCell ref="G225:H225"/>
    <mergeCell ref="A227:G227"/>
    <mergeCell ref="B229:E229"/>
    <mergeCell ref="B230:E230"/>
    <mergeCell ref="B238:E238"/>
    <mergeCell ref="B239:E239"/>
    <mergeCell ref="B240:E240"/>
    <mergeCell ref="B241:E241"/>
    <mergeCell ref="B232:E232"/>
    <mergeCell ref="B233:E233"/>
    <mergeCell ref="B234:E234"/>
    <mergeCell ref="B235:E235"/>
    <mergeCell ref="B236:E236"/>
    <mergeCell ref="B237:E2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9"/>
  <sheetViews>
    <sheetView zoomScale="86" zoomScaleNormal="86" workbookViewId="0">
      <pane ySplit="3" topLeftCell="A4" activePane="bottomLeft" state="frozen"/>
      <selection activeCell="A223" sqref="A223"/>
      <selection pane="bottomLeft" activeCell="K236" sqref="K236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5" customWidth="1"/>
    <col min="16" max="16" width="56.664062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260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2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87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115</v>
      </c>
      <c r="J3" s="125" t="s">
        <v>96</v>
      </c>
      <c r="K3" s="126" t="s">
        <v>97</v>
      </c>
      <c r="L3" s="127" t="s">
        <v>116</v>
      </c>
      <c r="M3" s="128" t="s">
        <v>99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0.31458333333333333</v>
      </c>
      <c r="B4" s="40" t="s">
        <v>235</v>
      </c>
      <c r="C4" s="40"/>
      <c r="D4" s="40" t="s">
        <v>122</v>
      </c>
      <c r="E4" s="37">
        <v>1</v>
      </c>
      <c r="F4" s="39" t="s">
        <v>44</v>
      </c>
      <c r="G4" s="47" t="s">
        <v>124</v>
      </c>
      <c r="H4" s="40" t="s">
        <v>145</v>
      </c>
      <c r="I4" s="48"/>
      <c r="J4" s="49"/>
      <c r="K4" s="50"/>
      <c r="L4" s="51">
        <v>1</v>
      </c>
      <c r="M4" s="52"/>
      <c r="N4" s="46">
        <v>0.31875000000000003</v>
      </c>
      <c r="O4" s="53">
        <f t="shared" ref="O4:O65" si="0">ABS(N4-A4)</f>
        <v>4.1666666666667074E-3</v>
      </c>
      <c r="P4" s="54"/>
    </row>
    <row r="5" spans="1:17" ht="16" x14ac:dyDescent="0.2">
      <c r="A5" s="46">
        <v>0.31944444444444448</v>
      </c>
      <c r="B5" s="40" t="s">
        <v>309</v>
      </c>
      <c r="C5" s="40"/>
      <c r="D5" s="40" t="s">
        <v>121</v>
      </c>
      <c r="E5" s="37">
        <v>2</v>
      </c>
      <c r="F5" s="39" t="s">
        <v>45</v>
      </c>
      <c r="G5" s="47" t="s">
        <v>124</v>
      </c>
      <c r="H5" s="40" t="s">
        <v>132</v>
      </c>
      <c r="I5" s="48">
        <v>1</v>
      </c>
      <c r="J5" s="49"/>
      <c r="K5" s="50"/>
      <c r="L5" s="51"/>
      <c r="M5" s="52"/>
      <c r="N5" s="46">
        <v>0.32430555555555557</v>
      </c>
      <c r="O5" s="53">
        <f t="shared" si="0"/>
        <v>4.8611111111110938E-3</v>
      </c>
      <c r="P5" s="54"/>
    </row>
    <row r="6" spans="1:17" ht="16" x14ac:dyDescent="0.2">
      <c r="A6" s="46">
        <v>0.32222222222222224</v>
      </c>
      <c r="B6" s="40" t="s">
        <v>119</v>
      </c>
      <c r="C6" s="40"/>
      <c r="D6" s="40" t="s">
        <v>122</v>
      </c>
      <c r="E6" s="37">
        <v>1</v>
      </c>
      <c r="F6" s="39" t="s">
        <v>45</v>
      </c>
      <c r="G6" s="47" t="s">
        <v>124</v>
      </c>
      <c r="H6" s="40" t="s">
        <v>232</v>
      </c>
      <c r="I6" s="48"/>
      <c r="J6" s="49"/>
      <c r="K6" s="50"/>
      <c r="L6" s="51">
        <v>1</v>
      </c>
      <c r="M6" s="52"/>
      <c r="N6" s="46">
        <v>0.32569444444444445</v>
      </c>
      <c r="O6" s="53">
        <f t="shared" si="0"/>
        <v>3.4722222222222099E-3</v>
      </c>
      <c r="P6" s="54"/>
    </row>
    <row r="7" spans="1:17" ht="16" x14ac:dyDescent="0.2">
      <c r="A7" s="46">
        <v>0.32916666666666666</v>
      </c>
      <c r="B7" s="40" t="s">
        <v>149</v>
      </c>
      <c r="C7" s="40"/>
      <c r="D7" s="40" t="s">
        <v>121</v>
      </c>
      <c r="E7" s="37">
        <v>1</v>
      </c>
      <c r="F7" s="39" t="s">
        <v>45</v>
      </c>
      <c r="G7" s="47" t="s">
        <v>124</v>
      </c>
      <c r="H7" s="40" t="s">
        <v>134</v>
      </c>
      <c r="I7" s="48">
        <v>1</v>
      </c>
      <c r="J7" s="49"/>
      <c r="K7" s="50"/>
      <c r="L7" s="51"/>
      <c r="M7" s="52"/>
      <c r="N7" s="46">
        <v>0.33263888888888887</v>
      </c>
      <c r="O7" s="53">
        <f t="shared" si="0"/>
        <v>3.4722222222222099E-3</v>
      </c>
      <c r="P7" s="54"/>
    </row>
    <row r="8" spans="1:17" ht="16" x14ac:dyDescent="0.2">
      <c r="A8" s="46">
        <v>0.32916666666666666</v>
      </c>
      <c r="B8" s="40" t="s">
        <v>310</v>
      </c>
      <c r="C8" s="40"/>
      <c r="D8" s="40" t="s">
        <v>121</v>
      </c>
      <c r="E8" s="37">
        <v>2</v>
      </c>
      <c r="F8" s="39" t="s">
        <v>47</v>
      </c>
      <c r="G8" s="47" t="s">
        <v>124</v>
      </c>
      <c r="H8" s="40" t="s">
        <v>145</v>
      </c>
      <c r="I8" s="48">
        <v>1</v>
      </c>
      <c r="J8" s="49"/>
      <c r="K8" s="50"/>
      <c r="L8" s="51"/>
      <c r="M8" s="52"/>
      <c r="N8" s="46">
        <v>0.33680555555555558</v>
      </c>
      <c r="O8" s="53">
        <f t="shared" si="0"/>
        <v>7.6388888888889173E-3</v>
      </c>
      <c r="P8" s="54"/>
    </row>
    <row r="9" spans="1:17" ht="16" x14ac:dyDescent="0.2">
      <c r="A9" s="46">
        <v>0.32916666666666666</v>
      </c>
      <c r="B9" s="40" t="s">
        <v>168</v>
      </c>
      <c r="C9" s="40"/>
      <c r="D9" s="40" t="s">
        <v>121</v>
      </c>
      <c r="E9" s="37">
        <v>1</v>
      </c>
      <c r="F9" s="39" t="s">
        <v>46</v>
      </c>
      <c r="G9" s="47" t="s">
        <v>124</v>
      </c>
      <c r="H9" s="40" t="s">
        <v>145</v>
      </c>
      <c r="I9" s="48">
        <v>1</v>
      </c>
      <c r="J9" s="49"/>
      <c r="K9" s="50"/>
      <c r="L9" s="51"/>
      <c r="M9" s="52"/>
      <c r="N9" s="46">
        <v>0.33680555555555558</v>
      </c>
      <c r="O9" s="53">
        <f t="shared" si="0"/>
        <v>7.6388888888889173E-3</v>
      </c>
      <c r="P9" s="54"/>
    </row>
    <row r="10" spans="1:17" ht="16" x14ac:dyDescent="0.2">
      <c r="A10" s="46">
        <v>0.32916666666666666</v>
      </c>
      <c r="B10" s="40" t="s">
        <v>133</v>
      </c>
      <c r="C10" s="40"/>
      <c r="D10" s="40" t="s">
        <v>121</v>
      </c>
      <c r="E10" s="37">
        <v>1</v>
      </c>
      <c r="F10" s="39" t="s">
        <v>46</v>
      </c>
      <c r="G10" s="47" t="s">
        <v>124</v>
      </c>
      <c r="H10" s="40" t="s">
        <v>134</v>
      </c>
      <c r="I10" s="48">
        <v>1</v>
      </c>
      <c r="J10" s="49"/>
      <c r="K10" s="50"/>
      <c r="L10" s="51"/>
      <c r="M10" s="52"/>
      <c r="N10" s="46">
        <v>0.33263888888888887</v>
      </c>
      <c r="O10" s="53">
        <f t="shared" si="0"/>
        <v>3.4722222222222099E-3</v>
      </c>
      <c r="P10" s="54"/>
    </row>
    <row r="11" spans="1:17" ht="16" x14ac:dyDescent="0.2">
      <c r="A11" s="46">
        <v>0.33333333333333331</v>
      </c>
      <c r="B11" s="40" t="s">
        <v>163</v>
      </c>
      <c r="C11" s="40"/>
      <c r="D11" s="40" t="s">
        <v>121</v>
      </c>
      <c r="E11" s="37">
        <v>1</v>
      </c>
      <c r="F11" s="39" t="s">
        <v>51</v>
      </c>
      <c r="G11" s="47" t="s">
        <v>124</v>
      </c>
      <c r="H11" s="40" t="s">
        <v>158</v>
      </c>
      <c r="I11" s="48"/>
      <c r="J11" s="49"/>
      <c r="K11" s="50"/>
      <c r="L11" s="51">
        <v>1</v>
      </c>
      <c r="M11" s="52"/>
      <c r="N11" s="46">
        <v>0.33749999999999997</v>
      </c>
      <c r="O11" s="53">
        <f t="shared" si="0"/>
        <v>4.1666666666666519E-3</v>
      </c>
      <c r="P11" s="54"/>
    </row>
    <row r="12" spans="1:17" ht="16" x14ac:dyDescent="0.2">
      <c r="A12" s="46">
        <v>0.34097222222222223</v>
      </c>
      <c r="B12" s="40" t="s">
        <v>227</v>
      </c>
      <c r="C12" s="40">
        <v>1</v>
      </c>
      <c r="D12" s="40" t="s">
        <v>122</v>
      </c>
      <c r="E12" s="37"/>
      <c r="F12" s="39" t="s">
        <v>45</v>
      </c>
      <c r="G12" s="47" t="s">
        <v>131</v>
      </c>
      <c r="H12" s="40" t="s">
        <v>177</v>
      </c>
      <c r="I12" s="48"/>
      <c r="J12" s="49"/>
      <c r="K12" s="50"/>
      <c r="L12" s="51">
        <v>1</v>
      </c>
      <c r="M12" s="52"/>
      <c r="N12" s="46">
        <v>0.34583333333333338</v>
      </c>
      <c r="O12" s="53">
        <f t="shared" si="0"/>
        <v>4.8611111111111494E-3</v>
      </c>
      <c r="P12" s="54"/>
    </row>
    <row r="13" spans="1:17" ht="16" x14ac:dyDescent="0.2">
      <c r="A13" s="46">
        <v>0.34097222222222223</v>
      </c>
      <c r="B13" s="40" t="s">
        <v>227</v>
      </c>
      <c r="C13" s="40">
        <v>1</v>
      </c>
      <c r="D13" s="40" t="s">
        <v>122</v>
      </c>
      <c r="E13" s="37"/>
      <c r="F13" s="39" t="s">
        <v>45</v>
      </c>
      <c r="G13" s="47" t="s">
        <v>150</v>
      </c>
      <c r="H13" s="40" t="s">
        <v>177</v>
      </c>
      <c r="I13" s="48"/>
      <c r="J13" s="49"/>
      <c r="K13" s="50"/>
      <c r="L13" s="51">
        <v>1</v>
      </c>
      <c r="M13" s="52"/>
      <c r="N13" s="46">
        <v>0.34583333333333338</v>
      </c>
      <c r="O13" s="53">
        <f t="shared" si="0"/>
        <v>4.8611111111111494E-3</v>
      </c>
      <c r="P13" s="54"/>
    </row>
    <row r="14" spans="1:17" ht="16" x14ac:dyDescent="0.2">
      <c r="A14" s="46">
        <v>0.34236111111111112</v>
      </c>
      <c r="B14" s="40" t="s">
        <v>311</v>
      </c>
      <c r="C14" s="40"/>
      <c r="D14" s="40" t="s">
        <v>121</v>
      </c>
      <c r="E14" s="37">
        <v>2</v>
      </c>
      <c r="F14" s="39" t="s">
        <v>51</v>
      </c>
      <c r="G14" s="47" t="s">
        <v>124</v>
      </c>
      <c r="H14" s="40" t="s">
        <v>199</v>
      </c>
      <c r="I14" s="48"/>
      <c r="J14" s="49"/>
      <c r="K14" s="50"/>
      <c r="L14" s="51">
        <v>1</v>
      </c>
      <c r="M14" s="52"/>
      <c r="N14" s="46">
        <v>0.35069444444444442</v>
      </c>
      <c r="O14" s="53">
        <f t="shared" si="0"/>
        <v>8.3333333333333037E-3</v>
      </c>
      <c r="P14" s="54"/>
    </row>
    <row r="15" spans="1:17" ht="16" x14ac:dyDescent="0.2">
      <c r="A15" s="46">
        <v>0.34236111111111112</v>
      </c>
      <c r="B15" s="40" t="s">
        <v>312</v>
      </c>
      <c r="C15" s="40"/>
      <c r="D15" s="40" t="s">
        <v>121</v>
      </c>
      <c r="E15" s="37">
        <v>2</v>
      </c>
      <c r="F15" s="39" t="s">
        <v>44</v>
      </c>
      <c r="G15" s="47" t="s">
        <v>124</v>
      </c>
      <c r="H15" s="40" t="s">
        <v>125</v>
      </c>
      <c r="I15" s="48"/>
      <c r="J15" s="49"/>
      <c r="K15" s="50"/>
      <c r="L15" s="51">
        <v>1</v>
      </c>
      <c r="M15" s="52"/>
      <c r="N15" s="46">
        <v>0.35347222222222219</v>
      </c>
      <c r="O15" s="53">
        <f t="shared" si="0"/>
        <v>1.1111111111111072E-2</v>
      </c>
      <c r="P15" s="54"/>
    </row>
    <row r="16" spans="1:17" ht="16" x14ac:dyDescent="0.2">
      <c r="A16" s="46">
        <v>0.34583333333333338</v>
      </c>
      <c r="B16" s="40" t="s">
        <v>237</v>
      </c>
      <c r="C16" s="40"/>
      <c r="D16" s="40" t="s">
        <v>121</v>
      </c>
      <c r="E16" s="37">
        <v>2</v>
      </c>
      <c r="F16" s="39" t="s">
        <v>50</v>
      </c>
      <c r="G16" s="47" t="s">
        <v>124</v>
      </c>
      <c r="H16" s="40" t="s">
        <v>195</v>
      </c>
      <c r="I16" s="48">
        <v>1</v>
      </c>
      <c r="J16" s="49"/>
      <c r="K16" s="50"/>
      <c r="L16" s="51"/>
      <c r="M16" s="52"/>
      <c r="N16" s="46">
        <v>0.35000000000000003</v>
      </c>
      <c r="O16" s="53">
        <f t="shared" si="0"/>
        <v>4.1666666666666519E-3</v>
      </c>
      <c r="P16" s="54"/>
    </row>
    <row r="17" spans="1:16" ht="16" x14ac:dyDescent="0.2">
      <c r="A17" s="46">
        <v>0.35138888888888892</v>
      </c>
      <c r="B17" s="40" t="s">
        <v>133</v>
      </c>
      <c r="C17" s="40"/>
      <c r="D17" s="40" t="s">
        <v>121</v>
      </c>
      <c r="E17" s="37">
        <v>1</v>
      </c>
      <c r="F17" s="39" t="s">
        <v>46</v>
      </c>
      <c r="G17" s="47" t="s">
        <v>134</v>
      </c>
      <c r="H17" s="40" t="s">
        <v>177</v>
      </c>
      <c r="I17" s="48">
        <v>1</v>
      </c>
      <c r="J17" s="49"/>
      <c r="K17" s="50"/>
      <c r="L17" s="51"/>
      <c r="M17" s="52"/>
      <c r="N17" s="46">
        <v>0.36249999999999999</v>
      </c>
      <c r="O17" s="53">
        <f t="shared" si="0"/>
        <v>1.1111111111111072E-2</v>
      </c>
      <c r="P17" s="54"/>
    </row>
    <row r="18" spans="1:16" ht="16" x14ac:dyDescent="0.2">
      <c r="A18" s="46">
        <v>0.3520833333333333</v>
      </c>
      <c r="B18" s="40" t="s">
        <v>120</v>
      </c>
      <c r="C18" s="40"/>
      <c r="D18" s="40" t="s">
        <v>121</v>
      </c>
      <c r="E18" s="37">
        <v>1</v>
      </c>
      <c r="F18" s="39" t="s">
        <v>51</v>
      </c>
      <c r="G18" s="47" t="s">
        <v>124</v>
      </c>
      <c r="H18" s="40" t="s">
        <v>132</v>
      </c>
      <c r="I18" s="48">
        <v>1</v>
      </c>
      <c r="J18" s="49"/>
      <c r="K18" s="50"/>
      <c r="L18" s="51"/>
      <c r="M18" s="52"/>
      <c r="N18" s="46">
        <v>0.35625000000000001</v>
      </c>
      <c r="O18" s="53">
        <f t="shared" si="0"/>
        <v>4.1666666666667074E-3</v>
      </c>
      <c r="P18" s="54"/>
    </row>
    <row r="19" spans="1:16" ht="16" x14ac:dyDescent="0.2">
      <c r="A19" s="46">
        <v>0.35416666666666669</v>
      </c>
      <c r="B19" s="40" t="s">
        <v>309</v>
      </c>
      <c r="C19" s="40">
        <v>1</v>
      </c>
      <c r="D19" s="40" t="s">
        <v>121</v>
      </c>
      <c r="E19" s="37"/>
      <c r="F19" s="39" t="s">
        <v>45</v>
      </c>
      <c r="G19" s="47" t="s">
        <v>150</v>
      </c>
      <c r="H19" s="40" t="s">
        <v>132</v>
      </c>
      <c r="I19" s="48"/>
      <c r="J19" s="49"/>
      <c r="K19" s="50"/>
      <c r="L19" s="51">
        <v>1</v>
      </c>
      <c r="M19" s="52"/>
      <c r="N19" s="46">
        <v>0.36388888888888887</v>
      </c>
      <c r="O19" s="53">
        <f t="shared" si="0"/>
        <v>9.7222222222221877E-3</v>
      </c>
      <c r="P19" s="54"/>
    </row>
    <row r="20" spans="1:16" ht="16" x14ac:dyDescent="0.2">
      <c r="A20" s="46">
        <v>0.36458333333333331</v>
      </c>
      <c r="B20" s="40" t="s">
        <v>237</v>
      </c>
      <c r="C20" s="40"/>
      <c r="D20" s="40" t="s">
        <v>121</v>
      </c>
      <c r="E20" s="37">
        <v>2</v>
      </c>
      <c r="F20" s="39" t="s">
        <v>50</v>
      </c>
      <c r="G20" s="47" t="s">
        <v>313</v>
      </c>
      <c r="H20" s="40" t="s">
        <v>124</v>
      </c>
      <c r="I20" s="48"/>
      <c r="J20" s="49"/>
      <c r="K20" s="50"/>
      <c r="L20" s="51">
        <v>1</v>
      </c>
      <c r="M20" s="52"/>
      <c r="N20" s="46">
        <v>0.37361111111111112</v>
      </c>
      <c r="O20" s="53">
        <f t="shared" si="0"/>
        <v>9.0277777777778012E-3</v>
      </c>
      <c r="P20" s="54"/>
    </row>
    <row r="21" spans="1:16" ht="16" x14ac:dyDescent="0.2">
      <c r="A21" s="46">
        <v>0.36458333333333331</v>
      </c>
      <c r="B21" s="40" t="s">
        <v>156</v>
      </c>
      <c r="C21" s="40"/>
      <c r="D21" s="40" t="s">
        <v>122</v>
      </c>
      <c r="E21" s="37">
        <v>1</v>
      </c>
      <c r="F21" s="39" t="s">
        <v>44</v>
      </c>
      <c r="G21" s="47" t="s">
        <v>124</v>
      </c>
      <c r="H21" s="40" t="s">
        <v>234</v>
      </c>
      <c r="I21" s="48">
        <v>1</v>
      </c>
      <c r="J21" s="49"/>
      <c r="K21" s="50"/>
      <c r="L21" s="51"/>
      <c r="M21" s="52"/>
      <c r="N21" s="46">
        <v>0.37013888888888885</v>
      </c>
      <c r="O21" s="53">
        <f t="shared" si="0"/>
        <v>5.5555555555555358E-3</v>
      </c>
      <c r="P21" s="54"/>
    </row>
    <row r="22" spans="1:16" ht="16" x14ac:dyDescent="0.2">
      <c r="A22" s="46">
        <v>0.36458333333333331</v>
      </c>
      <c r="B22" s="40" t="s">
        <v>147</v>
      </c>
      <c r="C22" s="40"/>
      <c r="D22" s="40" t="s">
        <v>121</v>
      </c>
      <c r="E22" s="37">
        <v>1</v>
      </c>
      <c r="F22" s="39" t="s">
        <v>49</v>
      </c>
      <c r="G22" s="47" t="s">
        <v>124</v>
      </c>
      <c r="H22" s="40" t="s">
        <v>126</v>
      </c>
      <c r="I22" s="48">
        <v>1</v>
      </c>
      <c r="J22" s="49"/>
      <c r="K22" s="50"/>
      <c r="L22" s="51"/>
      <c r="M22" s="52"/>
      <c r="N22" s="46">
        <v>0.375</v>
      </c>
      <c r="O22" s="53">
        <f t="shared" si="0"/>
        <v>1.0416666666666685E-2</v>
      </c>
      <c r="P22" s="54"/>
    </row>
    <row r="23" spans="1:16" ht="16" x14ac:dyDescent="0.2">
      <c r="A23" s="46">
        <v>0.375</v>
      </c>
      <c r="B23" s="40" t="s">
        <v>123</v>
      </c>
      <c r="C23" s="40"/>
      <c r="D23" s="40" t="s">
        <v>121</v>
      </c>
      <c r="E23" s="37">
        <v>1</v>
      </c>
      <c r="F23" s="39" t="s">
        <v>46</v>
      </c>
      <c r="G23" s="47" t="s">
        <v>124</v>
      </c>
      <c r="H23" s="40" t="s">
        <v>157</v>
      </c>
      <c r="I23" s="48"/>
      <c r="J23" s="49"/>
      <c r="K23" s="50"/>
      <c r="L23" s="51">
        <v>1</v>
      </c>
      <c r="M23" s="52"/>
      <c r="N23" s="46">
        <v>0.38055555555555554</v>
      </c>
      <c r="O23" s="53">
        <f t="shared" si="0"/>
        <v>5.5555555555555358E-3</v>
      </c>
      <c r="P23" s="54"/>
    </row>
    <row r="24" spans="1:16" ht="16" x14ac:dyDescent="0.2">
      <c r="A24" s="46">
        <v>0.375</v>
      </c>
      <c r="B24" s="40" t="s">
        <v>229</v>
      </c>
      <c r="C24" s="40"/>
      <c r="D24" s="40" t="s">
        <v>122</v>
      </c>
      <c r="E24" s="37">
        <v>1</v>
      </c>
      <c r="F24" s="39" t="s">
        <v>44</v>
      </c>
      <c r="G24" s="47" t="s">
        <v>124</v>
      </c>
      <c r="H24" s="40" t="s">
        <v>145</v>
      </c>
      <c r="I24" s="48"/>
      <c r="J24" s="49"/>
      <c r="K24" s="50"/>
      <c r="L24" s="51">
        <v>1</v>
      </c>
      <c r="M24" s="52"/>
      <c r="N24" s="46">
        <v>0.38541666666666669</v>
      </c>
      <c r="O24" s="53">
        <f t="shared" si="0"/>
        <v>1.0416666666666685E-2</v>
      </c>
      <c r="P24" s="54"/>
    </row>
    <row r="25" spans="1:16" ht="16" x14ac:dyDescent="0.2">
      <c r="A25" s="46">
        <v>0.375</v>
      </c>
      <c r="B25" s="40" t="s">
        <v>165</v>
      </c>
      <c r="C25" s="40"/>
      <c r="D25" s="40" t="s">
        <v>122</v>
      </c>
      <c r="E25" s="37">
        <v>1</v>
      </c>
      <c r="F25" s="39" t="s">
        <v>44</v>
      </c>
      <c r="G25" s="47" t="s">
        <v>124</v>
      </c>
      <c r="H25" s="40" t="s">
        <v>172</v>
      </c>
      <c r="I25" s="48"/>
      <c r="J25" s="49"/>
      <c r="K25" s="50"/>
      <c r="L25" s="51">
        <v>1</v>
      </c>
      <c r="M25" s="52"/>
      <c r="N25" s="46">
        <v>0.3833333333333333</v>
      </c>
      <c r="O25" s="53">
        <f t="shared" si="0"/>
        <v>8.3333333333333037E-3</v>
      </c>
      <c r="P25" s="54"/>
    </row>
    <row r="26" spans="1:16" ht="16" x14ac:dyDescent="0.2">
      <c r="A26" s="46">
        <v>0.3756944444444445</v>
      </c>
      <c r="B26" s="40" t="s">
        <v>156</v>
      </c>
      <c r="C26" s="40"/>
      <c r="D26" s="40" t="s">
        <v>122</v>
      </c>
      <c r="E26" s="37">
        <v>1</v>
      </c>
      <c r="F26" s="39" t="s">
        <v>44</v>
      </c>
      <c r="G26" s="47" t="s">
        <v>136</v>
      </c>
      <c r="H26" s="40" t="s">
        <v>124</v>
      </c>
      <c r="I26" s="48">
        <v>1</v>
      </c>
      <c r="J26" s="49"/>
      <c r="K26" s="50"/>
      <c r="L26" s="51"/>
      <c r="M26" s="52"/>
      <c r="N26" s="46">
        <v>0.38680555555555557</v>
      </c>
      <c r="O26" s="53">
        <f t="shared" si="0"/>
        <v>1.1111111111111072E-2</v>
      </c>
      <c r="P26" s="54"/>
    </row>
    <row r="27" spans="1:16" ht="16" x14ac:dyDescent="0.2">
      <c r="A27" s="46">
        <v>0.38541666666666669</v>
      </c>
      <c r="B27" s="40" t="s">
        <v>120</v>
      </c>
      <c r="C27" s="40"/>
      <c r="D27" s="40" t="s">
        <v>121</v>
      </c>
      <c r="E27" s="37">
        <v>1</v>
      </c>
      <c r="F27" s="39" t="s">
        <v>51</v>
      </c>
      <c r="G27" s="47" t="s">
        <v>132</v>
      </c>
      <c r="H27" s="40" t="s">
        <v>124</v>
      </c>
      <c r="I27" s="48">
        <v>1</v>
      </c>
      <c r="J27" s="49"/>
      <c r="K27" s="50"/>
      <c r="L27" s="51"/>
      <c r="M27" s="52"/>
      <c r="N27" s="46">
        <v>0.40763888888888888</v>
      </c>
      <c r="O27" s="53">
        <f t="shared" si="0"/>
        <v>2.2222222222222199E-2</v>
      </c>
      <c r="P27" s="54"/>
    </row>
    <row r="28" spans="1:16" ht="16" x14ac:dyDescent="0.2">
      <c r="A28" s="46">
        <v>0.38750000000000001</v>
      </c>
      <c r="B28" s="40" t="s">
        <v>147</v>
      </c>
      <c r="C28" s="40"/>
      <c r="D28" s="40" t="s">
        <v>121</v>
      </c>
      <c r="E28" s="37">
        <v>1</v>
      </c>
      <c r="F28" s="39" t="s">
        <v>49</v>
      </c>
      <c r="G28" s="47" t="s">
        <v>251</v>
      </c>
      <c r="H28" s="40" t="s">
        <v>124</v>
      </c>
      <c r="I28" s="48"/>
      <c r="J28" s="49"/>
      <c r="K28" s="50"/>
      <c r="L28" s="51">
        <v>1</v>
      </c>
      <c r="M28" s="52"/>
      <c r="N28" s="46">
        <v>0.41597222222222219</v>
      </c>
      <c r="O28" s="53">
        <f t="shared" si="0"/>
        <v>2.8472222222222177E-2</v>
      </c>
      <c r="P28" s="54"/>
    </row>
    <row r="29" spans="1:16" ht="16" x14ac:dyDescent="0.2">
      <c r="A29" s="46">
        <v>0.38819444444444445</v>
      </c>
      <c r="B29" s="40" t="s">
        <v>314</v>
      </c>
      <c r="C29" s="40"/>
      <c r="D29" s="40" t="s">
        <v>121</v>
      </c>
      <c r="E29" s="37">
        <v>1</v>
      </c>
      <c r="F29" s="39" t="s">
        <v>51</v>
      </c>
      <c r="G29" s="47" t="s">
        <v>124</v>
      </c>
      <c r="H29" s="40" t="s">
        <v>132</v>
      </c>
      <c r="I29" s="48">
        <v>1</v>
      </c>
      <c r="J29" s="49"/>
      <c r="K29" s="50"/>
      <c r="L29" s="51"/>
      <c r="M29" s="52"/>
      <c r="N29" s="46">
        <v>0.39652777777777781</v>
      </c>
      <c r="O29" s="53">
        <f t="shared" si="0"/>
        <v>8.3333333333333592E-3</v>
      </c>
      <c r="P29" s="54"/>
    </row>
    <row r="30" spans="1:16" ht="16" x14ac:dyDescent="0.2">
      <c r="A30" s="46">
        <v>0.38958333333333334</v>
      </c>
      <c r="B30" s="40" t="s">
        <v>237</v>
      </c>
      <c r="C30" s="40"/>
      <c r="D30" s="40" t="s">
        <v>121</v>
      </c>
      <c r="E30" s="37">
        <v>2</v>
      </c>
      <c r="F30" s="39" t="s">
        <v>50</v>
      </c>
      <c r="G30" s="47" t="s">
        <v>124</v>
      </c>
      <c r="H30" s="40" t="s">
        <v>315</v>
      </c>
      <c r="I30" s="48"/>
      <c r="J30" s="49"/>
      <c r="K30" s="50"/>
      <c r="L30" s="51">
        <v>1</v>
      </c>
      <c r="M30" s="52"/>
      <c r="N30" s="46">
        <v>0.39166666666666666</v>
      </c>
      <c r="O30" s="53">
        <f t="shared" si="0"/>
        <v>2.0833333333333259E-3</v>
      </c>
      <c r="P30" s="54"/>
    </row>
    <row r="31" spans="1:16" ht="16" x14ac:dyDescent="0.2">
      <c r="A31" s="46">
        <v>0.38958333333333334</v>
      </c>
      <c r="B31" s="40" t="s">
        <v>149</v>
      </c>
      <c r="C31" s="40"/>
      <c r="D31" s="40" t="s">
        <v>122</v>
      </c>
      <c r="E31" s="37">
        <v>1</v>
      </c>
      <c r="F31" s="39" t="s">
        <v>45</v>
      </c>
      <c r="G31" s="47" t="s">
        <v>124</v>
      </c>
      <c r="H31" s="40" t="s">
        <v>186</v>
      </c>
      <c r="I31" s="48"/>
      <c r="J31" s="49"/>
      <c r="K31" s="50"/>
      <c r="L31" s="51">
        <v>1</v>
      </c>
      <c r="M31" s="52"/>
      <c r="N31" s="46">
        <v>0.39305555555555555</v>
      </c>
      <c r="O31" s="53">
        <f t="shared" si="0"/>
        <v>3.4722222222222099E-3</v>
      </c>
      <c r="P31" s="54"/>
    </row>
    <row r="32" spans="1:16" ht="16" x14ac:dyDescent="0.2">
      <c r="A32" s="46">
        <v>0.39513888888888887</v>
      </c>
      <c r="B32" s="40" t="s">
        <v>229</v>
      </c>
      <c r="C32" s="40"/>
      <c r="D32" s="40" t="s">
        <v>122</v>
      </c>
      <c r="E32" s="37">
        <v>1</v>
      </c>
      <c r="F32" s="39" t="s">
        <v>44</v>
      </c>
      <c r="G32" s="47" t="s">
        <v>145</v>
      </c>
      <c r="H32" s="40" t="s">
        <v>128</v>
      </c>
      <c r="I32" s="48"/>
      <c r="J32" s="49"/>
      <c r="K32" s="50"/>
      <c r="L32" s="51">
        <v>1</v>
      </c>
      <c r="M32" s="52"/>
      <c r="N32" s="46">
        <v>0.40972222222222227</v>
      </c>
      <c r="O32" s="53">
        <f t="shared" si="0"/>
        <v>1.4583333333333393E-2</v>
      </c>
      <c r="P32" s="54"/>
    </row>
    <row r="33" spans="1:16" ht="16" x14ac:dyDescent="0.2">
      <c r="A33" s="46">
        <v>0.40833333333333338</v>
      </c>
      <c r="B33" s="40" t="s">
        <v>156</v>
      </c>
      <c r="C33" s="40"/>
      <c r="D33" s="40" t="s">
        <v>122</v>
      </c>
      <c r="E33" s="37">
        <v>1</v>
      </c>
      <c r="F33" s="39" t="s">
        <v>44</v>
      </c>
      <c r="G33" s="47" t="s">
        <v>124</v>
      </c>
      <c r="H33" s="40" t="s">
        <v>247</v>
      </c>
      <c r="I33" s="48">
        <v>1</v>
      </c>
      <c r="J33" s="49"/>
      <c r="K33" s="50"/>
      <c r="L33" s="51"/>
      <c r="M33" s="52"/>
      <c r="N33" s="46">
        <v>0.41388888888888892</v>
      </c>
      <c r="O33" s="53">
        <f t="shared" si="0"/>
        <v>5.5555555555555358E-3</v>
      </c>
      <c r="P33" s="54"/>
    </row>
    <row r="34" spans="1:16" ht="16" x14ac:dyDescent="0.2">
      <c r="A34" s="46">
        <v>0.40972222222222227</v>
      </c>
      <c r="B34" s="40" t="s">
        <v>312</v>
      </c>
      <c r="C34" s="40"/>
      <c r="D34" s="40" t="s">
        <v>121</v>
      </c>
      <c r="E34" s="37">
        <v>2</v>
      </c>
      <c r="F34" s="39" t="s">
        <v>44</v>
      </c>
      <c r="G34" s="47" t="s">
        <v>125</v>
      </c>
      <c r="H34" s="40" t="s">
        <v>124</v>
      </c>
      <c r="I34" s="48"/>
      <c r="J34" s="49"/>
      <c r="K34" s="50"/>
      <c r="L34" s="51">
        <v>1</v>
      </c>
      <c r="M34" s="52"/>
      <c r="N34" s="46">
        <v>0.41597222222222219</v>
      </c>
      <c r="O34" s="53">
        <f t="shared" si="0"/>
        <v>6.2499999999999223E-3</v>
      </c>
      <c r="P34" s="54"/>
    </row>
    <row r="35" spans="1:16" ht="16" x14ac:dyDescent="0.2">
      <c r="A35" s="46">
        <v>0.4291666666666667</v>
      </c>
      <c r="B35" s="40" t="s">
        <v>149</v>
      </c>
      <c r="C35" s="40"/>
      <c r="D35" s="40" t="s">
        <v>122</v>
      </c>
      <c r="E35" s="37">
        <v>1</v>
      </c>
      <c r="F35" s="39" t="s">
        <v>45</v>
      </c>
      <c r="G35" s="47" t="s">
        <v>124</v>
      </c>
      <c r="H35" s="40" t="s">
        <v>186</v>
      </c>
      <c r="I35" s="48">
        <v>1</v>
      </c>
      <c r="J35" s="49"/>
      <c r="K35" s="50"/>
      <c r="L35" s="51"/>
      <c r="M35" s="52"/>
      <c r="N35" s="46">
        <v>0.43194444444444446</v>
      </c>
      <c r="O35" s="53">
        <f t="shared" si="0"/>
        <v>2.7777777777777679E-3</v>
      </c>
      <c r="P35" s="54"/>
    </row>
    <row r="36" spans="1:16" ht="16" x14ac:dyDescent="0.2">
      <c r="A36" s="46">
        <v>0.4381944444444445</v>
      </c>
      <c r="B36" s="40" t="s">
        <v>133</v>
      </c>
      <c r="C36" s="40"/>
      <c r="D36" s="40" t="s">
        <v>121</v>
      </c>
      <c r="E36" s="37">
        <v>1</v>
      </c>
      <c r="F36" s="39" t="s">
        <v>46</v>
      </c>
      <c r="G36" s="47" t="s">
        <v>177</v>
      </c>
      <c r="H36" s="40" t="s">
        <v>316</v>
      </c>
      <c r="I36" s="48"/>
      <c r="J36" s="49"/>
      <c r="K36" s="50"/>
      <c r="L36" s="51">
        <v>1</v>
      </c>
      <c r="M36" s="52"/>
      <c r="N36" s="46">
        <v>0.45069444444444445</v>
      </c>
      <c r="O36" s="53">
        <f t="shared" si="0"/>
        <v>1.2499999999999956E-2</v>
      </c>
      <c r="P36" s="54"/>
    </row>
    <row r="37" spans="1:16" ht="16" x14ac:dyDescent="0.2">
      <c r="A37" s="46">
        <v>0.43888888888888888</v>
      </c>
      <c r="B37" s="40" t="s">
        <v>317</v>
      </c>
      <c r="C37" s="40"/>
      <c r="D37" s="40" t="s">
        <v>122</v>
      </c>
      <c r="E37" s="37">
        <v>1</v>
      </c>
      <c r="F37" s="39" t="s">
        <v>44</v>
      </c>
      <c r="G37" s="47" t="s">
        <v>124</v>
      </c>
      <c r="H37" s="40" t="s">
        <v>125</v>
      </c>
      <c r="I37" s="48">
        <v>1</v>
      </c>
      <c r="J37" s="49"/>
      <c r="K37" s="50"/>
      <c r="L37" s="51"/>
      <c r="M37" s="52"/>
      <c r="N37" s="46">
        <v>0.44097222222222227</v>
      </c>
      <c r="O37" s="53">
        <f t="shared" si="0"/>
        <v>2.0833333333333814E-3</v>
      </c>
      <c r="P37" s="54"/>
    </row>
    <row r="38" spans="1:16" ht="16" x14ac:dyDescent="0.2">
      <c r="A38" s="46">
        <v>0.44097222222222227</v>
      </c>
      <c r="B38" s="40" t="s">
        <v>165</v>
      </c>
      <c r="C38" s="40"/>
      <c r="D38" s="40" t="s">
        <v>122</v>
      </c>
      <c r="E38" s="37">
        <v>1</v>
      </c>
      <c r="F38" s="39" t="s">
        <v>44</v>
      </c>
      <c r="G38" s="47" t="s">
        <v>172</v>
      </c>
      <c r="H38" s="40" t="s">
        <v>124</v>
      </c>
      <c r="I38" s="48">
        <v>1</v>
      </c>
      <c r="J38" s="49"/>
      <c r="K38" s="50"/>
      <c r="L38" s="51"/>
      <c r="M38" s="52"/>
      <c r="N38" s="46">
        <v>0.45347222222222222</v>
      </c>
      <c r="O38" s="53">
        <f t="shared" si="0"/>
        <v>1.2499999999999956E-2</v>
      </c>
      <c r="P38" s="54"/>
    </row>
    <row r="39" spans="1:16" ht="16" x14ac:dyDescent="0.2">
      <c r="A39" s="46">
        <v>0.44444444444444442</v>
      </c>
      <c r="B39" s="40" t="s">
        <v>311</v>
      </c>
      <c r="C39" s="40"/>
      <c r="D39" s="40" t="s">
        <v>121</v>
      </c>
      <c r="E39" s="37">
        <v>2</v>
      </c>
      <c r="F39" s="39" t="s">
        <v>51</v>
      </c>
      <c r="G39" s="47" t="s">
        <v>199</v>
      </c>
      <c r="H39" s="40" t="s">
        <v>124</v>
      </c>
      <c r="I39" s="48">
        <v>1</v>
      </c>
      <c r="J39" s="49"/>
      <c r="K39" s="50"/>
      <c r="L39" s="51"/>
      <c r="M39" s="52"/>
      <c r="N39" s="46">
        <v>0.45347222222222222</v>
      </c>
      <c r="O39" s="53">
        <f t="shared" si="0"/>
        <v>9.0277777777778012E-3</v>
      </c>
      <c r="P39" s="54"/>
    </row>
    <row r="40" spans="1:16" ht="16" x14ac:dyDescent="0.2">
      <c r="A40" s="46">
        <v>0.45277777777777778</v>
      </c>
      <c r="B40" s="40" t="s">
        <v>229</v>
      </c>
      <c r="C40" s="40"/>
      <c r="D40" s="40" t="s">
        <v>122</v>
      </c>
      <c r="E40" s="37">
        <v>1</v>
      </c>
      <c r="F40" s="39" t="s">
        <v>44</v>
      </c>
      <c r="G40" s="47" t="s">
        <v>128</v>
      </c>
      <c r="H40" s="40" t="s">
        <v>124</v>
      </c>
      <c r="I40" s="48"/>
      <c r="J40" s="49"/>
      <c r="K40" s="50"/>
      <c r="L40" s="51">
        <v>1</v>
      </c>
      <c r="M40" s="52"/>
      <c r="N40" s="46">
        <v>0.46388888888888885</v>
      </c>
      <c r="O40" s="53">
        <f t="shared" si="0"/>
        <v>1.1111111111111072E-2</v>
      </c>
      <c r="P40" s="54"/>
    </row>
    <row r="41" spans="1:16" ht="16" x14ac:dyDescent="0.2">
      <c r="A41" s="46">
        <v>0.4548611111111111</v>
      </c>
      <c r="B41" s="40" t="s">
        <v>309</v>
      </c>
      <c r="C41" s="40"/>
      <c r="D41" s="40" t="s">
        <v>121</v>
      </c>
      <c r="E41" s="37">
        <v>2</v>
      </c>
      <c r="F41" s="39" t="s">
        <v>45</v>
      </c>
      <c r="G41" s="47" t="s">
        <v>132</v>
      </c>
      <c r="H41" s="40" t="s">
        <v>124</v>
      </c>
      <c r="I41" s="48">
        <v>1</v>
      </c>
      <c r="J41" s="49"/>
      <c r="K41" s="50"/>
      <c r="L41" s="51"/>
      <c r="M41" s="52"/>
      <c r="N41" s="46">
        <v>0.46597222222222223</v>
      </c>
      <c r="O41" s="53">
        <f t="shared" si="0"/>
        <v>1.1111111111111127E-2</v>
      </c>
      <c r="P41" s="54"/>
    </row>
    <row r="42" spans="1:16" ht="16" x14ac:dyDescent="0.2">
      <c r="A42" s="46">
        <v>0.45624999999999999</v>
      </c>
      <c r="B42" s="40" t="s">
        <v>231</v>
      </c>
      <c r="C42" s="40"/>
      <c r="D42" s="40" t="s">
        <v>121</v>
      </c>
      <c r="E42" s="37">
        <v>1</v>
      </c>
      <c r="F42" s="39" t="s">
        <v>44</v>
      </c>
      <c r="G42" s="47" t="s">
        <v>125</v>
      </c>
      <c r="H42" s="40" t="s">
        <v>190</v>
      </c>
      <c r="I42" s="48">
        <v>1</v>
      </c>
      <c r="J42" s="49"/>
      <c r="K42" s="50"/>
      <c r="L42" s="51"/>
      <c r="M42" s="52"/>
      <c r="N42" s="46">
        <v>0.47500000000000003</v>
      </c>
      <c r="O42" s="53">
        <f t="shared" si="0"/>
        <v>1.8750000000000044E-2</v>
      </c>
      <c r="P42" s="54"/>
    </row>
    <row r="43" spans="1:16" ht="16" x14ac:dyDescent="0.2">
      <c r="A43" s="46">
        <v>0.45694444444444443</v>
      </c>
      <c r="B43" s="40" t="s">
        <v>168</v>
      </c>
      <c r="C43" s="40"/>
      <c r="D43" s="40" t="s">
        <v>121</v>
      </c>
      <c r="E43" s="37">
        <v>1</v>
      </c>
      <c r="F43" s="39" t="s">
        <v>46</v>
      </c>
      <c r="G43" s="47" t="s">
        <v>319</v>
      </c>
      <c r="H43" s="40" t="s">
        <v>124</v>
      </c>
      <c r="I43" s="48"/>
      <c r="J43" s="49"/>
      <c r="K43" s="50"/>
      <c r="L43" s="51">
        <v>1</v>
      </c>
      <c r="M43" s="52"/>
      <c r="N43" s="46">
        <v>0.48888888888888887</v>
      </c>
      <c r="O43" s="53">
        <f t="shared" si="0"/>
        <v>3.1944444444444442E-2</v>
      </c>
      <c r="P43" s="54"/>
    </row>
    <row r="44" spans="1:16" ht="16" x14ac:dyDescent="0.2">
      <c r="A44" s="46">
        <v>0.46458333333333335</v>
      </c>
      <c r="B44" s="40" t="s">
        <v>163</v>
      </c>
      <c r="C44" s="40"/>
      <c r="D44" s="40" t="s">
        <v>122</v>
      </c>
      <c r="E44" s="37">
        <v>1</v>
      </c>
      <c r="F44" s="39" t="s">
        <v>51</v>
      </c>
      <c r="G44" s="47" t="s">
        <v>124</v>
      </c>
      <c r="H44" s="40" t="s">
        <v>320</v>
      </c>
      <c r="I44" s="48"/>
      <c r="J44" s="49"/>
      <c r="K44" s="50"/>
      <c r="L44" s="51">
        <v>1</v>
      </c>
      <c r="M44" s="52"/>
      <c r="N44" s="46">
        <v>0.47083333333333338</v>
      </c>
      <c r="O44" s="53">
        <f t="shared" si="0"/>
        <v>6.2500000000000333E-3</v>
      </c>
      <c r="P44" s="54"/>
    </row>
    <row r="45" spans="1:16" ht="16" x14ac:dyDescent="0.2">
      <c r="A45" s="46">
        <v>0.46597222222222223</v>
      </c>
      <c r="B45" s="40" t="s">
        <v>235</v>
      </c>
      <c r="C45" s="40"/>
      <c r="D45" s="40" t="s">
        <v>121</v>
      </c>
      <c r="E45" s="37">
        <v>1</v>
      </c>
      <c r="F45" s="39" t="s">
        <v>44</v>
      </c>
      <c r="G45" s="47" t="s">
        <v>205</v>
      </c>
      <c r="H45" s="40" t="s">
        <v>166</v>
      </c>
      <c r="I45" s="48"/>
      <c r="J45" s="49"/>
      <c r="K45" s="50"/>
      <c r="L45" s="51">
        <v>1</v>
      </c>
      <c r="M45" s="52"/>
      <c r="N45" s="46">
        <v>0.48749999999999999</v>
      </c>
      <c r="O45" s="53">
        <f t="shared" si="0"/>
        <v>2.1527777777777757E-2</v>
      </c>
      <c r="P45" s="54"/>
    </row>
    <row r="46" spans="1:16" ht="16" x14ac:dyDescent="0.2">
      <c r="A46" s="46">
        <v>0.46597222222222223</v>
      </c>
      <c r="B46" s="40" t="s">
        <v>120</v>
      </c>
      <c r="C46" s="40"/>
      <c r="D46" s="40" t="s">
        <v>121</v>
      </c>
      <c r="E46" s="37">
        <v>1</v>
      </c>
      <c r="F46" s="39" t="s">
        <v>51</v>
      </c>
      <c r="G46" s="47" t="s">
        <v>124</v>
      </c>
      <c r="H46" s="40" t="s">
        <v>158</v>
      </c>
      <c r="I46" s="48">
        <v>1</v>
      </c>
      <c r="J46" s="49"/>
      <c r="K46" s="50"/>
      <c r="L46" s="51"/>
      <c r="M46" s="52"/>
      <c r="N46" s="46">
        <v>0.4694444444444445</v>
      </c>
      <c r="O46" s="53">
        <f t="shared" si="0"/>
        <v>3.4722222222222654E-3</v>
      </c>
      <c r="P46" s="54"/>
    </row>
    <row r="47" spans="1:16" ht="16" x14ac:dyDescent="0.2">
      <c r="A47" s="46">
        <v>0.47083333333333338</v>
      </c>
      <c r="B47" s="40" t="s">
        <v>163</v>
      </c>
      <c r="C47" s="40"/>
      <c r="D47" s="40" t="s">
        <v>122</v>
      </c>
      <c r="E47" s="37">
        <v>1</v>
      </c>
      <c r="F47" s="39" t="s">
        <v>51</v>
      </c>
      <c r="G47" s="47" t="s">
        <v>320</v>
      </c>
      <c r="H47" s="40" t="s">
        <v>124</v>
      </c>
      <c r="I47" s="48"/>
      <c r="J47" s="49"/>
      <c r="K47" s="50"/>
      <c r="L47" s="51">
        <v>1</v>
      </c>
      <c r="M47" s="52"/>
      <c r="N47" s="46">
        <v>0.48888888888888887</v>
      </c>
      <c r="O47" s="53">
        <f t="shared" si="0"/>
        <v>1.8055555555555491E-2</v>
      </c>
      <c r="P47" s="54"/>
    </row>
    <row r="48" spans="1:16" ht="16" x14ac:dyDescent="0.2">
      <c r="A48" s="46">
        <v>0.4694444444444445</v>
      </c>
      <c r="B48" s="40" t="s">
        <v>120</v>
      </c>
      <c r="C48" s="40"/>
      <c r="D48" s="40" t="s">
        <v>121</v>
      </c>
      <c r="E48" s="37">
        <v>1</v>
      </c>
      <c r="F48" s="39" t="s">
        <v>51</v>
      </c>
      <c r="G48" s="47" t="s">
        <v>158</v>
      </c>
      <c r="H48" s="40" t="s">
        <v>124</v>
      </c>
      <c r="I48" s="48">
        <v>1</v>
      </c>
      <c r="J48" s="49"/>
      <c r="K48" s="50"/>
      <c r="L48" s="51"/>
      <c r="M48" s="52"/>
      <c r="N48" s="46">
        <v>0.47847222222222219</v>
      </c>
      <c r="O48" s="53">
        <f t="shared" si="0"/>
        <v>9.0277777777776902E-3</v>
      </c>
      <c r="P48" s="54"/>
    </row>
    <row r="49" spans="1:16" ht="16" x14ac:dyDescent="0.2">
      <c r="A49" s="46">
        <v>0.47291666666666665</v>
      </c>
      <c r="B49" s="40" t="s">
        <v>133</v>
      </c>
      <c r="C49" s="40"/>
      <c r="D49" s="40" t="s">
        <v>121</v>
      </c>
      <c r="E49" s="37">
        <v>1</v>
      </c>
      <c r="F49" s="39" t="s">
        <v>46</v>
      </c>
      <c r="G49" s="47" t="s">
        <v>193</v>
      </c>
      <c r="H49" s="40" t="s">
        <v>124</v>
      </c>
      <c r="I49" s="48">
        <v>1</v>
      </c>
      <c r="J49" s="49"/>
      <c r="K49" s="50"/>
      <c r="L49" s="51"/>
      <c r="M49" s="52"/>
      <c r="N49" s="46">
        <v>0.49722222222222223</v>
      </c>
      <c r="O49" s="53">
        <f t="shared" si="0"/>
        <v>2.430555555555558E-2</v>
      </c>
      <c r="P49" s="54"/>
    </row>
    <row r="50" spans="1:16" ht="16" x14ac:dyDescent="0.2">
      <c r="A50" s="46">
        <v>0.47847222222222219</v>
      </c>
      <c r="B50" s="40" t="s">
        <v>227</v>
      </c>
      <c r="C50" s="40">
        <v>1</v>
      </c>
      <c r="D50" s="40" t="s">
        <v>121</v>
      </c>
      <c r="E50" s="37"/>
      <c r="F50" s="39" t="s">
        <v>45</v>
      </c>
      <c r="G50" s="47" t="s">
        <v>150</v>
      </c>
      <c r="H50" s="40" t="s">
        <v>241</v>
      </c>
      <c r="I50" s="48">
        <v>1</v>
      </c>
      <c r="J50" s="49"/>
      <c r="K50" s="50"/>
      <c r="L50" s="51"/>
      <c r="M50" s="52"/>
      <c r="N50" s="46">
        <v>0.48194444444444445</v>
      </c>
      <c r="O50" s="53">
        <f t="shared" si="0"/>
        <v>3.4722222222222654E-3</v>
      </c>
      <c r="P50" s="54"/>
    </row>
    <row r="51" spans="1:16" ht="16" x14ac:dyDescent="0.2">
      <c r="A51" s="46">
        <v>0.48055555555555557</v>
      </c>
      <c r="B51" s="40" t="s">
        <v>156</v>
      </c>
      <c r="C51" s="40"/>
      <c r="D51" s="40" t="s">
        <v>122</v>
      </c>
      <c r="E51" s="37">
        <v>1</v>
      </c>
      <c r="F51" s="39" t="s">
        <v>44</v>
      </c>
      <c r="G51" s="47" t="s">
        <v>136</v>
      </c>
      <c r="H51" s="40" t="s">
        <v>124</v>
      </c>
      <c r="I51" s="48">
        <v>1</v>
      </c>
      <c r="J51" s="49"/>
      <c r="K51" s="50"/>
      <c r="L51" s="51"/>
      <c r="M51" s="52"/>
      <c r="N51" s="46">
        <v>0.48055555555555557</v>
      </c>
      <c r="O51" s="53">
        <f t="shared" si="0"/>
        <v>0</v>
      </c>
      <c r="P51" s="129" t="s">
        <v>318</v>
      </c>
    </row>
    <row r="52" spans="1:16" ht="16" x14ac:dyDescent="0.2">
      <c r="A52" s="46">
        <v>0.48472222222222222</v>
      </c>
      <c r="B52" s="40" t="s">
        <v>151</v>
      </c>
      <c r="C52" s="40"/>
      <c r="D52" s="40" t="s">
        <v>121</v>
      </c>
      <c r="E52" s="37">
        <v>1</v>
      </c>
      <c r="F52" s="39" t="s">
        <v>44</v>
      </c>
      <c r="G52" s="47" t="s">
        <v>132</v>
      </c>
      <c r="H52" s="40" t="s">
        <v>124</v>
      </c>
      <c r="I52" s="48"/>
      <c r="J52" s="49"/>
      <c r="K52" s="50"/>
      <c r="L52" s="51">
        <v>1</v>
      </c>
      <c r="M52" s="52"/>
      <c r="N52" s="46">
        <v>0.4993055555555555</v>
      </c>
      <c r="O52" s="53">
        <f t="shared" si="0"/>
        <v>1.4583333333333282E-2</v>
      </c>
      <c r="P52" s="54"/>
    </row>
    <row r="53" spans="1:16" ht="16" x14ac:dyDescent="0.2">
      <c r="A53" s="46">
        <v>0.48958333333333331</v>
      </c>
      <c r="B53" s="40" t="s">
        <v>135</v>
      </c>
      <c r="C53" s="40"/>
      <c r="D53" s="40" t="s">
        <v>121</v>
      </c>
      <c r="E53" s="37">
        <v>1</v>
      </c>
      <c r="F53" s="39" t="s">
        <v>44</v>
      </c>
      <c r="G53" s="47" t="s">
        <v>124</v>
      </c>
      <c r="H53" s="40" t="s">
        <v>132</v>
      </c>
      <c r="I53" s="48"/>
      <c r="J53" s="49"/>
      <c r="K53" s="50"/>
      <c r="L53" s="51">
        <v>1</v>
      </c>
      <c r="M53" s="52"/>
      <c r="N53" s="46">
        <v>0.49444444444444446</v>
      </c>
      <c r="O53" s="53">
        <f t="shared" si="0"/>
        <v>4.8611111111111494E-3</v>
      </c>
      <c r="P53" s="54"/>
    </row>
    <row r="54" spans="1:16" ht="16" x14ac:dyDescent="0.2">
      <c r="A54" s="46">
        <v>0.49513888888888885</v>
      </c>
      <c r="B54" s="40" t="s">
        <v>198</v>
      </c>
      <c r="C54" s="40"/>
      <c r="D54" s="40" t="s">
        <v>122</v>
      </c>
      <c r="E54" s="37">
        <v>1</v>
      </c>
      <c r="F54" s="39" t="s">
        <v>44</v>
      </c>
      <c r="G54" s="47" t="s">
        <v>132</v>
      </c>
      <c r="H54" s="40" t="s">
        <v>124</v>
      </c>
      <c r="I54" s="48"/>
      <c r="J54" s="55"/>
      <c r="K54" s="56"/>
      <c r="L54" s="51">
        <v>1</v>
      </c>
      <c r="M54" s="52"/>
      <c r="N54" s="46">
        <v>0.4993055555555555</v>
      </c>
      <c r="O54" s="53">
        <f t="shared" si="0"/>
        <v>4.1666666666666519E-3</v>
      </c>
      <c r="P54" s="54"/>
    </row>
    <row r="55" spans="1:16" ht="16" x14ac:dyDescent="0.2">
      <c r="A55" s="46">
        <v>0.52222222222222225</v>
      </c>
      <c r="B55" s="40" t="s">
        <v>321</v>
      </c>
      <c r="C55" s="40"/>
      <c r="D55" s="40" t="s">
        <v>121</v>
      </c>
      <c r="E55" s="37">
        <v>2</v>
      </c>
      <c r="F55" s="39" t="s">
        <v>47</v>
      </c>
      <c r="G55" s="47" t="s">
        <v>124</v>
      </c>
      <c r="H55" s="40" t="s">
        <v>145</v>
      </c>
      <c r="I55" s="48">
        <v>1</v>
      </c>
      <c r="J55" s="55"/>
      <c r="K55" s="56"/>
      <c r="L55" s="51"/>
      <c r="M55" s="52"/>
      <c r="N55" s="46">
        <v>0.52986111111111112</v>
      </c>
      <c r="O55" s="53">
        <f t="shared" si="0"/>
        <v>7.6388888888888618E-3</v>
      </c>
      <c r="P55" s="54"/>
    </row>
    <row r="56" spans="1:16" ht="16" x14ac:dyDescent="0.2">
      <c r="A56" s="46">
        <v>0.52222222222222225</v>
      </c>
      <c r="B56" s="40" t="s">
        <v>120</v>
      </c>
      <c r="C56" s="40"/>
      <c r="D56" s="40" t="s">
        <v>121</v>
      </c>
      <c r="E56" s="37">
        <v>1</v>
      </c>
      <c r="F56" s="39" t="s">
        <v>51</v>
      </c>
      <c r="G56" s="47" t="s">
        <v>124</v>
      </c>
      <c r="H56" s="40" t="s">
        <v>158</v>
      </c>
      <c r="I56" s="48">
        <v>1</v>
      </c>
      <c r="J56" s="55"/>
      <c r="K56" s="56"/>
      <c r="L56" s="51"/>
      <c r="M56" s="52"/>
      <c r="N56" s="46">
        <v>0.52569444444444446</v>
      </c>
      <c r="O56" s="53">
        <f t="shared" si="0"/>
        <v>3.4722222222222099E-3</v>
      </c>
      <c r="P56" s="54"/>
    </row>
    <row r="57" spans="1:16" ht="16" x14ac:dyDescent="0.2">
      <c r="A57" s="46">
        <v>0.52500000000000002</v>
      </c>
      <c r="B57" s="40" t="s">
        <v>149</v>
      </c>
      <c r="C57" s="40"/>
      <c r="D57" s="40" t="s">
        <v>122</v>
      </c>
      <c r="E57" s="37">
        <v>1</v>
      </c>
      <c r="F57" s="39" t="s">
        <v>45</v>
      </c>
      <c r="G57" s="47" t="s">
        <v>124</v>
      </c>
      <c r="H57" s="40" t="s">
        <v>157</v>
      </c>
      <c r="I57" s="57"/>
      <c r="J57" s="55"/>
      <c r="K57" s="56"/>
      <c r="L57" s="51">
        <v>1</v>
      </c>
      <c r="M57" s="52"/>
      <c r="N57" s="46">
        <v>0.52708333333333335</v>
      </c>
      <c r="O57" s="53">
        <f t="shared" si="0"/>
        <v>2.0833333333333259E-3</v>
      </c>
      <c r="P57" s="54"/>
    </row>
    <row r="58" spans="1:16" ht="16" x14ac:dyDescent="0.2">
      <c r="A58" s="46">
        <v>0.52500000000000002</v>
      </c>
      <c r="B58" s="40" t="s">
        <v>168</v>
      </c>
      <c r="C58" s="40"/>
      <c r="D58" s="40" t="s">
        <v>121</v>
      </c>
      <c r="E58" s="37">
        <v>1</v>
      </c>
      <c r="F58" s="39" t="s">
        <v>46</v>
      </c>
      <c r="G58" s="47" t="s">
        <v>124</v>
      </c>
      <c r="H58" s="40" t="s">
        <v>128</v>
      </c>
      <c r="I58" s="57"/>
      <c r="J58" s="55"/>
      <c r="K58" s="56"/>
      <c r="L58" s="51">
        <v>1</v>
      </c>
      <c r="M58" s="52"/>
      <c r="N58" s="46">
        <v>0.52916666666666667</v>
      </c>
      <c r="O58" s="53">
        <f t="shared" si="0"/>
        <v>4.1666666666666519E-3</v>
      </c>
      <c r="P58" s="54"/>
    </row>
    <row r="59" spans="1:16" ht="16" x14ac:dyDescent="0.2">
      <c r="A59" s="46">
        <v>0.52708333333333335</v>
      </c>
      <c r="B59" s="40" t="s">
        <v>231</v>
      </c>
      <c r="C59" s="40"/>
      <c r="D59" s="40" t="s">
        <v>121</v>
      </c>
      <c r="E59" s="37">
        <v>1</v>
      </c>
      <c r="F59" s="39" t="s">
        <v>44</v>
      </c>
      <c r="G59" s="47" t="s">
        <v>190</v>
      </c>
      <c r="H59" s="40" t="s">
        <v>124</v>
      </c>
      <c r="I59" s="48">
        <v>1</v>
      </c>
      <c r="J59" s="55"/>
      <c r="K59" s="56"/>
      <c r="L59" s="51"/>
      <c r="M59" s="52"/>
      <c r="N59" s="46">
        <v>0.54097222222222219</v>
      </c>
      <c r="O59" s="53">
        <f t="shared" si="0"/>
        <v>1.388888888888884E-2</v>
      </c>
      <c r="P59" s="88"/>
    </row>
    <row r="60" spans="1:16" ht="16" x14ac:dyDescent="0.2">
      <c r="A60" s="46">
        <v>0.52847222222222223</v>
      </c>
      <c r="B60" s="40" t="s">
        <v>119</v>
      </c>
      <c r="C60" s="40">
        <v>1</v>
      </c>
      <c r="D60" s="40" t="s">
        <v>122</v>
      </c>
      <c r="E60" s="37"/>
      <c r="F60" s="39" t="s">
        <v>45</v>
      </c>
      <c r="G60" s="47" t="s">
        <v>131</v>
      </c>
      <c r="H60" s="40" t="s">
        <v>322</v>
      </c>
      <c r="I60" s="48"/>
      <c r="J60" s="55"/>
      <c r="K60" s="56"/>
      <c r="L60" s="51">
        <v>1</v>
      </c>
      <c r="M60" s="52"/>
      <c r="N60" s="46">
        <v>0.54305555555555551</v>
      </c>
      <c r="O60" s="53">
        <f t="shared" si="0"/>
        <v>1.4583333333333282E-2</v>
      </c>
      <c r="P60" s="54"/>
    </row>
    <row r="61" spans="1:16" ht="16" x14ac:dyDescent="0.2">
      <c r="A61" s="46">
        <v>4.1666666666666664E-2</v>
      </c>
      <c r="B61" s="40" t="s">
        <v>235</v>
      </c>
      <c r="C61" s="40"/>
      <c r="D61" s="40" t="s">
        <v>122</v>
      </c>
      <c r="E61" s="37">
        <v>1</v>
      </c>
      <c r="F61" s="39" t="s">
        <v>44</v>
      </c>
      <c r="G61" s="47" t="s">
        <v>124</v>
      </c>
      <c r="H61" s="40" t="s">
        <v>172</v>
      </c>
      <c r="I61" s="48">
        <v>1</v>
      </c>
      <c r="J61" s="55"/>
      <c r="K61" s="56"/>
      <c r="L61" s="51"/>
      <c r="M61" s="52"/>
      <c r="N61" s="46">
        <v>4.9305555555555554E-2</v>
      </c>
      <c r="O61" s="53">
        <f t="shared" si="0"/>
        <v>7.6388888888888895E-3</v>
      </c>
      <c r="P61" s="54"/>
    </row>
    <row r="62" spans="1:16" ht="16" x14ac:dyDescent="0.2">
      <c r="A62" s="46">
        <v>4.1666666666666664E-2</v>
      </c>
      <c r="B62" s="40" t="s">
        <v>323</v>
      </c>
      <c r="C62" s="40"/>
      <c r="D62" s="40" t="s">
        <v>121</v>
      </c>
      <c r="E62" s="37">
        <v>2</v>
      </c>
      <c r="F62" s="39" t="s">
        <v>49</v>
      </c>
      <c r="G62" s="47" t="s">
        <v>124</v>
      </c>
      <c r="H62" s="40" t="s">
        <v>177</v>
      </c>
      <c r="I62" s="48">
        <v>1</v>
      </c>
      <c r="J62" s="55"/>
      <c r="K62" s="56"/>
      <c r="L62" s="51"/>
      <c r="M62" s="52"/>
      <c r="N62" s="46">
        <v>4.5833333333333337E-2</v>
      </c>
      <c r="O62" s="53">
        <f t="shared" si="0"/>
        <v>4.1666666666666727E-3</v>
      </c>
      <c r="P62" s="54"/>
    </row>
    <row r="63" spans="1:16" ht="16" x14ac:dyDescent="0.2">
      <c r="A63" s="46">
        <v>5.2083333333333336E-2</v>
      </c>
      <c r="B63" s="40" t="s">
        <v>144</v>
      </c>
      <c r="C63" s="40"/>
      <c r="D63" s="40" t="s">
        <v>122</v>
      </c>
      <c r="E63" s="37">
        <v>1</v>
      </c>
      <c r="F63" s="39" t="s">
        <v>50</v>
      </c>
      <c r="G63" s="47" t="s">
        <v>132</v>
      </c>
      <c r="H63" s="40" t="s">
        <v>124</v>
      </c>
      <c r="I63" s="48"/>
      <c r="J63" s="55"/>
      <c r="K63" s="56"/>
      <c r="L63" s="51">
        <v>1</v>
      </c>
      <c r="M63" s="52"/>
      <c r="N63" s="46">
        <v>5.7638888888888885E-2</v>
      </c>
      <c r="O63" s="53">
        <f t="shared" si="0"/>
        <v>5.5555555555555497E-3</v>
      </c>
      <c r="P63" s="54"/>
    </row>
    <row r="64" spans="1:16" ht="16" x14ac:dyDescent="0.2">
      <c r="A64" s="46">
        <v>5.8333333333333327E-2</v>
      </c>
      <c r="B64" s="40" t="s">
        <v>151</v>
      </c>
      <c r="C64" s="40"/>
      <c r="D64" s="40" t="s">
        <v>121</v>
      </c>
      <c r="E64" s="37">
        <v>1</v>
      </c>
      <c r="F64" s="39" t="s">
        <v>44</v>
      </c>
      <c r="G64" s="47" t="s">
        <v>124</v>
      </c>
      <c r="H64" s="40" t="s">
        <v>186</v>
      </c>
      <c r="I64" s="48"/>
      <c r="J64" s="55"/>
      <c r="K64" s="56"/>
      <c r="L64" s="51">
        <v>1</v>
      </c>
      <c r="M64" s="52"/>
      <c r="N64" s="46">
        <v>6.1805555555555558E-2</v>
      </c>
      <c r="O64" s="53">
        <f t="shared" si="0"/>
        <v>3.4722222222222307E-3</v>
      </c>
      <c r="P64" s="54"/>
    </row>
    <row r="65" spans="1:16" ht="16" x14ac:dyDescent="0.2">
      <c r="A65" s="46">
        <v>6.25E-2</v>
      </c>
      <c r="B65" s="40" t="s">
        <v>149</v>
      </c>
      <c r="C65" s="40"/>
      <c r="D65" s="40" t="s">
        <v>122</v>
      </c>
      <c r="E65" s="37">
        <v>1</v>
      </c>
      <c r="F65" s="39" t="s">
        <v>45</v>
      </c>
      <c r="G65" s="47" t="s">
        <v>124</v>
      </c>
      <c r="H65" s="40" t="s">
        <v>157</v>
      </c>
      <c r="I65" s="48">
        <v>1</v>
      </c>
      <c r="J65" s="55"/>
      <c r="K65" s="56"/>
      <c r="L65" s="51"/>
      <c r="M65" s="52"/>
      <c r="N65" s="46">
        <v>6.5277777777777782E-2</v>
      </c>
      <c r="O65" s="53">
        <f t="shared" si="0"/>
        <v>2.7777777777777818E-3</v>
      </c>
      <c r="P65" s="54"/>
    </row>
    <row r="66" spans="1:16" ht="16" x14ac:dyDescent="0.2">
      <c r="A66" s="46">
        <v>6.805555555555555E-2</v>
      </c>
      <c r="B66" s="40" t="s">
        <v>227</v>
      </c>
      <c r="C66" s="40">
        <v>1</v>
      </c>
      <c r="D66" s="40" t="s">
        <v>121</v>
      </c>
      <c r="E66" s="37"/>
      <c r="F66" s="39" t="s">
        <v>45</v>
      </c>
      <c r="G66" s="47" t="s">
        <v>241</v>
      </c>
      <c r="H66" s="40" t="s">
        <v>150</v>
      </c>
      <c r="I66" s="48"/>
      <c r="J66" s="55"/>
      <c r="K66" s="56"/>
      <c r="L66" s="51">
        <v>1</v>
      </c>
      <c r="M66" s="52"/>
      <c r="N66" s="46">
        <v>7.6388888888888895E-2</v>
      </c>
      <c r="O66" s="53">
        <f t="shared" ref="O66:O129" si="1">ABS(N66-A66)</f>
        <v>8.3333333333333454E-3</v>
      </c>
      <c r="P66" s="54"/>
    </row>
    <row r="67" spans="1:16" ht="16" x14ac:dyDescent="0.2">
      <c r="A67" s="46">
        <v>7.4305555555555555E-2</v>
      </c>
      <c r="B67" s="40" t="s">
        <v>120</v>
      </c>
      <c r="C67" s="40"/>
      <c r="D67" s="40" t="s">
        <v>122</v>
      </c>
      <c r="E67" s="37">
        <v>1</v>
      </c>
      <c r="F67" s="39" t="s">
        <v>51</v>
      </c>
      <c r="G67" s="47" t="s">
        <v>124</v>
      </c>
      <c r="H67" s="40" t="s">
        <v>158</v>
      </c>
      <c r="I67" s="48">
        <v>1</v>
      </c>
      <c r="J67" s="55"/>
      <c r="K67" s="56"/>
      <c r="L67" s="51"/>
      <c r="M67" s="52"/>
      <c r="N67" s="46">
        <v>7.7777777777777779E-2</v>
      </c>
      <c r="O67" s="53">
        <f t="shared" si="1"/>
        <v>3.4722222222222238E-3</v>
      </c>
      <c r="P67" s="54"/>
    </row>
    <row r="68" spans="1:16" ht="16" x14ac:dyDescent="0.2">
      <c r="A68" s="46">
        <v>7.8472222222222221E-2</v>
      </c>
      <c r="B68" s="40" t="s">
        <v>144</v>
      </c>
      <c r="C68" s="40"/>
      <c r="D68" s="40" t="s">
        <v>122</v>
      </c>
      <c r="E68" s="37">
        <v>1</v>
      </c>
      <c r="F68" s="39" t="s">
        <v>50</v>
      </c>
      <c r="G68" s="47" t="s">
        <v>124</v>
      </c>
      <c r="H68" s="40" t="s">
        <v>132</v>
      </c>
      <c r="I68" s="48"/>
      <c r="J68" s="55"/>
      <c r="K68" s="56"/>
      <c r="L68" s="51">
        <v>1</v>
      </c>
      <c r="M68" s="52"/>
      <c r="N68" s="46">
        <v>8.1944444444444445E-2</v>
      </c>
      <c r="O68" s="53">
        <f t="shared" si="1"/>
        <v>3.4722222222222238E-3</v>
      </c>
      <c r="P68" s="54"/>
    </row>
    <row r="69" spans="1:16" ht="16" x14ac:dyDescent="0.2">
      <c r="A69" s="46">
        <v>9.5138888888888884E-2</v>
      </c>
      <c r="B69" s="40" t="s">
        <v>324</v>
      </c>
      <c r="C69" s="40"/>
      <c r="D69" s="40" t="s">
        <v>122</v>
      </c>
      <c r="E69" s="37">
        <v>2</v>
      </c>
      <c r="F69" s="39" t="s">
        <v>44</v>
      </c>
      <c r="G69" s="47" t="s">
        <v>124</v>
      </c>
      <c r="H69" s="40" t="s">
        <v>234</v>
      </c>
      <c r="I69" s="48">
        <v>1</v>
      </c>
      <c r="J69" s="55"/>
      <c r="K69" s="56"/>
      <c r="L69" s="51"/>
      <c r="M69" s="52"/>
      <c r="N69" s="46">
        <v>9.930555555555555E-2</v>
      </c>
      <c r="O69" s="53">
        <f t="shared" si="1"/>
        <v>4.1666666666666657E-3</v>
      </c>
      <c r="P69" s="54"/>
    </row>
    <row r="70" spans="1:16" ht="16" x14ac:dyDescent="0.2">
      <c r="A70" s="46">
        <v>9.930555555555555E-2</v>
      </c>
      <c r="B70" s="40" t="s">
        <v>147</v>
      </c>
      <c r="C70" s="40"/>
      <c r="D70" s="40" t="s">
        <v>121</v>
      </c>
      <c r="E70" s="37">
        <v>1</v>
      </c>
      <c r="F70" s="39" t="s">
        <v>49</v>
      </c>
      <c r="G70" s="47" t="s">
        <v>157</v>
      </c>
      <c r="H70" s="40" t="s">
        <v>124</v>
      </c>
      <c r="I70" s="48">
        <v>1</v>
      </c>
      <c r="J70" s="55"/>
      <c r="K70" s="56"/>
      <c r="L70" s="51"/>
      <c r="M70" s="52"/>
      <c r="N70" s="46">
        <v>0.1076388888888889</v>
      </c>
      <c r="O70" s="53">
        <f t="shared" si="1"/>
        <v>8.3333333333333454E-3</v>
      </c>
      <c r="P70" s="54"/>
    </row>
    <row r="71" spans="1:16" ht="16" x14ac:dyDescent="0.2">
      <c r="A71" s="46">
        <v>0.10069444444444443</v>
      </c>
      <c r="B71" s="40" t="s">
        <v>246</v>
      </c>
      <c r="C71" s="40"/>
      <c r="D71" s="40" t="s">
        <v>122</v>
      </c>
      <c r="E71" s="37">
        <v>1</v>
      </c>
      <c r="F71" s="39" t="s">
        <v>44</v>
      </c>
      <c r="G71" s="47" t="s">
        <v>124</v>
      </c>
      <c r="H71" s="40" t="s">
        <v>138</v>
      </c>
      <c r="I71" s="48"/>
      <c r="J71" s="55"/>
      <c r="K71" s="56"/>
      <c r="L71" s="51">
        <v>1</v>
      </c>
      <c r="M71" s="52"/>
      <c r="N71" s="46">
        <v>0.10486111111111111</v>
      </c>
      <c r="O71" s="53">
        <f t="shared" si="1"/>
        <v>4.1666666666666796E-3</v>
      </c>
      <c r="P71" s="54"/>
    </row>
    <row r="72" spans="1:16" ht="16" x14ac:dyDescent="0.2">
      <c r="A72" s="46">
        <v>0.10069444444444443</v>
      </c>
      <c r="B72" s="40" t="s">
        <v>325</v>
      </c>
      <c r="C72" s="40"/>
      <c r="D72" s="40" t="s">
        <v>122</v>
      </c>
      <c r="E72" s="37">
        <v>1</v>
      </c>
      <c r="F72" s="39" t="s">
        <v>44</v>
      </c>
      <c r="G72" s="47" t="s">
        <v>124</v>
      </c>
      <c r="H72" s="40" t="s">
        <v>126</v>
      </c>
      <c r="I72" s="48"/>
      <c r="J72" s="55"/>
      <c r="K72" s="56"/>
      <c r="L72" s="51">
        <v>1</v>
      </c>
      <c r="M72" s="52"/>
      <c r="N72" s="46">
        <v>0.10902777777777778</v>
      </c>
      <c r="O72" s="53">
        <f t="shared" si="1"/>
        <v>8.3333333333333454E-3</v>
      </c>
      <c r="P72" s="54"/>
    </row>
    <row r="73" spans="1:16" ht="16" x14ac:dyDescent="0.2">
      <c r="A73" s="46">
        <v>0.10416666666666667</v>
      </c>
      <c r="B73" s="40" t="s">
        <v>119</v>
      </c>
      <c r="C73" s="40"/>
      <c r="D73" s="40" t="s">
        <v>122</v>
      </c>
      <c r="E73" s="37">
        <v>1</v>
      </c>
      <c r="F73" s="39" t="s">
        <v>45</v>
      </c>
      <c r="G73" s="47" t="s">
        <v>145</v>
      </c>
      <c r="H73" s="40" t="s">
        <v>124</v>
      </c>
      <c r="I73" s="48"/>
      <c r="J73" s="55"/>
      <c r="K73" s="56"/>
      <c r="L73" s="51">
        <v>1</v>
      </c>
      <c r="M73" s="52"/>
      <c r="N73" s="46">
        <v>0.12222222222222223</v>
      </c>
      <c r="O73" s="53">
        <f t="shared" si="1"/>
        <v>1.8055555555555561E-2</v>
      </c>
      <c r="P73" s="54"/>
    </row>
    <row r="74" spans="1:16" ht="16" x14ac:dyDescent="0.2">
      <c r="A74" s="46">
        <v>0.10486111111111111</v>
      </c>
      <c r="B74" s="40" t="s">
        <v>321</v>
      </c>
      <c r="C74" s="40"/>
      <c r="D74" s="40" t="s">
        <v>121</v>
      </c>
      <c r="E74" s="37">
        <v>2</v>
      </c>
      <c r="F74" s="39" t="s">
        <v>47</v>
      </c>
      <c r="G74" s="47" t="s">
        <v>145</v>
      </c>
      <c r="H74" s="40" t="s">
        <v>124</v>
      </c>
      <c r="I74" s="48"/>
      <c r="J74" s="55"/>
      <c r="K74" s="56"/>
      <c r="L74" s="51">
        <v>1</v>
      </c>
      <c r="M74" s="52"/>
      <c r="N74" s="46">
        <v>0.12222222222222223</v>
      </c>
      <c r="O74" s="53">
        <f t="shared" si="1"/>
        <v>1.7361111111111119E-2</v>
      </c>
      <c r="P74" s="54"/>
    </row>
    <row r="75" spans="1:16" ht="16" x14ac:dyDescent="0.2">
      <c r="A75" s="46">
        <v>0.10555555555555556</v>
      </c>
      <c r="B75" s="40" t="s">
        <v>147</v>
      </c>
      <c r="C75" s="40"/>
      <c r="D75" s="40" t="s">
        <v>121</v>
      </c>
      <c r="E75" s="37">
        <v>1</v>
      </c>
      <c r="F75" s="39" t="s">
        <v>47</v>
      </c>
      <c r="G75" s="47" t="s">
        <v>161</v>
      </c>
      <c r="H75" s="40" t="s">
        <v>326</v>
      </c>
      <c r="I75" s="48">
        <v>1</v>
      </c>
      <c r="J75" s="55"/>
      <c r="K75" s="56"/>
      <c r="L75" s="51"/>
      <c r="M75" s="52"/>
      <c r="N75" s="46">
        <v>0.11666666666666665</v>
      </c>
      <c r="O75" s="53">
        <f t="shared" si="1"/>
        <v>1.1111111111111099E-2</v>
      </c>
      <c r="P75" s="54"/>
    </row>
    <row r="76" spans="1:16" ht="16" x14ac:dyDescent="0.2">
      <c r="A76" s="46">
        <v>0.1076388888888889</v>
      </c>
      <c r="B76" s="40" t="s">
        <v>163</v>
      </c>
      <c r="C76" s="40"/>
      <c r="D76" s="40" t="s">
        <v>121</v>
      </c>
      <c r="E76" s="37">
        <v>1</v>
      </c>
      <c r="F76" s="39" t="s">
        <v>51</v>
      </c>
      <c r="G76" s="47" t="s">
        <v>124</v>
      </c>
      <c r="H76" s="40" t="s">
        <v>132</v>
      </c>
      <c r="I76" s="48">
        <v>1</v>
      </c>
      <c r="J76" s="55"/>
      <c r="K76" s="56"/>
      <c r="L76" s="51"/>
      <c r="M76" s="52"/>
      <c r="N76" s="46">
        <v>0.1125</v>
      </c>
      <c r="O76" s="53">
        <f t="shared" si="1"/>
        <v>4.8611111111111077E-3</v>
      </c>
      <c r="P76" s="54"/>
    </row>
    <row r="77" spans="1:16" ht="16" x14ac:dyDescent="0.2">
      <c r="A77" s="46">
        <v>0.10902777777777778</v>
      </c>
      <c r="B77" s="40" t="s">
        <v>168</v>
      </c>
      <c r="C77" s="40"/>
      <c r="D77" s="40" t="s">
        <v>121</v>
      </c>
      <c r="E77" s="37">
        <v>1</v>
      </c>
      <c r="F77" s="39" t="s">
        <v>46</v>
      </c>
      <c r="G77" s="47" t="s">
        <v>179</v>
      </c>
      <c r="H77" s="40" t="s">
        <v>124</v>
      </c>
      <c r="I77" s="48"/>
      <c r="J77" s="55"/>
      <c r="K77" s="56"/>
      <c r="L77" s="51">
        <v>1</v>
      </c>
      <c r="M77" s="52"/>
      <c r="N77" s="46">
        <v>0.12222222222222223</v>
      </c>
      <c r="O77" s="53">
        <f t="shared" si="1"/>
        <v>1.3194444444444453E-2</v>
      </c>
      <c r="P77" s="54"/>
    </row>
    <row r="78" spans="1:16" ht="16" x14ac:dyDescent="0.2">
      <c r="A78" s="46">
        <v>0.12222222222222223</v>
      </c>
      <c r="B78" s="40" t="s">
        <v>163</v>
      </c>
      <c r="C78" s="40"/>
      <c r="D78" s="40" t="s">
        <v>121</v>
      </c>
      <c r="E78" s="37">
        <v>1</v>
      </c>
      <c r="F78" s="39" t="s">
        <v>51</v>
      </c>
      <c r="G78" s="47" t="s">
        <v>132</v>
      </c>
      <c r="H78" s="40" t="s">
        <v>124</v>
      </c>
      <c r="I78" s="48">
        <v>1</v>
      </c>
      <c r="J78" s="55"/>
      <c r="K78" s="56"/>
      <c r="L78" s="51"/>
      <c r="M78" s="52"/>
      <c r="N78" s="46">
        <v>0.13125000000000001</v>
      </c>
      <c r="O78" s="53">
        <f t="shared" si="1"/>
        <v>9.0277777777777735E-3</v>
      </c>
      <c r="P78" s="54"/>
    </row>
    <row r="79" spans="1:16" ht="16" x14ac:dyDescent="0.2">
      <c r="A79" s="46">
        <v>0.12847222222222224</v>
      </c>
      <c r="B79" s="40" t="s">
        <v>246</v>
      </c>
      <c r="C79" s="40"/>
      <c r="D79" s="40" t="s">
        <v>122</v>
      </c>
      <c r="E79" s="37">
        <v>1</v>
      </c>
      <c r="F79" s="39" t="s">
        <v>44</v>
      </c>
      <c r="G79" s="47" t="s">
        <v>138</v>
      </c>
      <c r="H79" s="40" t="s">
        <v>124</v>
      </c>
      <c r="I79" s="48"/>
      <c r="J79" s="55"/>
      <c r="K79" s="56"/>
      <c r="L79" s="51">
        <v>1</v>
      </c>
      <c r="M79" s="52"/>
      <c r="N79" s="46">
        <v>0.14166666666666666</v>
      </c>
      <c r="O79" s="53">
        <f t="shared" si="1"/>
        <v>1.3194444444444425E-2</v>
      </c>
      <c r="P79" s="54"/>
    </row>
    <row r="80" spans="1:16" ht="16" x14ac:dyDescent="0.2">
      <c r="A80" s="46">
        <v>0.12986111111111112</v>
      </c>
      <c r="B80" s="40" t="s">
        <v>235</v>
      </c>
      <c r="C80" s="40"/>
      <c r="D80" s="40" t="s">
        <v>122</v>
      </c>
      <c r="E80" s="37">
        <v>1</v>
      </c>
      <c r="F80" s="39" t="s">
        <v>44</v>
      </c>
      <c r="G80" s="47" t="s">
        <v>172</v>
      </c>
      <c r="H80" s="40" t="s">
        <v>124</v>
      </c>
      <c r="I80" s="48"/>
      <c r="J80" s="55"/>
      <c r="K80" s="56"/>
      <c r="L80" s="51">
        <v>1</v>
      </c>
      <c r="M80" s="52"/>
      <c r="N80" s="46">
        <v>0.14166666666666666</v>
      </c>
      <c r="O80" s="53">
        <f t="shared" si="1"/>
        <v>1.1805555555555541E-2</v>
      </c>
      <c r="P80" s="54"/>
    </row>
    <row r="81" spans="1:16" ht="16" x14ac:dyDescent="0.2">
      <c r="A81" s="46">
        <v>0.13472222222222222</v>
      </c>
      <c r="B81" s="40" t="s">
        <v>324</v>
      </c>
      <c r="C81" s="40"/>
      <c r="D81" s="40" t="s">
        <v>121</v>
      </c>
      <c r="E81" s="37">
        <v>2</v>
      </c>
      <c r="F81" s="39" t="s">
        <v>44</v>
      </c>
      <c r="G81" s="47" t="s">
        <v>234</v>
      </c>
      <c r="H81" s="40" t="s">
        <v>124</v>
      </c>
      <c r="I81" s="48">
        <v>1</v>
      </c>
      <c r="J81" s="55"/>
      <c r="K81" s="56"/>
      <c r="L81" s="51"/>
      <c r="M81" s="52"/>
      <c r="N81" s="46">
        <v>0.14097222222222222</v>
      </c>
      <c r="O81" s="53">
        <f t="shared" si="1"/>
        <v>6.2500000000000056E-3</v>
      </c>
      <c r="P81" s="54"/>
    </row>
    <row r="82" spans="1:16" ht="16" x14ac:dyDescent="0.2">
      <c r="A82" s="46">
        <v>0.1423611111111111</v>
      </c>
      <c r="B82" s="40" t="s">
        <v>325</v>
      </c>
      <c r="C82" s="40">
        <v>1</v>
      </c>
      <c r="D82" s="40" t="s">
        <v>122</v>
      </c>
      <c r="E82" s="37"/>
      <c r="F82" s="39" t="s">
        <v>44</v>
      </c>
      <c r="G82" s="47" t="s">
        <v>124</v>
      </c>
      <c r="H82" s="40" t="s">
        <v>126</v>
      </c>
      <c r="I82" s="48"/>
      <c r="J82" s="55"/>
      <c r="K82" s="56"/>
      <c r="L82" s="51">
        <v>1</v>
      </c>
      <c r="M82" s="52"/>
      <c r="N82" s="46">
        <v>0.14930555555555555</v>
      </c>
      <c r="O82" s="53">
        <f t="shared" si="1"/>
        <v>6.9444444444444475E-3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8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57"/>
      <c r="J127" s="49"/>
      <c r="K127" s="50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ref="O130:O193" si="2">ABS(N130-A130)</f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2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90"/>
      <c r="E172" s="59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89"/>
      <c r="B192" s="90"/>
      <c r="C192" s="90"/>
      <c r="D192" s="90"/>
      <c r="E192" s="59"/>
      <c r="F192" s="91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ref="O194:O218" si="3">ABS(N194-A194)</f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3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107"/>
      <c r="L214" s="110"/>
      <c r="M214" s="111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114"/>
      <c r="J218" s="49"/>
      <c r="K218" s="107"/>
      <c r="L218" s="110"/>
      <c r="M218" s="111"/>
      <c r="N218" s="46"/>
      <c r="O218" s="53">
        <f t="shared" si="3"/>
        <v>0</v>
      </c>
      <c r="P218" s="54"/>
    </row>
    <row r="219" spans="1:16" ht="31.5" customHeight="1" thickBot="1" x14ac:dyDescent="0.25">
      <c r="A219" s="100" t="s">
        <v>55</v>
      </c>
      <c r="B219" s="60"/>
      <c r="C219" s="103"/>
      <c r="D219" s="103"/>
      <c r="E219" s="92">
        <f>SUM(E4:E218)</f>
        <v>87</v>
      </c>
      <c r="F219" s="35"/>
      <c r="G219" s="145" t="s">
        <v>56</v>
      </c>
      <c r="H219" s="146"/>
      <c r="I219" s="62">
        <f>SUM(I4:I192)</f>
        <v>38</v>
      </c>
      <c r="J219" s="105">
        <f>SUM(J4:J192)</f>
        <v>0</v>
      </c>
      <c r="K219" s="108">
        <f>SUM(K4:K192)</f>
        <v>0</v>
      </c>
      <c r="L219" s="110">
        <f>SUM(L4:L192)</f>
        <v>41</v>
      </c>
      <c r="M219" s="52">
        <f>SUM(M4:M192)</f>
        <v>0</v>
      </c>
      <c r="N219" s="93"/>
      <c r="O219" s="64">
        <f>SUM(I219:M219)</f>
        <v>79</v>
      </c>
      <c r="P219" s="122" t="s">
        <v>57</v>
      </c>
    </row>
    <row r="220" spans="1:16" ht="34.5" customHeight="1" thickBot="1" x14ac:dyDescent="0.25">
      <c r="A220" s="147" t="s">
        <v>58</v>
      </c>
      <c r="B220" s="147"/>
      <c r="C220" s="147"/>
      <c r="D220" s="117"/>
      <c r="E220" s="61">
        <f>SUM(C4:C218)</f>
        <v>7</v>
      </c>
      <c r="F220" s="35"/>
      <c r="G220" s="148" t="s">
        <v>110</v>
      </c>
      <c r="H220" s="149"/>
      <c r="I220" s="66">
        <f>SUMIF(I4:I192,"=1",O4:O192)</f>
        <v>0.2930555555555554</v>
      </c>
      <c r="J220" s="106">
        <f>SUMIF(J4:J192,"=1",O4:O192)</f>
        <v>0</v>
      </c>
      <c r="K220" s="109">
        <f>SUMIF(K4:K192,"=1",O4:O192)</f>
        <v>0</v>
      </c>
      <c r="L220" s="113">
        <f>SUMIF(L4:L192,"=1",O4:O192)</f>
        <v>0.39861111111111069</v>
      </c>
      <c r="M220" s="112">
        <f>SUMIF(M4:M192,"=1",O4:O192)</f>
        <v>0</v>
      </c>
      <c r="N220" s="94"/>
      <c r="O220" s="67">
        <f>SUM(O4:O218)</f>
        <v>0.69166666666666599</v>
      </c>
      <c r="P220" s="122" t="s">
        <v>107</v>
      </c>
    </row>
    <row r="221" spans="1:16" ht="35.25" customHeight="1" x14ac:dyDescent="0.2">
      <c r="A221" s="63"/>
      <c r="B221" s="69"/>
      <c r="C221" s="35"/>
      <c r="D221" s="35"/>
      <c r="E221" s="35"/>
      <c r="F221" s="35"/>
      <c r="G221" s="148" t="s">
        <v>111</v>
      </c>
      <c r="H221" s="149"/>
      <c r="I221" s="70">
        <f>ABS(I220*60)</f>
        <v>17.583333333333325</v>
      </c>
      <c r="J221" s="71">
        <f>ABS(J220*60)</f>
        <v>0</v>
      </c>
      <c r="K221" s="72">
        <f>ABS(K220*60)</f>
        <v>0</v>
      </c>
      <c r="L221" s="73">
        <f>ABS(L220*60)</f>
        <v>23.916666666666643</v>
      </c>
      <c r="M221" s="74">
        <f>ABS(M220*60)</f>
        <v>0</v>
      </c>
      <c r="N221" s="95"/>
      <c r="O221" s="53">
        <f>ABS(O220*60)</f>
        <v>41.499999999999957</v>
      </c>
      <c r="P221" s="122" t="s">
        <v>108</v>
      </c>
    </row>
    <row r="222" spans="1:16" ht="32.25" customHeight="1" x14ac:dyDescent="0.2">
      <c r="A222" s="63"/>
      <c r="B222" s="69"/>
      <c r="C222" s="35"/>
      <c r="D222" s="35"/>
      <c r="E222" s="35"/>
      <c r="F222" s="35"/>
      <c r="G222" s="148" t="s">
        <v>112</v>
      </c>
      <c r="H222" s="149"/>
      <c r="I222" s="115">
        <f t="shared" ref="I222" si="4">ABS(I221/I219)</f>
        <v>0.46271929824561381</v>
      </c>
      <c r="J222" s="116">
        <v>0</v>
      </c>
      <c r="K222" s="76">
        <v>0</v>
      </c>
      <c r="L222" s="77">
        <f>ABS(L221/L219)</f>
        <v>0.5833333333333327</v>
      </c>
      <c r="M222" s="78">
        <v>0</v>
      </c>
      <c r="N222" s="93"/>
      <c r="O222" s="79">
        <f>ABS(O221/O219)</f>
        <v>0.525316455696202</v>
      </c>
      <c r="P222" s="123" t="s">
        <v>109</v>
      </c>
    </row>
    <row r="223" spans="1:16" ht="17" thickBot="1" x14ac:dyDescent="0.25">
      <c r="A223" s="63"/>
      <c r="B223" s="69"/>
      <c r="C223" s="35"/>
      <c r="D223" s="35"/>
      <c r="E223" s="35"/>
      <c r="F223" s="35"/>
      <c r="G223" s="81"/>
      <c r="H223" s="82"/>
      <c r="I223" s="35"/>
      <c r="J223" s="83"/>
      <c r="K223" s="83"/>
      <c r="L223" s="83"/>
      <c r="M223" s="83"/>
      <c r="N223" s="63"/>
      <c r="O223" s="35"/>
      <c r="P223" s="35"/>
    </row>
    <row r="224" spans="1:16" ht="18" thickTop="1" thickBot="1" x14ac:dyDescent="0.25">
      <c r="A224" s="150" t="s">
        <v>65</v>
      </c>
      <c r="B224" s="151"/>
      <c r="C224" s="151"/>
      <c r="D224" s="151"/>
      <c r="E224" s="151"/>
      <c r="F224" s="151"/>
      <c r="G224" s="152"/>
      <c r="H224" s="82" t="s">
        <v>66</v>
      </c>
      <c r="I224" s="118" t="s">
        <v>113</v>
      </c>
      <c r="J224" s="118" t="s">
        <v>114</v>
      </c>
      <c r="K224" s="118">
        <v>46</v>
      </c>
      <c r="L224" s="118">
        <v>47</v>
      </c>
      <c r="M224" s="118">
        <v>51</v>
      </c>
      <c r="N224" s="63"/>
      <c r="O224" s="35"/>
      <c r="P224" s="35"/>
    </row>
    <row r="225" spans="1:16" ht="17" thickTop="1" x14ac:dyDescent="0.2">
      <c r="A225" s="63"/>
      <c r="B225" s="35"/>
      <c r="C225" s="35"/>
      <c r="D225" s="35"/>
      <c r="E225" s="35"/>
      <c r="F225" s="35" t="s">
        <v>67</v>
      </c>
      <c r="G225" s="82"/>
      <c r="H225" s="82" t="s">
        <v>68</v>
      </c>
      <c r="I225" s="118">
        <v>36348</v>
      </c>
      <c r="J225" s="118">
        <v>8340</v>
      </c>
      <c r="K225" s="118">
        <v>141259</v>
      </c>
      <c r="L225" s="118">
        <v>129996</v>
      </c>
      <c r="M225" s="118">
        <v>123721</v>
      </c>
      <c r="N225" s="63"/>
      <c r="O225" s="35"/>
      <c r="P225" s="35"/>
    </row>
    <row r="226" spans="1:16" ht="16" x14ac:dyDescent="0.2">
      <c r="A226" s="84" t="s">
        <v>46</v>
      </c>
      <c r="B226" s="137" t="s">
        <v>69</v>
      </c>
      <c r="C226" s="138"/>
      <c r="D226" s="138"/>
      <c r="E226" s="139"/>
      <c r="F226" s="85">
        <f>SUMIF(F4:F218,"CA",E4:E218)</f>
        <v>9</v>
      </c>
      <c r="G226" s="86">
        <f>ABS(F226/E219)</f>
        <v>0.10344827586206896</v>
      </c>
      <c r="H226" s="82" t="s">
        <v>70</v>
      </c>
      <c r="I226" s="118">
        <v>36394</v>
      </c>
      <c r="J226" s="118">
        <v>8340</v>
      </c>
      <c r="K226" s="118">
        <v>141259</v>
      </c>
      <c r="L226" s="118">
        <v>130048</v>
      </c>
      <c r="M226" s="118">
        <v>123721</v>
      </c>
      <c r="N226" s="63"/>
      <c r="O226" s="35"/>
      <c r="P226" s="35"/>
    </row>
    <row r="227" spans="1:16" ht="16" x14ac:dyDescent="0.2">
      <c r="A227" s="84" t="s">
        <v>44</v>
      </c>
      <c r="B227" s="137" t="s">
        <v>71</v>
      </c>
      <c r="C227" s="138"/>
      <c r="D227" s="138"/>
      <c r="E227" s="139"/>
      <c r="F227" s="85">
        <f>SUMIF(F4:F218,"EL",E4:E218)</f>
        <v>31</v>
      </c>
      <c r="G227" s="86">
        <f>ABS(F227/E219)</f>
        <v>0.35632183908045978</v>
      </c>
      <c r="H227" s="82" t="s">
        <v>72</v>
      </c>
      <c r="I227" s="118">
        <f>SUM(I226-I225)</f>
        <v>46</v>
      </c>
      <c r="J227" s="118">
        <f>SUM(J226-J225)</f>
        <v>0</v>
      </c>
      <c r="K227" s="118">
        <f>SUM(K226-K225)</f>
        <v>0</v>
      </c>
      <c r="L227" s="118">
        <f>SUM(L226-L225)</f>
        <v>52</v>
      </c>
      <c r="M227" s="118">
        <f>SUM(M226-M225)</f>
        <v>0</v>
      </c>
      <c r="N227" s="63"/>
      <c r="O227" s="35"/>
      <c r="P227" s="35"/>
    </row>
    <row r="228" spans="1:16" ht="16" x14ac:dyDescent="0.2">
      <c r="A228" s="84" t="s">
        <v>53</v>
      </c>
      <c r="B228" s="137" t="s">
        <v>73</v>
      </c>
      <c r="C228" s="138"/>
      <c r="D228" s="138"/>
      <c r="E228" s="139"/>
      <c r="F228" s="85">
        <f>SUMIF(F4:F218,"EN",E4:E218)</f>
        <v>0</v>
      </c>
      <c r="G228" s="86">
        <f>ABS(F228/E219)</f>
        <v>0</v>
      </c>
      <c r="H228" s="82" t="s">
        <v>74</v>
      </c>
      <c r="I228" s="118"/>
      <c r="J228" s="118"/>
      <c r="K228" s="118"/>
      <c r="L228" s="118"/>
      <c r="M228" s="118"/>
      <c r="N228" s="63"/>
      <c r="O228" s="35"/>
      <c r="P228" s="35"/>
    </row>
    <row r="229" spans="1:16" ht="16" x14ac:dyDescent="0.2">
      <c r="A229" s="84" t="s">
        <v>54</v>
      </c>
      <c r="B229" s="137" t="s">
        <v>75</v>
      </c>
      <c r="C229" s="138"/>
      <c r="D229" s="138"/>
      <c r="E229" s="139"/>
      <c r="F229" s="85">
        <f>SUMIF(F4:F218,"EV",E4:E218)</f>
        <v>0</v>
      </c>
      <c r="G229" s="86">
        <f>ABS(F229/E219)</f>
        <v>0</v>
      </c>
      <c r="H229" s="82"/>
      <c r="I229" s="118"/>
      <c r="J229" s="118"/>
      <c r="K229" s="118" t="s">
        <v>76</v>
      </c>
      <c r="L229" s="118"/>
      <c r="M229" s="118"/>
      <c r="N229" s="63"/>
      <c r="O229" s="35"/>
      <c r="P229" s="35"/>
    </row>
    <row r="230" spans="1:16" ht="16" x14ac:dyDescent="0.2">
      <c r="A230" s="84" t="s">
        <v>77</v>
      </c>
      <c r="B230" s="137" t="s">
        <v>78</v>
      </c>
      <c r="C230" s="138"/>
      <c r="D230" s="138"/>
      <c r="E230" s="139"/>
      <c r="F230" s="85">
        <f>SUMIF(F4:F218,"FP",E4:E218)</f>
        <v>0</v>
      </c>
      <c r="G230" s="86">
        <f>ABS(F230/E219)</f>
        <v>0</v>
      </c>
      <c r="H230" s="82"/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51</v>
      </c>
      <c r="B231" s="137" t="s">
        <v>79</v>
      </c>
      <c r="C231" s="138"/>
      <c r="D231" s="138"/>
      <c r="E231" s="139"/>
      <c r="F231" s="85">
        <f>SUMIF(F4:F218,"LS",E4:E218)</f>
        <v>16</v>
      </c>
      <c r="G231" s="86">
        <f>ABS(F231/E219)</f>
        <v>0.18390804597701149</v>
      </c>
      <c r="H231" s="82" t="s">
        <v>80</v>
      </c>
      <c r="I231" s="35"/>
      <c r="J231" s="35"/>
      <c r="K231" s="35"/>
      <c r="L231" s="35"/>
      <c r="M231" s="35"/>
      <c r="N231" s="63"/>
      <c r="O231" s="35"/>
      <c r="P231" s="35"/>
    </row>
    <row r="232" spans="1:16" ht="16" x14ac:dyDescent="0.2">
      <c r="A232" s="84" t="s">
        <v>47</v>
      </c>
      <c r="B232" s="137" t="s">
        <v>81</v>
      </c>
      <c r="C232" s="138"/>
      <c r="D232" s="138"/>
      <c r="E232" s="139"/>
      <c r="F232" s="85">
        <f>SUMIF(F4:F218,"MA",E4:E218)</f>
        <v>7</v>
      </c>
      <c r="G232" s="86">
        <f>ABS(F232/E219)</f>
        <v>8.0459770114942528E-2</v>
      </c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6" x14ac:dyDescent="0.2">
      <c r="A233" s="84" t="s">
        <v>49</v>
      </c>
      <c r="B233" s="137" t="s">
        <v>82</v>
      </c>
      <c r="C233" s="138"/>
      <c r="D233" s="138"/>
      <c r="E233" s="139"/>
      <c r="F233" s="85">
        <f>SUMIF(F4:F218,"TS",E4:E218)</f>
        <v>5</v>
      </c>
      <c r="G233" s="86">
        <f>ABS(F233/E219)</f>
        <v>5.7471264367816091E-2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6" x14ac:dyDescent="0.2">
      <c r="A234" s="84" t="s">
        <v>45</v>
      </c>
      <c r="B234" s="137" t="s">
        <v>83</v>
      </c>
      <c r="C234" s="138"/>
      <c r="D234" s="138"/>
      <c r="E234" s="139"/>
      <c r="F234" s="85">
        <f>SUMIF(F4:F218,"PL",E4:E218)</f>
        <v>11</v>
      </c>
      <c r="G234" s="86">
        <f>ABS(F234/E219)</f>
        <v>0.12643678160919541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50</v>
      </c>
      <c r="B235" s="137" t="s">
        <v>84</v>
      </c>
      <c r="C235" s="138"/>
      <c r="D235" s="138"/>
      <c r="E235" s="139"/>
      <c r="F235" s="85">
        <f>SUMIF(F4:F218,"SF",E4:E218)</f>
        <v>8</v>
      </c>
      <c r="G235" s="86">
        <f>ABS(F235/E219)</f>
        <v>9.1954022988505746E-2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48</v>
      </c>
      <c r="B236" s="137" t="s">
        <v>85</v>
      </c>
      <c r="C236" s="138"/>
      <c r="D236" s="138"/>
      <c r="E236" s="139"/>
      <c r="F236" s="85">
        <f>SUMIF(F4:F218,"CT",E4:E218)</f>
        <v>0</v>
      </c>
      <c r="G236" s="86">
        <f>ABS(F236/E219)</f>
        <v>0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86</v>
      </c>
      <c r="B237" s="137" t="s">
        <v>87</v>
      </c>
      <c r="C237" s="138"/>
      <c r="D237" s="138"/>
      <c r="E237" s="139"/>
      <c r="F237" s="85">
        <f>SUMIF(F4:F218,"PM",E4:E218)</f>
        <v>0</v>
      </c>
      <c r="G237" s="86">
        <f>ABS(F237/E219)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52</v>
      </c>
      <c r="B238" s="137" t="s">
        <v>88</v>
      </c>
      <c r="C238" s="138"/>
      <c r="D238" s="138"/>
      <c r="E238" s="139"/>
      <c r="F238" s="85">
        <f>SUMIF(F4:F218,"OS",E4:E218)</f>
        <v>0</v>
      </c>
      <c r="G238" s="86">
        <f>ABS(F238/E219)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63"/>
      <c r="B239" s="63"/>
      <c r="C239" s="69"/>
      <c r="D239" s="69"/>
      <c r="E239" s="35"/>
      <c r="F239" s="35"/>
      <c r="G239" s="86">
        <f>SUM(G226:G238)</f>
        <v>1</v>
      </c>
      <c r="H239" s="35"/>
      <c r="I239" s="35"/>
      <c r="J239" s="35"/>
      <c r="K239" s="35"/>
      <c r="L239" s="35"/>
      <c r="M239" s="35"/>
      <c r="N239" s="35"/>
      <c r="O239" s="35"/>
      <c r="P239" s="35"/>
    </row>
  </sheetData>
  <mergeCells count="23">
    <mergeCell ref="B228:E228"/>
    <mergeCell ref="A1:G1"/>
    <mergeCell ref="I1:L1"/>
    <mergeCell ref="M1:N1"/>
    <mergeCell ref="A2:G2"/>
    <mergeCell ref="G219:H219"/>
    <mergeCell ref="A220:C220"/>
    <mergeCell ref="G220:H220"/>
    <mergeCell ref="G221:H221"/>
    <mergeCell ref="G222:H222"/>
    <mergeCell ref="A224:G224"/>
    <mergeCell ref="B226:E226"/>
    <mergeCell ref="B227:E227"/>
    <mergeCell ref="B235:E235"/>
    <mergeCell ref="B236:E236"/>
    <mergeCell ref="B237:E237"/>
    <mergeCell ref="B238:E238"/>
    <mergeCell ref="B229:E229"/>
    <mergeCell ref="B230:E230"/>
    <mergeCell ref="B231:E231"/>
    <mergeCell ref="B232:E232"/>
    <mergeCell ref="B233:E233"/>
    <mergeCell ref="B234:E2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1"/>
  <sheetViews>
    <sheetView zoomScale="86" zoomScaleNormal="86" workbookViewId="0">
      <pane ySplit="3" topLeftCell="A221" activePane="bottomLeft" state="frozen"/>
      <selection activeCell="A223" sqref="A223"/>
      <selection pane="bottomLeft" activeCell="I245" sqref="I245"/>
    </sheetView>
  </sheetViews>
  <sheetFormatPr baseColWidth="10" defaultColWidth="8.83203125" defaultRowHeight="15" x14ac:dyDescent="0.2"/>
  <cols>
    <col min="1" max="1" width="9.5" customWidth="1"/>
    <col min="2" max="2" width="16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5.33203125" customWidth="1"/>
    <col min="16" max="16" width="63.16406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327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185</v>
      </c>
      <c r="J3" s="125" t="s">
        <v>117</v>
      </c>
      <c r="K3" s="126" t="s">
        <v>118</v>
      </c>
      <c r="L3" s="127" t="s">
        <v>116</v>
      </c>
      <c r="M3" s="128" t="s">
        <v>339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0.31805555555555554</v>
      </c>
      <c r="B4" s="40" t="s">
        <v>321</v>
      </c>
      <c r="C4" s="40"/>
      <c r="D4" s="40" t="s">
        <v>121</v>
      </c>
      <c r="E4" s="37">
        <v>2</v>
      </c>
      <c r="F4" s="39" t="s">
        <v>47</v>
      </c>
      <c r="G4" s="47" t="s">
        <v>124</v>
      </c>
      <c r="H4" s="40" t="s">
        <v>145</v>
      </c>
      <c r="I4" s="48">
        <v>1</v>
      </c>
      <c r="J4" s="49"/>
      <c r="K4" s="50"/>
      <c r="L4" s="51"/>
      <c r="M4" s="52"/>
      <c r="N4" s="46">
        <v>0.32222222222222224</v>
      </c>
      <c r="O4" s="53">
        <f t="shared" ref="O4:O67" si="0">ABS(N4-A4)</f>
        <v>4.1666666666667074E-3</v>
      </c>
      <c r="P4" s="54"/>
    </row>
    <row r="5" spans="1:18" ht="16" x14ac:dyDescent="0.2">
      <c r="A5" s="46">
        <v>0.32569444444444445</v>
      </c>
      <c r="B5" s="40" t="s">
        <v>168</v>
      </c>
      <c r="C5" s="40"/>
      <c r="D5" s="40" t="s">
        <v>121</v>
      </c>
      <c r="E5" s="37">
        <v>1</v>
      </c>
      <c r="F5" s="39" t="s">
        <v>46</v>
      </c>
      <c r="G5" s="47" t="s">
        <v>124</v>
      </c>
      <c r="H5" s="40" t="s">
        <v>161</v>
      </c>
      <c r="I5" s="48"/>
      <c r="J5" s="49"/>
      <c r="K5" s="50">
        <v>1</v>
      </c>
      <c r="L5" s="51"/>
      <c r="M5" s="52"/>
      <c r="N5" s="46">
        <v>0.33055555555555555</v>
      </c>
      <c r="O5" s="53">
        <f t="shared" si="0"/>
        <v>4.8611111111110938E-3</v>
      </c>
      <c r="P5" s="54"/>
    </row>
    <row r="6" spans="1:18" ht="16" x14ac:dyDescent="0.2">
      <c r="A6" s="46">
        <v>0.32777777777777778</v>
      </c>
      <c r="B6" s="40" t="s">
        <v>137</v>
      </c>
      <c r="C6" s="40"/>
      <c r="D6" s="40" t="s">
        <v>121</v>
      </c>
      <c r="E6" s="37">
        <v>1</v>
      </c>
      <c r="F6" s="39" t="s">
        <v>49</v>
      </c>
      <c r="G6" s="47" t="s">
        <v>157</v>
      </c>
      <c r="H6" s="40" t="s">
        <v>124</v>
      </c>
      <c r="I6" s="48">
        <v>1</v>
      </c>
      <c r="J6" s="49"/>
      <c r="K6" s="50"/>
      <c r="L6" s="51"/>
      <c r="M6" s="52"/>
      <c r="N6" s="46">
        <v>0.3347222222222222</v>
      </c>
      <c r="O6" s="53">
        <f t="shared" si="0"/>
        <v>6.9444444444444198E-3</v>
      </c>
      <c r="P6" s="54"/>
    </row>
    <row r="7" spans="1:18" ht="16" x14ac:dyDescent="0.2">
      <c r="A7" s="46">
        <v>0.32777777777777778</v>
      </c>
      <c r="B7" s="40" t="s">
        <v>149</v>
      </c>
      <c r="C7" s="40"/>
      <c r="D7" s="40" t="s">
        <v>122</v>
      </c>
      <c r="E7" s="37">
        <v>1</v>
      </c>
      <c r="F7" s="39" t="s">
        <v>45</v>
      </c>
      <c r="G7" s="47" t="s">
        <v>124</v>
      </c>
      <c r="H7" s="40" t="s">
        <v>157</v>
      </c>
      <c r="I7" s="48">
        <v>1</v>
      </c>
      <c r="J7" s="49"/>
      <c r="K7" s="50"/>
      <c r="L7" s="51"/>
      <c r="M7" s="52"/>
      <c r="N7" s="46">
        <v>0.33055555555555555</v>
      </c>
      <c r="O7" s="53">
        <f t="shared" si="0"/>
        <v>2.7777777777777679E-3</v>
      </c>
      <c r="P7" s="54"/>
    </row>
    <row r="8" spans="1:18" ht="16" x14ac:dyDescent="0.2">
      <c r="A8" s="46">
        <v>0.33194444444444443</v>
      </c>
      <c r="B8" s="40" t="s">
        <v>119</v>
      </c>
      <c r="C8" s="40"/>
      <c r="D8" s="40" t="s">
        <v>122</v>
      </c>
      <c r="E8" s="37">
        <v>1</v>
      </c>
      <c r="F8" s="39" t="s">
        <v>45</v>
      </c>
      <c r="G8" s="47" t="s">
        <v>124</v>
      </c>
      <c r="H8" s="40" t="s">
        <v>145</v>
      </c>
      <c r="I8" s="48"/>
      <c r="J8" s="49"/>
      <c r="K8" s="50">
        <v>1</v>
      </c>
      <c r="L8" s="51"/>
      <c r="M8" s="52"/>
      <c r="N8" s="46">
        <v>0.3354166666666667</v>
      </c>
      <c r="O8" s="53">
        <f t="shared" si="0"/>
        <v>3.4722222222222654E-3</v>
      </c>
      <c r="P8" s="54"/>
    </row>
    <row r="9" spans="1:18" ht="16" x14ac:dyDescent="0.2">
      <c r="A9" s="46">
        <v>0.3347222222222222</v>
      </c>
      <c r="B9" s="40" t="s">
        <v>330</v>
      </c>
      <c r="C9" s="40"/>
      <c r="D9" s="40" t="s">
        <v>122</v>
      </c>
      <c r="E9" s="37">
        <v>1</v>
      </c>
      <c r="F9" s="39" t="s">
        <v>45</v>
      </c>
      <c r="G9" s="47" t="s">
        <v>124</v>
      </c>
      <c r="H9" s="40" t="s">
        <v>157</v>
      </c>
      <c r="I9" s="48">
        <v>1</v>
      </c>
      <c r="J9" s="49"/>
      <c r="K9" s="50"/>
      <c r="L9" s="51"/>
      <c r="M9" s="52"/>
      <c r="N9" s="46">
        <v>0.33680555555555558</v>
      </c>
      <c r="O9" s="53">
        <f t="shared" si="0"/>
        <v>2.0833333333333814E-3</v>
      </c>
      <c r="P9" s="54"/>
    </row>
    <row r="10" spans="1:18" ht="16" x14ac:dyDescent="0.2">
      <c r="A10" s="46">
        <v>0.34027777777777773</v>
      </c>
      <c r="B10" s="40" t="s">
        <v>181</v>
      </c>
      <c r="C10" s="40"/>
      <c r="D10" s="40" t="s">
        <v>121</v>
      </c>
      <c r="E10" s="37">
        <v>2</v>
      </c>
      <c r="F10" s="39" t="s">
        <v>50</v>
      </c>
      <c r="G10" s="47" t="s">
        <v>124</v>
      </c>
      <c r="H10" s="40" t="s">
        <v>315</v>
      </c>
      <c r="I10" s="48"/>
      <c r="J10" s="49"/>
      <c r="K10" s="50"/>
      <c r="L10" s="51">
        <v>1</v>
      </c>
      <c r="M10" s="52"/>
      <c r="N10" s="46">
        <v>0.34375</v>
      </c>
      <c r="O10" s="53">
        <f t="shared" si="0"/>
        <v>3.4722222222222654E-3</v>
      </c>
      <c r="P10" s="54"/>
    </row>
    <row r="11" spans="1:18" ht="16" x14ac:dyDescent="0.2">
      <c r="A11" s="46">
        <v>0.34236111111111112</v>
      </c>
      <c r="B11" s="40" t="s">
        <v>120</v>
      </c>
      <c r="C11" s="40"/>
      <c r="D11" s="40" t="s">
        <v>121</v>
      </c>
      <c r="E11" s="37">
        <v>1</v>
      </c>
      <c r="F11" s="39" t="s">
        <v>51</v>
      </c>
      <c r="G11" s="47" t="s">
        <v>124</v>
      </c>
      <c r="H11" s="40" t="s">
        <v>158</v>
      </c>
      <c r="I11" s="48">
        <v>1</v>
      </c>
      <c r="J11" s="49"/>
      <c r="K11" s="50"/>
      <c r="L11" s="51"/>
      <c r="M11" s="52"/>
      <c r="N11" s="46">
        <v>0.34583333333333338</v>
      </c>
      <c r="O11" s="53">
        <f t="shared" si="0"/>
        <v>3.4722222222222654E-3</v>
      </c>
      <c r="P11" s="54"/>
    </row>
    <row r="12" spans="1:18" ht="16" x14ac:dyDescent="0.2">
      <c r="A12" s="46">
        <v>0.3430555555555555</v>
      </c>
      <c r="B12" s="40" t="s">
        <v>227</v>
      </c>
      <c r="C12" s="40">
        <v>1</v>
      </c>
      <c r="D12" s="40" t="s">
        <v>122</v>
      </c>
      <c r="E12" s="37"/>
      <c r="F12" s="39" t="s">
        <v>45</v>
      </c>
      <c r="G12" s="47" t="s">
        <v>131</v>
      </c>
      <c r="H12" s="40" t="s">
        <v>177</v>
      </c>
      <c r="I12" s="48"/>
      <c r="J12" s="49"/>
      <c r="K12" s="50"/>
      <c r="L12" s="51">
        <v>1</v>
      </c>
      <c r="M12" s="52"/>
      <c r="N12" s="46">
        <v>0.34652777777777777</v>
      </c>
      <c r="O12" s="53">
        <f t="shared" si="0"/>
        <v>3.4722222222222654E-3</v>
      </c>
      <c r="P12" s="54"/>
    </row>
    <row r="13" spans="1:18" ht="16" x14ac:dyDescent="0.2">
      <c r="A13" s="46">
        <v>0.34375</v>
      </c>
      <c r="B13" s="40" t="s">
        <v>331</v>
      </c>
      <c r="C13" s="40"/>
      <c r="D13" s="40" t="s">
        <v>122</v>
      </c>
      <c r="E13" s="37">
        <v>2</v>
      </c>
      <c r="F13" s="39" t="s">
        <v>45</v>
      </c>
      <c r="G13" s="47" t="s">
        <v>177</v>
      </c>
      <c r="H13" s="40" t="s">
        <v>124</v>
      </c>
      <c r="I13" s="48"/>
      <c r="J13" s="49"/>
      <c r="K13" s="50"/>
      <c r="L13" s="51">
        <v>1</v>
      </c>
      <c r="M13" s="52"/>
      <c r="N13" s="46">
        <v>0.35416666666666669</v>
      </c>
      <c r="O13" s="53">
        <f t="shared" si="0"/>
        <v>1.0416666666666685E-2</v>
      </c>
      <c r="P13" s="54"/>
    </row>
    <row r="14" spans="1:18" ht="16" x14ac:dyDescent="0.2">
      <c r="A14" s="46">
        <v>0.3444444444444445</v>
      </c>
      <c r="B14" s="40" t="s">
        <v>151</v>
      </c>
      <c r="C14" s="40"/>
      <c r="D14" s="40" t="s">
        <v>121</v>
      </c>
      <c r="E14" s="37">
        <v>1</v>
      </c>
      <c r="F14" s="39" t="s">
        <v>44</v>
      </c>
      <c r="G14" s="47" t="s">
        <v>124</v>
      </c>
      <c r="H14" s="40" t="s">
        <v>145</v>
      </c>
      <c r="I14" s="48"/>
      <c r="J14" s="49"/>
      <c r="K14" s="50">
        <v>1</v>
      </c>
      <c r="L14" s="51"/>
      <c r="M14" s="52"/>
      <c r="N14" s="46">
        <v>0.35000000000000003</v>
      </c>
      <c r="O14" s="53">
        <f t="shared" si="0"/>
        <v>5.5555555555555358E-3</v>
      </c>
      <c r="P14" s="54"/>
    </row>
    <row r="15" spans="1:18" ht="16" x14ac:dyDescent="0.2">
      <c r="A15" s="46">
        <v>0.34791666666666665</v>
      </c>
      <c r="B15" s="40" t="s">
        <v>168</v>
      </c>
      <c r="C15" s="40"/>
      <c r="D15" s="40" t="s">
        <v>121</v>
      </c>
      <c r="E15" s="37">
        <v>1</v>
      </c>
      <c r="F15" s="39" t="s">
        <v>46</v>
      </c>
      <c r="G15" s="47" t="s">
        <v>161</v>
      </c>
      <c r="H15" s="40" t="s">
        <v>167</v>
      </c>
      <c r="I15" s="48">
        <v>1</v>
      </c>
      <c r="J15" s="49"/>
      <c r="K15" s="50"/>
      <c r="L15" s="51"/>
      <c r="M15" s="52"/>
      <c r="N15" s="46">
        <v>0.35625000000000001</v>
      </c>
      <c r="O15" s="53">
        <f t="shared" si="0"/>
        <v>8.3333333333333592E-3</v>
      </c>
      <c r="P15" s="54"/>
    </row>
    <row r="16" spans="1:18" ht="16" x14ac:dyDescent="0.2">
      <c r="A16" s="46">
        <v>0.35625000000000001</v>
      </c>
      <c r="B16" s="40" t="s">
        <v>168</v>
      </c>
      <c r="C16" s="40"/>
      <c r="D16" s="40" t="s">
        <v>121</v>
      </c>
      <c r="E16" s="37">
        <v>1</v>
      </c>
      <c r="F16" s="39" t="s">
        <v>46</v>
      </c>
      <c r="G16" s="47" t="s">
        <v>167</v>
      </c>
      <c r="H16" s="40" t="s">
        <v>124</v>
      </c>
      <c r="I16" s="48">
        <v>1</v>
      </c>
      <c r="J16" s="49"/>
      <c r="K16" s="50"/>
      <c r="L16" s="51"/>
      <c r="M16" s="52"/>
      <c r="N16" s="46">
        <v>0.3611111111111111</v>
      </c>
      <c r="O16" s="53">
        <f t="shared" si="0"/>
        <v>4.8611111111110938E-3</v>
      </c>
      <c r="P16" s="54"/>
    </row>
    <row r="17" spans="1:16" ht="16" x14ac:dyDescent="0.2">
      <c r="A17" s="46">
        <v>0.35555555555555557</v>
      </c>
      <c r="B17" s="40" t="s">
        <v>332</v>
      </c>
      <c r="C17" s="40"/>
      <c r="D17" s="40" t="s">
        <v>121</v>
      </c>
      <c r="E17" s="37">
        <v>2</v>
      </c>
      <c r="F17" s="39" t="s">
        <v>49</v>
      </c>
      <c r="G17" s="47" t="s">
        <v>124</v>
      </c>
      <c r="H17" s="40" t="s">
        <v>131</v>
      </c>
      <c r="I17" s="48"/>
      <c r="J17" s="49"/>
      <c r="K17" s="50"/>
      <c r="L17" s="51">
        <v>1</v>
      </c>
      <c r="M17" s="52"/>
      <c r="N17" s="46">
        <v>0.35833333333333334</v>
      </c>
      <c r="O17" s="53">
        <f t="shared" si="0"/>
        <v>2.7777777777777679E-3</v>
      </c>
      <c r="P17" s="54"/>
    </row>
    <row r="18" spans="1:16" ht="16" x14ac:dyDescent="0.2">
      <c r="A18" s="46">
        <v>0.35833333333333334</v>
      </c>
      <c r="B18" s="40" t="s">
        <v>332</v>
      </c>
      <c r="C18" s="40"/>
      <c r="D18" s="40" t="s">
        <v>121</v>
      </c>
      <c r="E18" s="37">
        <v>2</v>
      </c>
      <c r="F18" s="39" t="s">
        <v>49</v>
      </c>
      <c r="G18" s="47" t="s">
        <v>131</v>
      </c>
      <c r="H18" s="40" t="s">
        <v>337</v>
      </c>
      <c r="I18" s="48"/>
      <c r="J18" s="49"/>
      <c r="K18" s="50"/>
      <c r="L18" s="51">
        <v>1</v>
      </c>
      <c r="M18" s="52"/>
      <c r="N18" s="46">
        <v>0.36527777777777781</v>
      </c>
      <c r="O18" s="53">
        <f t="shared" si="0"/>
        <v>6.9444444444444753E-3</v>
      </c>
      <c r="P18" s="129" t="s">
        <v>338</v>
      </c>
    </row>
    <row r="19" spans="1:16" ht="16" x14ac:dyDescent="0.2">
      <c r="A19" s="46">
        <v>0.35555555555555557</v>
      </c>
      <c r="B19" s="40" t="s">
        <v>240</v>
      </c>
      <c r="C19" s="40"/>
      <c r="D19" s="40" t="s">
        <v>121</v>
      </c>
      <c r="E19" s="37">
        <v>1</v>
      </c>
      <c r="F19" s="39" t="s">
        <v>44</v>
      </c>
      <c r="G19" s="47" t="s">
        <v>124</v>
      </c>
      <c r="H19" s="40" t="s">
        <v>333</v>
      </c>
      <c r="I19" s="48"/>
      <c r="J19" s="49"/>
      <c r="K19" s="50"/>
      <c r="L19" s="51">
        <v>1</v>
      </c>
      <c r="M19" s="52"/>
      <c r="N19" s="46">
        <v>0.3611111111111111</v>
      </c>
      <c r="O19" s="53">
        <f t="shared" si="0"/>
        <v>5.5555555555555358E-3</v>
      </c>
      <c r="P19" s="54"/>
    </row>
    <row r="20" spans="1:16" ht="16" x14ac:dyDescent="0.2">
      <c r="A20" s="46">
        <v>0.35555555555555557</v>
      </c>
      <c r="B20" s="40" t="s">
        <v>192</v>
      </c>
      <c r="C20" s="40"/>
      <c r="D20" s="40" t="s">
        <v>121</v>
      </c>
      <c r="E20" s="37">
        <v>1</v>
      </c>
      <c r="F20" s="39" t="s">
        <v>44</v>
      </c>
      <c r="G20" s="47" t="s">
        <v>124</v>
      </c>
      <c r="H20" s="40" t="s">
        <v>138</v>
      </c>
      <c r="I20" s="48"/>
      <c r="J20" s="49"/>
      <c r="K20" s="50"/>
      <c r="L20" s="51">
        <v>1</v>
      </c>
      <c r="M20" s="52"/>
      <c r="N20" s="46">
        <v>0.36180555555555555</v>
      </c>
      <c r="O20" s="53">
        <f t="shared" si="0"/>
        <v>6.2499999999999778E-3</v>
      </c>
      <c r="P20" s="54"/>
    </row>
    <row r="21" spans="1:16" ht="16" x14ac:dyDescent="0.2">
      <c r="A21" s="46">
        <v>0.35625000000000001</v>
      </c>
      <c r="B21" s="40" t="s">
        <v>334</v>
      </c>
      <c r="C21" s="40"/>
      <c r="D21" s="40" t="s">
        <v>121</v>
      </c>
      <c r="E21" s="37">
        <v>1</v>
      </c>
      <c r="F21" s="39" t="s">
        <v>44</v>
      </c>
      <c r="G21" s="47" t="s">
        <v>124</v>
      </c>
      <c r="H21" s="40" t="s">
        <v>268</v>
      </c>
      <c r="I21" s="48"/>
      <c r="J21" s="49"/>
      <c r="K21" s="50">
        <v>1</v>
      </c>
      <c r="L21" s="51"/>
      <c r="M21" s="52"/>
      <c r="N21" s="46">
        <v>0.35972222222222222</v>
      </c>
      <c r="O21" s="53">
        <f t="shared" si="0"/>
        <v>3.4722222222222099E-3</v>
      </c>
      <c r="P21" s="54"/>
    </row>
    <row r="22" spans="1:16" ht="16" x14ac:dyDescent="0.2">
      <c r="A22" s="46">
        <v>0.3611111111111111</v>
      </c>
      <c r="B22" s="40" t="s">
        <v>335</v>
      </c>
      <c r="C22" s="40"/>
      <c r="D22" s="40" t="s">
        <v>121</v>
      </c>
      <c r="E22" s="37">
        <v>2</v>
      </c>
      <c r="F22" s="39" t="s">
        <v>44</v>
      </c>
      <c r="G22" s="47" t="s">
        <v>131</v>
      </c>
      <c r="H22" s="40" t="s">
        <v>264</v>
      </c>
      <c r="I22" s="48">
        <v>1</v>
      </c>
      <c r="J22" s="49"/>
      <c r="K22" s="50"/>
      <c r="L22" s="51"/>
      <c r="M22" s="52"/>
      <c r="N22" s="46">
        <v>0.3840277777777778</v>
      </c>
      <c r="O22" s="53">
        <f t="shared" si="0"/>
        <v>2.2916666666666696E-2</v>
      </c>
      <c r="P22" s="129" t="s">
        <v>336</v>
      </c>
    </row>
    <row r="23" spans="1:16" ht="16" x14ac:dyDescent="0.2">
      <c r="A23" s="46">
        <v>0.36319444444444443</v>
      </c>
      <c r="B23" s="40" t="s">
        <v>165</v>
      </c>
      <c r="C23" s="40"/>
      <c r="D23" s="40" t="s">
        <v>122</v>
      </c>
      <c r="E23" s="37">
        <v>1</v>
      </c>
      <c r="F23" s="39" t="s">
        <v>44</v>
      </c>
      <c r="G23" s="47" t="s">
        <v>124</v>
      </c>
      <c r="H23" s="40" t="s">
        <v>128</v>
      </c>
      <c r="I23" s="48"/>
      <c r="J23" s="49"/>
      <c r="K23" s="50">
        <v>1</v>
      </c>
      <c r="L23" s="51"/>
      <c r="M23" s="52"/>
      <c r="N23" s="46">
        <v>0.3666666666666667</v>
      </c>
      <c r="O23" s="53">
        <f t="shared" si="0"/>
        <v>3.4722222222222654E-3</v>
      </c>
      <c r="P23" s="54"/>
    </row>
    <row r="24" spans="1:16" ht="16" x14ac:dyDescent="0.2">
      <c r="A24" s="46">
        <v>0.3756944444444445</v>
      </c>
      <c r="B24" s="40" t="s">
        <v>332</v>
      </c>
      <c r="C24" s="40"/>
      <c r="D24" s="40" t="s">
        <v>121</v>
      </c>
      <c r="E24" s="37">
        <v>2</v>
      </c>
      <c r="F24" s="39" t="s">
        <v>49</v>
      </c>
      <c r="G24" s="47" t="s">
        <v>337</v>
      </c>
      <c r="H24" s="40" t="s">
        <v>124</v>
      </c>
      <c r="I24" s="48"/>
      <c r="J24" s="49"/>
      <c r="K24" s="50">
        <v>1</v>
      </c>
      <c r="L24" s="51"/>
      <c r="M24" s="52"/>
      <c r="N24" s="46">
        <v>0.38263888888888892</v>
      </c>
      <c r="O24" s="53">
        <f t="shared" si="0"/>
        <v>6.9444444444444198E-3</v>
      </c>
      <c r="P24" s="54"/>
    </row>
    <row r="25" spans="1:16" ht="16" x14ac:dyDescent="0.2">
      <c r="A25" s="46">
        <v>0.37708333333333338</v>
      </c>
      <c r="B25" s="40" t="s">
        <v>321</v>
      </c>
      <c r="C25" s="40"/>
      <c r="D25" s="40" t="s">
        <v>121</v>
      </c>
      <c r="E25" s="37">
        <v>2</v>
      </c>
      <c r="F25" s="39" t="s">
        <v>47</v>
      </c>
      <c r="G25" s="47" t="s">
        <v>145</v>
      </c>
      <c r="H25" s="40" t="s">
        <v>124</v>
      </c>
      <c r="I25" s="48"/>
      <c r="J25" s="49"/>
      <c r="K25" s="50"/>
      <c r="L25" s="51">
        <v>1</v>
      </c>
      <c r="M25" s="52"/>
      <c r="N25" s="46">
        <v>0.39444444444444443</v>
      </c>
      <c r="O25" s="53">
        <f t="shared" si="0"/>
        <v>1.7361111111111049E-2</v>
      </c>
      <c r="P25" s="54"/>
    </row>
    <row r="26" spans="1:16" ht="16" x14ac:dyDescent="0.2">
      <c r="A26" s="46">
        <v>0.37708333333333338</v>
      </c>
      <c r="B26" s="40" t="s">
        <v>151</v>
      </c>
      <c r="C26" s="40"/>
      <c r="D26" s="40" t="s">
        <v>121</v>
      </c>
      <c r="E26" s="37">
        <v>1</v>
      </c>
      <c r="F26" s="39" t="s">
        <v>44</v>
      </c>
      <c r="G26" s="47" t="s">
        <v>145</v>
      </c>
      <c r="H26" s="40" t="s">
        <v>124</v>
      </c>
      <c r="I26" s="48"/>
      <c r="J26" s="49"/>
      <c r="K26" s="50"/>
      <c r="L26" s="51">
        <v>1</v>
      </c>
      <c r="M26" s="52"/>
      <c r="N26" s="46">
        <v>0.39444444444444443</v>
      </c>
      <c r="O26" s="53">
        <f t="shared" si="0"/>
        <v>1.7361111111111049E-2</v>
      </c>
      <c r="P26" s="54"/>
    </row>
    <row r="27" spans="1:16" ht="16" x14ac:dyDescent="0.2">
      <c r="A27" s="46">
        <v>0.3972222222222222</v>
      </c>
      <c r="B27" s="40" t="s">
        <v>335</v>
      </c>
      <c r="C27" s="40">
        <v>1</v>
      </c>
      <c r="D27" s="40" t="s">
        <v>122</v>
      </c>
      <c r="E27" s="37"/>
      <c r="F27" s="39" t="s">
        <v>44</v>
      </c>
      <c r="G27" s="47" t="s">
        <v>131</v>
      </c>
      <c r="H27" s="40" t="s">
        <v>264</v>
      </c>
      <c r="I27" s="48"/>
      <c r="J27" s="49"/>
      <c r="K27" s="50">
        <v>1</v>
      </c>
      <c r="L27" s="51"/>
      <c r="M27" s="52"/>
      <c r="N27" s="46">
        <v>0.40277777777777773</v>
      </c>
      <c r="O27" s="53">
        <f t="shared" si="0"/>
        <v>5.5555555555555358E-3</v>
      </c>
      <c r="P27" s="54"/>
    </row>
    <row r="28" spans="1:16" ht="16" x14ac:dyDescent="0.2">
      <c r="A28" s="46">
        <v>0.40208333333333335</v>
      </c>
      <c r="B28" s="40" t="s">
        <v>231</v>
      </c>
      <c r="C28" s="40"/>
      <c r="D28" s="40" t="s">
        <v>121</v>
      </c>
      <c r="E28" s="37">
        <v>1</v>
      </c>
      <c r="F28" s="39" t="s">
        <v>44</v>
      </c>
      <c r="G28" s="47" t="s">
        <v>125</v>
      </c>
      <c r="H28" s="40" t="s">
        <v>124</v>
      </c>
      <c r="I28" s="48"/>
      <c r="J28" s="49"/>
      <c r="K28" s="50"/>
      <c r="L28" s="51">
        <v>1</v>
      </c>
      <c r="M28" s="52"/>
      <c r="N28" s="46">
        <v>0.41111111111111115</v>
      </c>
      <c r="O28" s="53">
        <f t="shared" si="0"/>
        <v>9.0277777777778012E-3</v>
      </c>
      <c r="P28" s="54"/>
    </row>
    <row r="29" spans="1:16" ht="16" x14ac:dyDescent="0.2">
      <c r="A29" s="46">
        <v>0.43124999999999997</v>
      </c>
      <c r="B29" s="40" t="s">
        <v>341</v>
      </c>
      <c r="C29" s="40"/>
      <c r="D29" s="40" t="s">
        <v>121</v>
      </c>
      <c r="E29" s="37">
        <v>1</v>
      </c>
      <c r="F29" s="39" t="s">
        <v>47</v>
      </c>
      <c r="G29" s="47" t="s">
        <v>124</v>
      </c>
      <c r="H29" s="40" t="s">
        <v>177</v>
      </c>
      <c r="I29" s="48"/>
      <c r="J29" s="49"/>
      <c r="K29" s="50">
        <v>1</v>
      </c>
      <c r="L29" s="51"/>
      <c r="M29" s="52"/>
      <c r="N29" s="46">
        <v>0.43541666666666662</v>
      </c>
      <c r="O29" s="53">
        <f t="shared" si="0"/>
        <v>4.1666666666666519E-3</v>
      </c>
      <c r="P29" s="54"/>
    </row>
    <row r="30" spans="1:16" ht="16" x14ac:dyDescent="0.2">
      <c r="A30" s="46">
        <v>0.43124999999999997</v>
      </c>
      <c r="B30" s="40" t="s">
        <v>151</v>
      </c>
      <c r="C30" s="40"/>
      <c r="D30" s="40" t="s">
        <v>121</v>
      </c>
      <c r="E30" s="37">
        <v>1</v>
      </c>
      <c r="F30" s="39" t="s">
        <v>44</v>
      </c>
      <c r="G30" s="47" t="s">
        <v>124</v>
      </c>
      <c r="H30" s="40" t="s">
        <v>337</v>
      </c>
      <c r="I30" s="48"/>
      <c r="J30" s="49"/>
      <c r="K30" s="50">
        <v>1</v>
      </c>
      <c r="L30" s="51"/>
      <c r="M30" s="52"/>
      <c r="N30" s="46">
        <v>0.4381944444444445</v>
      </c>
      <c r="O30" s="53">
        <f t="shared" si="0"/>
        <v>6.9444444444445308E-3</v>
      </c>
      <c r="P30" s="54"/>
    </row>
    <row r="31" spans="1:16" ht="16" x14ac:dyDescent="0.2">
      <c r="A31" s="46">
        <v>0.43333333333333335</v>
      </c>
      <c r="B31" s="40" t="s">
        <v>174</v>
      </c>
      <c r="C31" s="40"/>
      <c r="D31" s="40" t="s">
        <v>122</v>
      </c>
      <c r="E31" s="37">
        <v>1</v>
      </c>
      <c r="F31" s="39" t="s">
        <v>44</v>
      </c>
      <c r="G31" s="47" t="s">
        <v>124</v>
      </c>
      <c r="H31" s="40" t="s">
        <v>132</v>
      </c>
      <c r="I31" s="48"/>
      <c r="J31" s="49"/>
      <c r="K31" s="50"/>
      <c r="L31" s="51">
        <v>1</v>
      </c>
      <c r="M31" s="52"/>
      <c r="N31" s="46">
        <v>0.4368055555555555</v>
      </c>
      <c r="O31" s="53">
        <f t="shared" si="0"/>
        <v>3.4722222222221544E-3</v>
      </c>
      <c r="P31" s="54"/>
    </row>
    <row r="32" spans="1:16" ht="16" x14ac:dyDescent="0.2">
      <c r="A32" s="46">
        <v>0.4368055555555555</v>
      </c>
      <c r="B32" s="40" t="s">
        <v>174</v>
      </c>
      <c r="C32" s="40"/>
      <c r="D32" s="40" t="s">
        <v>122</v>
      </c>
      <c r="E32" s="37">
        <v>1</v>
      </c>
      <c r="F32" s="39" t="s">
        <v>44</v>
      </c>
      <c r="G32" s="47" t="s">
        <v>132</v>
      </c>
      <c r="H32" s="40" t="s">
        <v>124</v>
      </c>
      <c r="I32" s="48"/>
      <c r="J32" s="49"/>
      <c r="K32" s="50"/>
      <c r="L32" s="51">
        <v>1</v>
      </c>
      <c r="M32" s="52"/>
      <c r="N32" s="46">
        <v>0.43958333333333338</v>
      </c>
      <c r="O32" s="53">
        <f t="shared" si="0"/>
        <v>2.7777777777778789E-3</v>
      </c>
      <c r="P32" s="54"/>
    </row>
    <row r="33" spans="1:16" ht="16" x14ac:dyDescent="0.2">
      <c r="A33" s="46">
        <v>0.4368055555555555</v>
      </c>
      <c r="B33" s="40" t="s">
        <v>147</v>
      </c>
      <c r="C33" s="40"/>
      <c r="D33" s="40" t="s">
        <v>121</v>
      </c>
      <c r="E33" s="37">
        <v>1</v>
      </c>
      <c r="F33" s="39" t="s">
        <v>49</v>
      </c>
      <c r="G33" s="47" t="s">
        <v>124</v>
      </c>
      <c r="H33" s="40" t="s">
        <v>342</v>
      </c>
      <c r="I33" s="48"/>
      <c r="J33" s="49"/>
      <c r="K33" s="50"/>
      <c r="L33" s="51"/>
      <c r="M33" s="52">
        <v>1</v>
      </c>
      <c r="N33" s="46">
        <v>0.4458333333333333</v>
      </c>
      <c r="O33" s="53">
        <f t="shared" si="0"/>
        <v>9.0277777777778012E-3</v>
      </c>
      <c r="P33" s="54"/>
    </row>
    <row r="34" spans="1:16" ht="16" x14ac:dyDescent="0.2">
      <c r="A34" s="46">
        <v>0.4381944444444445</v>
      </c>
      <c r="B34" s="40" t="s">
        <v>181</v>
      </c>
      <c r="C34" s="40"/>
      <c r="D34" s="40" t="s">
        <v>121</v>
      </c>
      <c r="E34" s="37">
        <v>2</v>
      </c>
      <c r="F34" s="39" t="s">
        <v>50</v>
      </c>
      <c r="G34" s="47" t="s">
        <v>315</v>
      </c>
      <c r="H34" s="40" t="s">
        <v>124</v>
      </c>
      <c r="I34" s="48"/>
      <c r="J34" s="49"/>
      <c r="K34" s="50">
        <v>1</v>
      </c>
      <c r="L34" s="51"/>
      <c r="M34" s="52"/>
      <c r="N34" s="46">
        <v>0.44027777777777777</v>
      </c>
      <c r="O34" s="53">
        <f t="shared" si="0"/>
        <v>2.0833333333332704E-3</v>
      </c>
      <c r="P34" s="54"/>
    </row>
    <row r="35" spans="1:16" ht="16" x14ac:dyDescent="0.2">
      <c r="A35" s="46">
        <v>0.44027777777777777</v>
      </c>
      <c r="B35" s="40" t="s">
        <v>261</v>
      </c>
      <c r="C35" s="40"/>
      <c r="D35" s="40" t="s">
        <v>121</v>
      </c>
      <c r="E35" s="37">
        <v>1</v>
      </c>
      <c r="F35" s="39" t="s">
        <v>51</v>
      </c>
      <c r="G35" s="47" t="s">
        <v>124</v>
      </c>
      <c r="H35" s="40" t="s">
        <v>242</v>
      </c>
      <c r="I35" s="48"/>
      <c r="J35" s="49"/>
      <c r="K35" s="50">
        <v>1</v>
      </c>
      <c r="L35" s="51"/>
      <c r="M35" s="52"/>
      <c r="N35" s="46">
        <v>0.44375000000000003</v>
      </c>
      <c r="O35" s="53">
        <f t="shared" si="0"/>
        <v>3.4722222222222654E-3</v>
      </c>
      <c r="P35" s="54"/>
    </row>
    <row r="36" spans="1:16" ht="16" x14ac:dyDescent="0.2">
      <c r="A36" s="46">
        <v>0.44027777777777777</v>
      </c>
      <c r="B36" s="40" t="s">
        <v>231</v>
      </c>
      <c r="C36" s="40"/>
      <c r="D36" s="40" t="s">
        <v>121</v>
      </c>
      <c r="E36" s="37">
        <v>1</v>
      </c>
      <c r="F36" s="39" t="s">
        <v>44</v>
      </c>
      <c r="G36" s="47" t="s">
        <v>124</v>
      </c>
      <c r="H36" s="40" t="s">
        <v>125</v>
      </c>
      <c r="I36" s="48"/>
      <c r="J36" s="49"/>
      <c r="K36" s="50"/>
      <c r="L36" s="51">
        <v>1</v>
      </c>
      <c r="M36" s="52"/>
      <c r="N36" s="46">
        <v>0.44236111111111115</v>
      </c>
      <c r="O36" s="53">
        <f t="shared" si="0"/>
        <v>2.0833333333333814E-3</v>
      </c>
      <c r="P36" s="54"/>
    </row>
    <row r="37" spans="1:16" ht="16" x14ac:dyDescent="0.2">
      <c r="A37" s="46">
        <v>0.44027777777777777</v>
      </c>
      <c r="B37" s="40" t="s">
        <v>174</v>
      </c>
      <c r="C37" s="40"/>
      <c r="D37" s="40" t="s">
        <v>122</v>
      </c>
      <c r="E37" s="37">
        <v>1</v>
      </c>
      <c r="F37" s="39" t="s">
        <v>44</v>
      </c>
      <c r="G37" s="47" t="s">
        <v>124</v>
      </c>
      <c r="H37" s="40" t="s">
        <v>126</v>
      </c>
      <c r="I37" s="48"/>
      <c r="J37" s="49"/>
      <c r="K37" s="50"/>
      <c r="L37" s="51">
        <v>1</v>
      </c>
      <c r="M37" s="52"/>
      <c r="N37" s="46">
        <v>0.45624999999999999</v>
      </c>
      <c r="O37" s="53">
        <f t="shared" si="0"/>
        <v>1.5972222222222221E-2</v>
      </c>
      <c r="P37" s="54"/>
    </row>
    <row r="38" spans="1:16" ht="16" x14ac:dyDescent="0.2">
      <c r="A38" s="46">
        <v>0.44027777777777777</v>
      </c>
      <c r="B38" s="40" t="s">
        <v>137</v>
      </c>
      <c r="C38" s="40"/>
      <c r="D38" s="40" t="s">
        <v>121</v>
      </c>
      <c r="E38" s="37">
        <v>1</v>
      </c>
      <c r="F38" s="39" t="s">
        <v>49</v>
      </c>
      <c r="G38" s="47" t="s">
        <v>124</v>
      </c>
      <c r="H38" s="40" t="s">
        <v>337</v>
      </c>
      <c r="I38" s="48"/>
      <c r="J38" s="49"/>
      <c r="K38" s="50"/>
      <c r="L38" s="51">
        <v>1</v>
      </c>
      <c r="M38" s="52"/>
      <c r="N38" s="46">
        <v>0.44722222222222219</v>
      </c>
      <c r="O38" s="53">
        <f t="shared" si="0"/>
        <v>6.9444444444444198E-3</v>
      </c>
      <c r="P38" s="54"/>
    </row>
    <row r="39" spans="1:16" ht="16" x14ac:dyDescent="0.2">
      <c r="A39" s="46">
        <v>0.45347222222222222</v>
      </c>
      <c r="B39" s="40" t="s">
        <v>120</v>
      </c>
      <c r="C39" s="40"/>
      <c r="D39" s="40" t="s">
        <v>121</v>
      </c>
      <c r="E39" s="37">
        <v>1</v>
      </c>
      <c r="F39" s="39" t="s">
        <v>51</v>
      </c>
      <c r="G39" s="47" t="s">
        <v>124</v>
      </c>
      <c r="H39" s="40" t="s">
        <v>142</v>
      </c>
      <c r="I39" s="48"/>
      <c r="J39" s="49"/>
      <c r="K39" s="50"/>
      <c r="L39" s="51"/>
      <c r="M39" s="52">
        <v>1</v>
      </c>
      <c r="N39" s="46">
        <v>0.46111111111111108</v>
      </c>
      <c r="O39" s="53">
        <f t="shared" si="0"/>
        <v>7.6388888888888618E-3</v>
      </c>
      <c r="P39" s="54"/>
    </row>
    <row r="40" spans="1:16" ht="16" x14ac:dyDescent="0.2">
      <c r="A40" s="46">
        <v>0.45902777777777781</v>
      </c>
      <c r="B40" s="40" t="s">
        <v>119</v>
      </c>
      <c r="C40" s="40"/>
      <c r="D40" s="40" t="s">
        <v>122</v>
      </c>
      <c r="E40" s="37">
        <v>1</v>
      </c>
      <c r="F40" s="39" t="s">
        <v>45</v>
      </c>
      <c r="G40" s="47" t="s">
        <v>320</v>
      </c>
      <c r="H40" s="40" t="s">
        <v>145</v>
      </c>
      <c r="I40" s="48"/>
      <c r="J40" s="49"/>
      <c r="K40" s="50"/>
      <c r="L40" s="51"/>
      <c r="M40" s="52">
        <v>1</v>
      </c>
      <c r="N40" s="46">
        <v>0.46875</v>
      </c>
      <c r="O40" s="53">
        <f t="shared" si="0"/>
        <v>9.7222222222221877E-3</v>
      </c>
      <c r="P40" s="54"/>
    </row>
    <row r="41" spans="1:16" ht="16" x14ac:dyDescent="0.2">
      <c r="A41" s="46">
        <v>0.4597222222222222</v>
      </c>
      <c r="B41" s="40" t="s">
        <v>312</v>
      </c>
      <c r="C41" s="40"/>
      <c r="D41" s="40" t="s">
        <v>121</v>
      </c>
      <c r="E41" s="37">
        <v>2</v>
      </c>
      <c r="F41" s="39" t="s">
        <v>44</v>
      </c>
      <c r="G41" s="47" t="s">
        <v>125</v>
      </c>
      <c r="H41" s="40" t="s">
        <v>124</v>
      </c>
      <c r="I41" s="48"/>
      <c r="J41" s="49"/>
      <c r="K41" s="50"/>
      <c r="L41" s="51">
        <v>1</v>
      </c>
      <c r="M41" s="52"/>
      <c r="N41" s="46">
        <v>0.4680555555555555</v>
      </c>
      <c r="O41" s="53">
        <f t="shared" si="0"/>
        <v>8.3333333333333037E-3</v>
      </c>
      <c r="P41" s="54"/>
    </row>
    <row r="42" spans="1:16" ht="16" x14ac:dyDescent="0.2">
      <c r="A42" s="46">
        <v>0.4597222222222222</v>
      </c>
      <c r="B42" s="40" t="s">
        <v>144</v>
      </c>
      <c r="C42" s="40"/>
      <c r="D42" s="40" t="s">
        <v>121</v>
      </c>
      <c r="E42" s="37">
        <v>1</v>
      </c>
      <c r="F42" s="39" t="s">
        <v>50</v>
      </c>
      <c r="G42" s="47" t="s">
        <v>124</v>
      </c>
      <c r="H42" s="40" t="s">
        <v>132</v>
      </c>
      <c r="I42" s="48"/>
      <c r="J42" s="49"/>
      <c r="K42" s="50">
        <v>1</v>
      </c>
      <c r="L42" s="51"/>
      <c r="M42" s="52"/>
      <c r="N42" s="46">
        <v>0.46597222222222223</v>
      </c>
      <c r="O42" s="53">
        <f t="shared" si="0"/>
        <v>6.2500000000000333E-3</v>
      </c>
      <c r="P42" s="54"/>
    </row>
    <row r="43" spans="1:16" ht="16" x14ac:dyDescent="0.2">
      <c r="A43" s="46">
        <v>0.46180555555555558</v>
      </c>
      <c r="B43" s="40" t="s">
        <v>135</v>
      </c>
      <c r="C43" s="40"/>
      <c r="D43" s="40" t="s">
        <v>121</v>
      </c>
      <c r="E43" s="37">
        <v>1</v>
      </c>
      <c r="F43" s="39" t="s">
        <v>44</v>
      </c>
      <c r="G43" s="47" t="s">
        <v>132</v>
      </c>
      <c r="H43" s="40" t="s">
        <v>124</v>
      </c>
      <c r="I43" s="48"/>
      <c r="J43" s="49"/>
      <c r="K43" s="50">
        <v>1</v>
      </c>
      <c r="L43" s="51"/>
      <c r="M43" s="52"/>
      <c r="N43" s="46">
        <v>0.46597222222222223</v>
      </c>
      <c r="O43" s="53">
        <f t="shared" si="0"/>
        <v>4.1666666666666519E-3</v>
      </c>
      <c r="P43" s="54"/>
    </row>
    <row r="44" spans="1:16" ht="16" x14ac:dyDescent="0.2">
      <c r="A44" s="46">
        <v>0.46875</v>
      </c>
      <c r="B44" s="40" t="s">
        <v>261</v>
      </c>
      <c r="C44" s="40">
        <v>1</v>
      </c>
      <c r="D44" s="40" t="s">
        <v>122</v>
      </c>
      <c r="E44" s="37"/>
      <c r="F44" s="39" t="s">
        <v>51</v>
      </c>
      <c r="G44" s="47" t="s">
        <v>124</v>
      </c>
      <c r="H44" s="40" t="s">
        <v>242</v>
      </c>
      <c r="I44" s="48"/>
      <c r="J44" s="49"/>
      <c r="K44" s="50"/>
      <c r="L44" s="51">
        <v>1</v>
      </c>
      <c r="M44" s="52"/>
      <c r="N44" s="46">
        <v>0.47291666666666665</v>
      </c>
      <c r="O44" s="53">
        <f t="shared" si="0"/>
        <v>4.1666666666666519E-3</v>
      </c>
      <c r="P44" s="54"/>
    </row>
    <row r="45" spans="1:16" ht="16" x14ac:dyDescent="0.2">
      <c r="A45" s="46">
        <v>0.47013888888888888</v>
      </c>
      <c r="B45" s="40" t="s">
        <v>174</v>
      </c>
      <c r="C45" s="40"/>
      <c r="D45" s="40" t="s">
        <v>122</v>
      </c>
      <c r="E45" s="37">
        <v>1</v>
      </c>
      <c r="F45" s="39" t="s">
        <v>44</v>
      </c>
      <c r="G45" s="47" t="s">
        <v>126</v>
      </c>
      <c r="H45" s="40" t="s">
        <v>124</v>
      </c>
      <c r="I45" s="48"/>
      <c r="J45" s="49"/>
      <c r="K45" s="50"/>
      <c r="L45" s="51"/>
      <c r="M45" s="52">
        <v>1</v>
      </c>
      <c r="N45" s="46">
        <v>0.48125000000000001</v>
      </c>
      <c r="O45" s="53">
        <f t="shared" si="0"/>
        <v>1.1111111111111127E-2</v>
      </c>
      <c r="P45" s="54"/>
    </row>
    <row r="46" spans="1:16" ht="16" x14ac:dyDescent="0.2">
      <c r="A46" s="46">
        <v>0.47569444444444442</v>
      </c>
      <c r="B46" s="40" t="s">
        <v>147</v>
      </c>
      <c r="C46" s="40"/>
      <c r="D46" s="40" t="s">
        <v>121</v>
      </c>
      <c r="E46" s="37">
        <v>1</v>
      </c>
      <c r="F46" s="39" t="s">
        <v>49</v>
      </c>
      <c r="G46" s="47" t="s">
        <v>342</v>
      </c>
      <c r="H46" s="40" t="s">
        <v>124</v>
      </c>
      <c r="I46" s="48"/>
      <c r="J46" s="49"/>
      <c r="K46" s="50">
        <v>1</v>
      </c>
      <c r="L46" s="51"/>
      <c r="M46" s="52"/>
      <c r="N46" s="46">
        <v>0.49236111111111108</v>
      </c>
      <c r="O46" s="53">
        <f t="shared" si="0"/>
        <v>1.6666666666666663E-2</v>
      </c>
      <c r="P46" s="54"/>
    </row>
    <row r="47" spans="1:16" ht="16" x14ac:dyDescent="0.2">
      <c r="A47" s="46">
        <v>0.47569444444444442</v>
      </c>
      <c r="B47" s="40" t="s">
        <v>137</v>
      </c>
      <c r="C47" s="40"/>
      <c r="D47" s="40" t="s">
        <v>121</v>
      </c>
      <c r="E47" s="37">
        <v>1</v>
      </c>
      <c r="F47" s="39" t="s">
        <v>49</v>
      </c>
      <c r="G47" s="47" t="s">
        <v>124</v>
      </c>
      <c r="H47" s="40" t="s">
        <v>337</v>
      </c>
      <c r="I47" s="48"/>
      <c r="J47" s="49"/>
      <c r="K47" s="50">
        <v>1</v>
      </c>
      <c r="L47" s="51"/>
      <c r="M47" s="52"/>
      <c r="N47" s="46">
        <v>0.48125000000000001</v>
      </c>
      <c r="O47" s="53">
        <f t="shared" si="0"/>
        <v>5.5555555555555913E-3</v>
      </c>
      <c r="P47" s="54"/>
    </row>
    <row r="48" spans="1:16" ht="16" x14ac:dyDescent="0.2">
      <c r="A48" s="46">
        <v>0.4770833333333333</v>
      </c>
      <c r="B48" s="40" t="s">
        <v>174</v>
      </c>
      <c r="C48" s="40"/>
      <c r="D48" s="40" t="s">
        <v>122</v>
      </c>
      <c r="E48" s="37">
        <v>1</v>
      </c>
      <c r="F48" s="39" t="s">
        <v>44</v>
      </c>
      <c r="G48" s="47" t="s">
        <v>124</v>
      </c>
      <c r="H48" s="40" t="s">
        <v>132</v>
      </c>
      <c r="I48" s="48"/>
      <c r="J48" s="49"/>
      <c r="K48" s="50"/>
      <c r="L48" s="51">
        <v>1</v>
      </c>
      <c r="M48" s="52"/>
      <c r="N48" s="46">
        <v>0.47986111111111113</v>
      </c>
      <c r="O48" s="53">
        <f t="shared" si="0"/>
        <v>2.7777777777778234E-3</v>
      </c>
      <c r="P48" s="54"/>
    </row>
    <row r="49" spans="1:16" ht="16" x14ac:dyDescent="0.2">
      <c r="A49" s="46">
        <v>0.47916666666666669</v>
      </c>
      <c r="B49" s="40" t="s">
        <v>120</v>
      </c>
      <c r="C49" s="40"/>
      <c r="D49" s="40" t="s">
        <v>121</v>
      </c>
      <c r="E49" s="37">
        <v>1</v>
      </c>
      <c r="F49" s="39" t="s">
        <v>51</v>
      </c>
      <c r="G49" s="47" t="s">
        <v>142</v>
      </c>
      <c r="H49" s="40" t="s">
        <v>241</v>
      </c>
      <c r="I49" s="48"/>
      <c r="J49" s="49"/>
      <c r="K49" s="50"/>
      <c r="L49" s="51">
        <v>1</v>
      </c>
      <c r="M49" s="52"/>
      <c r="N49" s="46">
        <v>0.49722222222222223</v>
      </c>
      <c r="O49" s="53">
        <f t="shared" si="0"/>
        <v>1.8055555555555547E-2</v>
      </c>
      <c r="P49" s="54"/>
    </row>
    <row r="50" spans="1:16" ht="16" x14ac:dyDescent="0.2">
      <c r="A50" s="46">
        <v>0.48819444444444443</v>
      </c>
      <c r="B50" s="40" t="s">
        <v>168</v>
      </c>
      <c r="C50" s="40"/>
      <c r="D50" s="40" t="s">
        <v>121</v>
      </c>
      <c r="E50" s="37">
        <v>1</v>
      </c>
      <c r="F50" s="39" t="s">
        <v>46</v>
      </c>
      <c r="G50" s="47" t="s">
        <v>124</v>
      </c>
      <c r="H50" s="40" t="s">
        <v>138</v>
      </c>
      <c r="I50" s="48"/>
      <c r="J50" s="49"/>
      <c r="K50" s="50"/>
      <c r="L50" s="51"/>
      <c r="M50" s="52">
        <v>1</v>
      </c>
      <c r="N50" s="46">
        <v>0.49305555555555558</v>
      </c>
      <c r="O50" s="53">
        <f t="shared" si="0"/>
        <v>4.8611111111111494E-3</v>
      </c>
      <c r="P50" s="54"/>
    </row>
    <row r="51" spans="1:16" ht="16" x14ac:dyDescent="0.2">
      <c r="A51" s="46">
        <v>0.48819444444444443</v>
      </c>
      <c r="B51" s="40" t="s">
        <v>156</v>
      </c>
      <c r="C51" s="40"/>
      <c r="D51" s="40" t="s">
        <v>121</v>
      </c>
      <c r="E51" s="37">
        <v>1</v>
      </c>
      <c r="F51" s="39" t="s">
        <v>44</v>
      </c>
      <c r="G51" s="47" t="s">
        <v>177</v>
      </c>
      <c r="H51" s="40" t="s">
        <v>343</v>
      </c>
      <c r="I51" s="48"/>
      <c r="J51" s="49"/>
      <c r="K51" s="50"/>
      <c r="L51" s="51"/>
      <c r="M51" s="52">
        <v>1</v>
      </c>
      <c r="N51" s="46">
        <v>0.49513888888888885</v>
      </c>
      <c r="O51" s="53">
        <f t="shared" si="0"/>
        <v>6.9444444444444198E-3</v>
      </c>
      <c r="P51" s="54"/>
    </row>
    <row r="52" spans="1:16" ht="16" x14ac:dyDescent="0.2">
      <c r="A52" s="46">
        <v>0.5229166666666667</v>
      </c>
      <c r="B52" s="40" t="s">
        <v>181</v>
      </c>
      <c r="C52" s="40"/>
      <c r="D52" s="40" t="s">
        <v>121</v>
      </c>
      <c r="E52" s="37">
        <v>2</v>
      </c>
      <c r="F52" s="39" t="s">
        <v>50</v>
      </c>
      <c r="G52" s="47" t="s">
        <v>124</v>
      </c>
      <c r="H52" s="40" t="s">
        <v>132</v>
      </c>
      <c r="I52" s="48"/>
      <c r="J52" s="49"/>
      <c r="K52" s="50">
        <v>1</v>
      </c>
      <c r="L52" s="51"/>
      <c r="M52" s="52"/>
      <c r="N52" s="46">
        <v>0.52708333333333335</v>
      </c>
      <c r="O52" s="53">
        <f t="shared" si="0"/>
        <v>4.1666666666666519E-3</v>
      </c>
      <c r="P52" s="54"/>
    </row>
    <row r="53" spans="1:16" ht="16" x14ac:dyDescent="0.2">
      <c r="A53" s="46">
        <v>0.5229166666666667</v>
      </c>
      <c r="B53" s="40" t="s">
        <v>156</v>
      </c>
      <c r="C53" s="40"/>
      <c r="D53" s="40" t="s">
        <v>121</v>
      </c>
      <c r="E53" s="37">
        <v>1</v>
      </c>
      <c r="F53" s="39" t="s">
        <v>44</v>
      </c>
      <c r="G53" s="47" t="s">
        <v>343</v>
      </c>
      <c r="H53" s="40" t="s">
        <v>226</v>
      </c>
      <c r="I53" s="48"/>
      <c r="J53" s="49"/>
      <c r="K53" s="50"/>
      <c r="L53" s="51">
        <v>1</v>
      </c>
      <c r="M53" s="52"/>
      <c r="N53" s="46">
        <v>0.53402777777777777</v>
      </c>
      <c r="O53" s="53">
        <f t="shared" si="0"/>
        <v>1.1111111111111072E-2</v>
      </c>
      <c r="P53" s="54"/>
    </row>
    <row r="54" spans="1:16" ht="16" x14ac:dyDescent="0.2">
      <c r="A54" s="46">
        <v>0.52569444444444446</v>
      </c>
      <c r="B54" s="40" t="s">
        <v>149</v>
      </c>
      <c r="C54" s="40"/>
      <c r="D54" s="40" t="s">
        <v>121</v>
      </c>
      <c r="E54" s="37">
        <v>1</v>
      </c>
      <c r="F54" s="39" t="s">
        <v>45</v>
      </c>
      <c r="G54" s="47" t="s">
        <v>124</v>
      </c>
      <c r="H54" s="40" t="s">
        <v>134</v>
      </c>
      <c r="I54" s="48"/>
      <c r="J54" s="49"/>
      <c r="K54" s="50"/>
      <c r="L54" s="51"/>
      <c r="M54" s="52">
        <v>1</v>
      </c>
      <c r="N54" s="46">
        <v>0.52847222222222223</v>
      </c>
      <c r="O54" s="53">
        <f t="shared" si="0"/>
        <v>2.7777777777777679E-3</v>
      </c>
      <c r="P54" s="54"/>
    </row>
    <row r="55" spans="1:16" ht="16" x14ac:dyDescent="0.2">
      <c r="A55" s="46">
        <v>0.52847222222222223</v>
      </c>
      <c r="B55" s="40" t="s">
        <v>149</v>
      </c>
      <c r="C55" s="40"/>
      <c r="D55" s="40" t="s">
        <v>121</v>
      </c>
      <c r="E55" s="37">
        <v>1</v>
      </c>
      <c r="F55" s="39" t="s">
        <v>45</v>
      </c>
      <c r="G55" s="47" t="s">
        <v>134</v>
      </c>
      <c r="H55" s="40" t="s">
        <v>242</v>
      </c>
      <c r="I55" s="48"/>
      <c r="J55" s="55"/>
      <c r="K55" s="56"/>
      <c r="L55" s="51"/>
      <c r="M55" s="52">
        <v>1</v>
      </c>
      <c r="N55" s="46">
        <v>0.53055555555555556</v>
      </c>
      <c r="O55" s="53">
        <f t="shared" si="0"/>
        <v>2.0833333333333259E-3</v>
      </c>
      <c r="P55" s="54"/>
    </row>
    <row r="56" spans="1:16" ht="16" x14ac:dyDescent="0.2">
      <c r="A56" s="46">
        <v>0.53125</v>
      </c>
      <c r="B56" s="40" t="s">
        <v>135</v>
      </c>
      <c r="C56" s="40"/>
      <c r="D56" s="40" t="s">
        <v>121</v>
      </c>
      <c r="E56" s="37">
        <v>1</v>
      </c>
      <c r="F56" s="39" t="s">
        <v>44</v>
      </c>
      <c r="G56" s="47" t="s">
        <v>124</v>
      </c>
      <c r="H56" s="40" t="s">
        <v>268</v>
      </c>
      <c r="I56" s="48"/>
      <c r="J56" s="55"/>
      <c r="K56" s="56">
        <v>1</v>
      </c>
      <c r="L56" s="51"/>
      <c r="M56" s="52"/>
      <c r="N56" s="46">
        <v>0.53749999999999998</v>
      </c>
      <c r="O56" s="53">
        <f t="shared" si="0"/>
        <v>6.2499999999999778E-3</v>
      </c>
      <c r="P56" s="54"/>
    </row>
    <row r="57" spans="1:16" ht="16" x14ac:dyDescent="0.2">
      <c r="A57" s="46">
        <v>0.53125</v>
      </c>
      <c r="B57" s="40" t="s">
        <v>151</v>
      </c>
      <c r="C57" s="40"/>
      <c r="D57" s="40" t="s">
        <v>121</v>
      </c>
      <c r="E57" s="37">
        <v>1</v>
      </c>
      <c r="F57" s="39" t="s">
        <v>44</v>
      </c>
      <c r="G57" s="47" t="s">
        <v>124</v>
      </c>
      <c r="H57" s="40" t="s">
        <v>132</v>
      </c>
      <c r="I57" s="48"/>
      <c r="J57" s="55"/>
      <c r="K57" s="56">
        <v>1</v>
      </c>
      <c r="L57" s="51"/>
      <c r="M57" s="52"/>
      <c r="N57" s="46">
        <v>0.53749999999999998</v>
      </c>
      <c r="O57" s="53">
        <f t="shared" si="0"/>
        <v>6.2499999999999778E-3</v>
      </c>
      <c r="P57" s="54"/>
    </row>
    <row r="58" spans="1:16" ht="16" x14ac:dyDescent="0.2">
      <c r="A58" s="46">
        <v>0.53402777777777777</v>
      </c>
      <c r="B58" s="40" t="s">
        <v>149</v>
      </c>
      <c r="C58" s="40"/>
      <c r="D58" s="40" t="s">
        <v>121</v>
      </c>
      <c r="E58" s="37">
        <v>1</v>
      </c>
      <c r="F58" s="39" t="s">
        <v>45</v>
      </c>
      <c r="G58" s="47" t="s">
        <v>313</v>
      </c>
      <c r="H58" s="40" t="s">
        <v>124</v>
      </c>
      <c r="I58" s="48"/>
      <c r="J58" s="55"/>
      <c r="K58" s="56"/>
      <c r="L58" s="51">
        <v>1</v>
      </c>
      <c r="M58" s="52"/>
      <c r="N58" s="46">
        <v>0.54097222222222219</v>
      </c>
      <c r="O58" s="53">
        <f t="shared" si="0"/>
        <v>6.9444444444444198E-3</v>
      </c>
      <c r="P58" s="54"/>
    </row>
    <row r="59" spans="1:16" ht="16" x14ac:dyDescent="0.2">
      <c r="A59" s="46">
        <v>0.53541666666666665</v>
      </c>
      <c r="B59" s="40" t="s">
        <v>137</v>
      </c>
      <c r="C59" s="40"/>
      <c r="D59" s="40" t="s">
        <v>121</v>
      </c>
      <c r="E59" s="37">
        <v>1</v>
      </c>
      <c r="F59" s="39" t="s">
        <v>49</v>
      </c>
      <c r="G59" s="47" t="s">
        <v>124</v>
      </c>
      <c r="H59" s="40" t="s">
        <v>263</v>
      </c>
      <c r="I59" s="57"/>
      <c r="J59" s="55"/>
      <c r="K59" s="56"/>
      <c r="L59" s="51"/>
      <c r="M59" s="52">
        <v>1</v>
      </c>
      <c r="N59" s="46">
        <v>0.53819444444444442</v>
      </c>
      <c r="O59" s="53">
        <f t="shared" si="0"/>
        <v>2.7777777777777679E-3</v>
      </c>
      <c r="P59" s="54"/>
    </row>
    <row r="60" spans="1:16" ht="16" x14ac:dyDescent="0.2">
      <c r="A60" s="46">
        <v>0.53541666666666665</v>
      </c>
      <c r="B60" s="40" t="s">
        <v>240</v>
      </c>
      <c r="C60" s="40"/>
      <c r="D60" s="40" t="s">
        <v>121</v>
      </c>
      <c r="E60" s="37">
        <v>1</v>
      </c>
      <c r="F60" s="39" t="s">
        <v>44</v>
      </c>
      <c r="G60" s="47" t="s">
        <v>124</v>
      </c>
      <c r="H60" s="40" t="s">
        <v>333</v>
      </c>
      <c r="I60" s="57"/>
      <c r="J60" s="55"/>
      <c r="K60" s="56"/>
      <c r="L60" s="51"/>
      <c r="M60" s="52">
        <v>1</v>
      </c>
      <c r="N60" s="46">
        <v>0.54097222222222219</v>
      </c>
      <c r="O60" s="53">
        <f t="shared" si="0"/>
        <v>5.5555555555555358E-3</v>
      </c>
      <c r="P60" s="54"/>
    </row>
    <row r="61" spans="1:16" ht="16" x14ac:dyDescent="0.2">
      <c r="A61" s="46">
        <v>4.1666666666666664E-2</v>
      </c>
      <c r="B61" s="40" t="s">
        <v>123</v>
      </c>
      <c r="C61" s="40"/>
      <c r="D61" s="40" t="s">
        <v>121</v>
      </c>
      <c r="E61" s="37">
        <v>1</v>
      </c>
      <c r="F61" s="39" t="s">
        <v>46</v>
      </c>
      <c r="G61" s="47" t="s">
        <v>157</v>
      </c>
      <c r="H61" s="40" t="s">
        <v>124</v>
      </c>
      <c r="I61" s="48"/>
      <c r="J61" s="55"/>
      <c r="K61" s="56"/>
      <c r="L61" s="51"/>
      <c r="M61" s="52">
        <v>1</v>
      </c>
      <c r="N61" s="46">
        <v>5.0694444444444452E-2</v>
      </c>
      <c r="O61" s="53">
        <f t="shared" si="0"/>
        <v>9.0277777777777873E-3</v>
      </c>
      <c r="P61" s="88"/>
    </row>
    <row r="62" spans="1:16" ht="16" x14ac:dyDescent="0.2">
      <c r="A62" s="46">
        <v>4.9999999999999996E-2</v>
      </c>
      <c r="B62" s="40" t="s">
        <v>144</v>
      </c>
      <c r="C62" s="40"/>
      <c r="D62" s="40" t="s">
        <v>121</v>
      </c>
      <c r="E62" s="37">
        <v>1</v>
      </c>
      <c r="F62" s="39" t="s">
        <v>50</v>
      </c>
      <c r="G62" s="47" t="s">
        <v>124</v>
      </c>
      <c r="H62" s="40" t="s">
        <v>132</v>
      </c>
      <c r="I62" s="48"/>
      <c r="J62" s="55"/>
      <c r="K62" s="56">
        <v>1</v>
      </c>
      <c r="L62" s="51"/>
      <c r="M62" s="52"/>
      <c r="N62" s="46">
        <v>5.4166666666666669E-2</v>
      </c>
      <c r="O62" s="53">
        <f t="shared" si="0"/>
        <v>4.1666666666666727E-3</v>
      </c>
      <c r="P62" s="54"/>
    </row>
    <row r="63" spans="1:16" ht="16" x14ac:dyDescent="0.2">
      <c r="A63" s="46">
        <v>5.2777777777777778E-2</v>
      </c>
      <c r="B63" s="40" t="s">
        <v>174</v>
      </c>
      <c r="C63" s="40"/>
      <c r="D63" s="40" t="s">
        <v>122</v>
      </c>
      <c r="E63" s="37">
        <v>1</v>
      </c>
      <c r="F63" s="39" t="s">
        <v>44</v>
      </c>
      <c r="G63" s="47" t="s">
        <v>132</v>
      </c>
      <c r="H63" s="40" t="s">
        <v>124</v>
      </c>
      <c r="I63" s="48"/>
      <c r="J63" s="55"/>
      <c r="K63" s="56">
        <v>1</v>
      </c>
      <c r="L63" s="51"/>
      <c r="M63" s="52"/>
      <c r="N63" s="46">
        <v>6.0416666666666667E-2</v>
      </c>
      <c r="O63" s="53">
        <f t="shared" si="0"/>
        <v>7.6388888888888895E-3</v>
      </c>
      <c r="P63" s="54"/>
    </row>
    <row r="64" spans="1:16" ht="16" x14ac:dyDescent="0.2">
      <c r="A64" s="46">
        <v>5.4166666666666669E-2</v>
      </c>
      <c r="B64" s="40" t="s">
        <v>147</v>
      </c>
      <c r="C64" s="40"/>
      <c r="D64" s="40" t="s">
        <v>121</v>
      </c>
      <c r="E64" s="37">
        <v>1</v>
      </c>
      <c r="F64" s="39" t="s">
        <v>49</v>
      </c>
      <c r="G64" s="47" t="s">
        <v>124</v>
      </c>
      <c r="H64" s="40" t="s">
        <v>344</v>
      </c>
      <c r="I64" s="48"/>
      <c r="J64" s="55"/>
      <c r="K64" s="56"/>
      <c r="L64" s="51">
        <v>1</v>
      </c>
      <c r="M64" s="52"/>
      <c r="N64" s="46">
        <v>6.1805555555555558E-2</v>
      </c>
      <c r="O64" s="53">
        <f t="shared" si="0"/>
        <v>7.6388888888888895E-3</v>
      </c>
      <c r="P64" s="54"/>
    </row>
    <row r="65" spans="1:16" ht="16" x14ac:dyDescent="0.2">
      <c r="A65" s="46">
        <v>5.8333333333333327E-2</v>
      </c>
      <c r="B65" s="40" t="s">
        <v>120</v>
      </c>
      <c r="C65" s="40"/>
      <c r="D65" s="40" t="s">
        <v>121</v>
      </c>
      <c r="E65" s="37">
        <v>1</v>
      </c>
      <c r="F65" s="39" t="s">
        <v>51</v>
      </c>
      <c r="G65" s="47" t="s">
        <v>269</v>
      </c>
      <c r="H65" s="40" t="s">
        <v>244</v>
      </c>
      <c r="I65" s="48"/>
      <c r="J65" s="55"/>
      <c r="K65" s="56"/>
      <c r="L65" s="51"/>
      <c r="M65" s="52">
        <v>1</v>
      </c>
      <c r="N65" s="46">
        <v>6.805555555555555E-2</v>
      </c>
      <c r="O65" s="53">
        <f t="shared" si="0"/>
        <v>9.7222222222222224E-3</v>
      </c>
      <c r="P65" s="54"/>
    </row>
    <row r="66" spans="1:16" ht="16" x14ac:dyDescent="0.2">
      <c r="A66" s="46">
        <v>7.4305555555555555E-2</v>
      </c>
      <c r="B66" s="40" t="s">
        <v>198</v>
      </c>
      <c r="C66" s="40"/>
      <c r="D66" s="40" t="s">
        <v>122</v>
      </c>
      <c r="E66" s="37">
        <v>1</v>
      </c>
      <c r="F66" s="39" t="s">
        <v>44</v>
      </c>
      <c r="G66" s="47" t="s">
        <v>124</v>
      </c>
      <c r="H66" s="40" t="s">
        <v>138</v>
      </c>
      <c r="I66" s="48"/>
      <c r="J66" s="55"/>
      <c r="K66" s="56">
        <v>1</v>
      </c>
      <c r="L66" s="51"/>
      <c r="M66" s="52"/>
      <c r="N66" s="46">
        <v>7.8472222222222221E-2</v>
      </c>
      <c r="O66" s="53">
        <f t="shared" si="0"/>
        <v>4.1666666666666657E-3</v>
      </c>
      <c r="P66" s="54"/>
    </row>
    <row r="67" spans="1:16" ht="16" x14ac:dyDescent="0.2">
      <c r="A67" s="46">
        <v>7.7083333333333337E-2</v>
      </c>
      <c r="B67" s="40" t="s">
        <v>181</v>
      </c>
      <c r="C67" s="40">
        <v>1</v>
      </c>
      <c r="D67" s="40" t="s">
        <v>122</v>
      </c>
      <c r="E67" s="37"/>
      <c r="F67" s="39" t="s">
        <v>50</v>
      </c>
      <c r="G67" s="47" t="s">
        <v>124</v>
      </c>
      <c r="H67" s="40" t="s">
        <v>132</v>
      </c>
      <c r="I67" s="48"/>
      <c r="J67" s="55"/>
      <c r="K67" s="56"/>
      <c r="L67" s="51">
        <v>1</v>
      </c>
      <c r="M67" s="52"/>
      <c r="N67" s="46">
        <v>8.1250000000000003E-2</v>
      </c>
      <c r="O67" s="53">
        <f t="shared" si="0"/>
        <v>4.1666666666666657E-3</v>
      </c>
      <c r="P67" s="54"/>
    </row>
    <row r="68" spans="1:16" ht="16" x14ac:dyDescent="0.2">
      <c r="A68" s="46">
        <v>9.5833333333333326E-2</v>
      </c>
      <c r="B68" s="40" t="s">
        <v>147</v>
      </c>
      <c r="C68" s="40"/>
      <c r="D68" s="40" t="s">
        <v>121</v>
      </c>
      <c r="E68" s="37">
        <v>1</v>
      </c>
      <c r="F68" s="39" t="s">
        <v>49</v>
      </c>
      <c r="G68" s="47" t="s">
        <v>344</v>
      </c>
      <c r="H68" s="40" t="s">
        <v>124</v>
      </c>
      <c r="I68" s="48"/>
      <c r="J68" s="55"/>
      <c r="K68" s="56"/>
      <c r="L68" s="51">
        <v>1</v>
      </c>
      <c r="M68" s="52"/>
      <c r="N68" s="46">
        <v>0.11666666666666665</v>
      </c>
      <c r="O68" s="53">
        <f t="shared" ref="O68:O131" si="1">ABS(N68-A68)</f>
        <v>2.0833333333333329E-2</v>
      </c>
      <c r="P68" s="129" t="s">
        <v>347</v>
      </c>
    </row>
    <row r="69" spans="1:16" ht="16" x14ac:dyDescent="0.2">
      <c r="A69" s="46">
        <v>9.7916666666666666E-2</v>
      </c>
      <c r="B69" s="40" t="s">
        <v>137</v>
      </c>
      <c r="C69" s="40"/>
      <c r="D69" s="40" t="s">
        <v>121</v>
      </c>
      <c r="E69" s="37">
        <v>1</v>
      </c>
      <c r="F69" s="39" t="s">
        <v>49</v>
      </c>
      <c r="G69" s="47" t="s">
        <v>124</v>
      </c>
      <c r="H69" s="40" t="s">
        <v>131</v>
      </c>
      <c r="I69" s="48"/>
      <c r="J69" s="55"/>
      <c r="K69" s="56">
        <v>1</v>
      </c>
      <c r="L69" s="51"/>
      <c r="M69" s="52"/>
      <c r="N69" s="46">
        <v>9.9999999999999992E-2</v>
      </c>
      <c r="O69" s="53">
        <f t="shared" si="1"/>
        <v>2.0833333333333259E-3</v>
      </c>
      <c r="P69" s="54"/>
    </row>
    <row r="70" spans="1:16" ht="16" x14ac:dyDescent="0.2">
      <c r="A70" s="46">
        <v>9.9999999999999992E-2</v>
      </c>
      <c r="B70" s="40" t="s">
        <v>137</v>
      </c>
      <c r="C70" s="40"/>
      <c r="D70" s="40" t="s">
        <v>121</v>
      </c>
      <c r="E70" s="37">
        <v>1</v>
      </c>
      <c r="F70" s="39" t="s">
        <v>49</v>
      </c>
      <c r="G70" s="47" t="s">
        <v>131</v>
      </c>
      <c r="H70" s="40" t="s">
        <v>124</v>
      </c>
      <c r="I70" s="48"/>
      <c r="J70" s="55"/>
      <c r="K70" s="56">
        <v>1</v>
      </c>
      <c r="L70" s="51"/>
      <c r="M70" s="52"/>
      <c r="N70" s="46">
        <v>0.10208333333333335</v>
      </c>
      <c r="O70" s="53">
        <f t="shared" si="1"/>
        <v>2.0833333333333537E-3</v>
      </c>
      <c r="P70" s="54"/>
    </row>
    <row r="71" spans="1:16" ht="16" x14ac:dyDescent="0.2">
      <c r="A71" s="46">
        <v>9.8611111111111108E-2</v>
      </c>
      <c r="B71" s="40" t="s">
        <v>345</v>
      </c>
      <c r="C71" s="40"/>
      <c r="D71" s="40" t="s">
        <v>121</v>
      </c>
      <c r="E71" s="37">
        <v>2</v>
      </c>
      <c r="F71" s="39" t="s">
        <v>44</v>
      </c>
      <c r="G71" s="47" t="s">
        <v>346</v>
      </c>
      <c r="H71" s="40" t="s">
        <v>124</v>
      </c>
      <c r="I71" s="48"/>
      <c r="J71" s="55"/>
      <c r="K71" s="56">
        <v>1</v>
      </c>
      <c r="L71" s="51"/>
      <c r="M71" s="52"/>
      <c r="N71" s="46">
        <v>0.11666666666666665</v>
      </c>
      <c r="O71" s="53">
        <f t="shared" si="1"/>
        <v>1.8055555555555547E-2</v>
      </c>
      <c r="P71" s="54"/>
    </row>
    <row r="72" spans="1:16" ht="16" x14ac:dyDescent="0.2">
      <c r="A72" s="46">
        <v>0.10208333333333335</v>
      </c>
      <c r="B72" s="40" t="s">
        <v>137</v>
      </c>
      <c r="C72" s="40"/>
      <c r="D72" s="40" t="s">
        <v>121</v>
      </c>
      <c r="E72" s="37">
        <v>1</v>
      </c>
      <c r="F72" s="39" t="s">
        <v>49</v>
      </c>
      <c r="G72" s="47" t="s">
        <v>124</v>
      </c>
      <c r="H72" s="40" t="s">
        <v>337</v>
      </c>
      <c r="I72" s="48"/>
      <c r="J72" s="55"/>
      <c r="K72" s="56">
        <v>1</v>
      </c>
      <c r="L72" s="51"/>
      <c r="M72" s="52"/>
      <c r="N72" s="46">
        <v>0.10833333333333334</v>
      </c>
      <c r="O72" s="53">
        <f t="shared" si="1"/>
        <v>6.2499999999999917E-3</v>
      </c>
      <c r="P72" s="54"/>
    </row>
    <row r="73" spans="1:16" ht="16" x14ac:dyDescent="0.2">
      <c r="A73" s="46">
        <v>0.1076388888888889</v>
      </c>
      <c r="B73" s="40" t="s">
        <v>181</v>
      </c>
      <c r="C73" s="40"/>
      <c r="D73" s="40" t="s">
        <v>121</v>
      </c>
      <c r="E73" s="37">
        <v>2</v>
      </c>
      <c r="F73" s="39" t="s">
        <v>50</v>
      </c>
      <c r="G73" s="47" t="s">
        <v>132</v>
      </c>
      <c r="H73" s="40" t="s">
        <v>124</v>
      </c>
      <c r="I73" s="48"/>
      <c r="J73" s="55"/>
      <c r="K73" s="56"/>
      <c r="L73" s="51">
        <v>1</v>
      </c>
      <c r="M73" s="52"/>
      <c r="N73" s="46">
        <v>0.11666666666666665</v>
      </c>
      <c r="O73" s="53">
        <f t="shared" si="1"/>
        <v>9.0277777777777596E-3</v>
      </c>
      <c r="P73" s="54"/>
    </row>
    <row r="74" spans="1:16" ht="16" x14ac:dyDescent="0.2">
      <c r="A74" s="46">
        <v>0.11597222222222221</v>
      </c>
      <c r="B74" s="40" t="s">
        <v>149</v>
      </c>
      <c r="C74" s="40"/>
      <c r="D74" s="40" t="s">
        <v>121</v>
      </c>
      <c r="E74" s="37">
        <v>1</v>
      </c>
      <c r="F74" s="39" t="s">
        <v>45</v>
      </c>
      <c r="G74" s="47" t="s">
        <v>124</v>
      </c>
      <c r="H74" s="40" t="s">
        <v>241</v>
      </c>
      <c r="I74" s="48"/>
      <c r="J74" s="55"/>
      <c r="K74" s="56">
        <v>1</v>
      </c>
      <c r="L74" s="51"/>
      <c r="M74" s="52"/>
      <c r="N74" s="46">
        <v>0.11875000000000001</v>
      </c>
      <c r="O74" s="53">
        <f t="shared" si="1"/>
        <v>2.7777777777777957E-3</v>
      </c>
      <c r="P74" s="54"/>
    </row>
    <row r="75" spans="1:16" ht="16" x14ac:dyDescent="0.2">
      <c r="A75" s="46">
        <v>0.11597222222222221</v>
      </c>
      <c r="B75" s="40" t="s">
        <v>330</v>
      </c>
      <c r="C75" s="40"/>
      <c r="D75" s="40" t="s">
        <v>122</v>
      </c>
      <c r="E75" s="37">
        <v>1</v>
      </c>
      <c r="F75" s="39" t="s">
        <v>45</v>
      </c>
      <c r="G75" s="47" t="s">
        <v>124</v>
      </c>
      <c r="H75" s="40" t="s">
        <v>158</v>
      </c>
      <c r="I75" s="48"/>
      <c r="J75" s="55"/>
      <c r="K75" s="56">
        <v>1</v>
      </c>
      <c r="L75" s="51"/>
      <c r="M75" s="52"/>
      <c r="N75" s="46">
        <v>0.12083333333333333</v>
      </c>
      <c r="O75" s="53">
        <f t="shared" si="1"/>
        <v>4.8611111111111216E-3</v>
      </c>
      <c r="P75" s="54"/>
    </row>
    <row r="76" spans="1:16" ht="16" x14ac:dyDescent="0.2">
      <c r="A76" s="46">
        <v>0.11666666666666665</v>
      </c>
      <c r="B76" s="40" t="s">
        <v>151</v>
      </c>
      <c r="C76" s="40"/>
      <c r="D76" s="40" t="s">
        <v>121</v>
      </c>
      <c r="E76" s="37">
        <v>1</v>
      </c>
      <c r="F76" s="39" t="s">
        <v>44</v>
      </c>
      <c r="G76" s="47" t="s">
        <v>132</v>
      </c>
      <c r="H76" s="40" t="s">
        <v>124</v>
      </c>
      <c r="I76" s="48"/>
      <c r="J76" s="55"/>
      <c r="K76" s="56"/>
      <c r="L76" s="51">
        <v>1</v>
      </c>
      <c r="M76" s="52"/>
      <c r="N76" s="46">
        <v>0.125</v>
      </c>
      <c r="O76" s="53">
        <f t="shared" si="1"/>
        <v>8.3333333333333454E-3</v>
      </c>
      <c r="P76" s="54"/>
    </row>
    <row r="77" spans="1:16" ht="16" x14ac:dyDescent="0.2">
      <c r="A77" s="46">
        <v>0.12222222222222223</v>
      </c>
      <c r="B77" s="40" t="s">
        <v>168</v>
      </c>
      <c r="C77" s="40"/>
      <c r="D77" s="40" t="s">
        <v>121</v>
      </c>
      <c r="E77" s="37">
        <v>1</v>
      </c>
      <c r="F77" s="39" t="s">
        <v>46</v>
      </c>
      <c r="G77" s="47" t="s">
        <v>333</v>
      </c>
      <c r="H77" s="40" t="s">
        <v>124</v>
      </c>
      <c r="I77" s="48"/>
      <c r="J77" s="55"/>
      <c r="K77" s="56"/>
      <c r="L77" s="51"/>
      <c r="M77" s="52">
        <v>1</v>
      </c>
      <c r="N77" s="46">
        <v>0.13263888888888889</v>
      </c>
      <c r="O77" s="53">
        <f t="shared" si="1"/>
        <v>1.0416666666666657E-2</v>
      </c>
      <c r="P77" s="54"/>
    </row>
    <row r="78" spans="1:16" ht="16" x14ac:dyDescent="0.2">
      <c r="A78" s="46">
        <v>0.13333333333333333</v>
      </c>
      <c r="B78" s="40" t="s">
        <v>120</v>
      </c>
      <c r="C78" s="40"/>
      <c r="D78" s="40" t="s">
        <v>121</v>
      </c>
      <c r="E78" s="37">
        <v>1</v>
      </c>
      <c r="F78" s="39" t="s">
        <v>51</v>
      </c>
      <c r="G78" s="47" t="s">
        <v>244</v>
      </c>
      <c r="H78" s="40" t="s">
        <v>124</v>
      </c>
      <c r="I78" s="48"/>
      <c r="J78" s="55"/>
      <c r="K78" s="56">
        <v>1</v>
      </c>
      <c r="L78" s="51"/>
      <c r="M78" s="52"/>
      <c r="N78" s="46">
        <v>0.14722222222222223</v>
      </c>
      <c r="O78" s="53">
        <f t="shared" si="1"/>
        <v>1.3888888888888895E-2</v>
      </c>
      <c r="P78" s="54"/>
    </row>
    <row r="79" spans="1:16" ht="16" x14ac:dyDescent="0.2">
      <c r="A79" s="46">
        <v>0.14166666666666666</v>
      </c>
      <c r="B79" s="40" t="s">
        <v>135</v>
      </c>
      <c r="C79" s="40"/>
      <c r="D79" s="40" t="s">
        <v>121</v>
      </c>
      <c r="E79" s="37">
        <v>1</v>
      </c>
      <c r="F79" s="39" t="s">
        <v>44</v>
      </c>
      <c r="G79" s="47" t="s">
        <v>132</v>
      </c>
      <c r="H79" s="40" t="s">
        <v>124</v>
      </c>
      <c r="I79" s="48"/>
      <c r="J79" s="55"/>
      <c r="K79" s="56"/>
      <c r="L79" s="51">
        <v>1</v>
      </c>
      <c r="M79" s="52"/>
      <c r="N79" s="46">
        <v>0.14861111111111111</v>
      </c>
      <c r="O79" s="53">
        <f t="shared" si="1"/>
        <v>6.9444444444444475E-3</v>
      </c>
      <c r="P79" s="54"/>
    </row>
    <row r="80" spans="1:16" ht="16" x14ac:dyDescent="0.2">
      <c r="A80" s="46">
        <v>0.14444444444444446</v>
      </c>
      <c r="B80" s="40" t="s">
        <v>348</v>
      </c>
      <c r="C80" s="40"/>
      <c r="D80" s="40" t="s">
        <v>121</v>
      </c>
      <c r="E80" s="37">
        <v>2</v>
      </c>
      <c r="F80" s="39" t="s">
        <v>46</v>
      </c>
      <c r="G80" s="47" t="s">
        <v>124</v>
      </c>
      <c r="H80" s="40" t="s">
        <v>132</v>
      </c>
      <c r="I80" s="48"/>
      <c r="J80" s="55"/>
      <c r="K80" s="56"/>
      <c r="L80" s="51"/>
      <c r="M80" s="52">
        <v>1</v>
      </c>
      <c r="N80" s="46">
        <v>0.14930555555555555</v>
      </c>
      <c r="O80" s="53">
        <f t="shared" si="1"/>
        <v>4.8611111111110938E-3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25">
      <c r="A221" s="100" t="s">
        <v>55</v>
      </c>
      <c r="B221" s="60"/>
      <c r="C221" s="103"/>
      <c r="D221" s="103"/>
      <c r="E221" s="92">
        <f>SUM(E4:E220)</f>
        <v>87</v>
      </c>
      <c r="F221" s="35"/>
      <c r="G221" s="145" t="s">
        <v>56</v>
      </c>
      <c r="H221" s="146"/>
      <c r="I221" s="62">
        <f>SUM(I4:I194)</f>
        <v>8</v>
      </c>
      <c r="J221" s="105">
        <f>SUM(J4:J194)</f>
        <v>0</v>
      </c>
      <c r="K221" s="108">
        <f>SUM(K4:K194)</f>
        <v>28</v>
      </c>
      <c r="L221" s="110">
        <f>SUM(L4:L194)</f>
        <v>27</v>
      </c>
      <c r="M221" s="52">
        <f>SUM(M4:M194)</f>
        <v>14</v>
      </c>
      <c r="N221" s="93"/>
      <c r="O221" s="64">
        <f>SUM(I221:M221)</f>
        <v>77</v>
      </c>
      <c r="P221" s="122" t="s">
        <v>57</v>
      </c>
    </row>
    <row r="222" spans="1:16" ht="31.5" customHeight="1" thickBot="1" x14ac:dyDescent="0.25">
      <c r="A222" s="147" t="s">
        <v>58</v>
      </c>
      <c r="B222" s="147"/>
      <c r="C222" s="147"/>
      <c r="D222" s="117"/>
      <c r="E222" s="61">
        <f>SUM(C4:C220)</f>
        <v>4</v>
      </c>
      <c r="F222" s="35"/>
      <c r="G222" s="148" t="s">
        <v>110</v>
      </c>
      <c r="H222" s="149"/>
      <c r="I222" s="66">
        <f>SUMIF(I4:I194,"=1",O4:O194)</f>
        <v>5.5555555555555691E-2</v>
      </c>
      <c r="J222" s="106">
        <f>SUMIF(J4:J194,"=1",O4:O194)</f>
        <v>0</v>
      </c>
      <c r="K222" s="109">
        <f>SUMIF(K4:K194,"=1",O4:O194)</f>
        <v>0.16527777777777786</v>
      </c>
      <c r="L222" s="113">
        <f>SUMIF(L4:L194,"=1",O4:O194)</f>
        <v>0.22222222222222218</v>
      </c>
      <c r="M222" s="112">
        <f>SUMIF(M4:M194,"=1",O4:O194)</f>
        <v>9.6527777777777712E-2</v>
      </c>
      <c r="N222" s="94"/>
      <c r="O222" s="67">
        <f>SUM(O4:O220)</f>
        <v>0.53958333333333319</v>
      </c>
      <c r="P222" s="122" t="s">
        <v>107</v>
      </c>
    </row>
    <row r="223" spans="1:16" ht="33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3.3333333333333415</v>
      </c>
      <c r="J223" s="71">
        <f>ABS(J222*60)</f>
        <v>0</v>
      </c>
      <c r="K223" s="72">
        <f>ABS(K222*60)</f>
        <v>9.9166666666666714</v>
      </c>
      <c r="L223" s="73">
        <f>ABS(L222*60)</f>
        <v>13.33333333333333</v>
      </c>
      <c r="M223" s="74">
        <f>ABS(M222*60)</f>
        <v>5.7916666666666625</v>
      </c>
      <c r="N223" s="95"/>
      <c r="O223" s="53">
        <f>ABS(O222*60)</f>
        <v>32.374999999999993</v>
      </c>
      <c r="P223" s="122" t="s">
        <v>108</v>
      </c>
    </row>
    <row r="224" spans="1:16" ht="28.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0.41666666666666768</v>
      </c>
      <c r="J224" s="116">
        <v>0</v>
      </c>
      <c r="K224" s="76">
        <f>ABS(K223/K221)</f>
        <v>0.35416666666666685</v>
      </c>
      <c r="L224" s="77">
        <f>ABS(L223/L221)</f>
        <v>0.49382716049382708</v>
      </c>
      <c r="M224" s="78">
        <f>ABS(M223/M221)</f>
        <v>0.41369047619047589</v>
      </c>
      <c r="N224" s="93"/>
      <c r="O224" s="79">
        <f>ABS(O223/O221)</f>
        <v>0.42045454545454536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36394</v>
      </c>
      <c r="J227" s="118">
        <v>8340</v>
      </c>
      <c r="K227" s="118">
        <v>141259</v>
      </c>
      <c r="L227" s="118">
        <v>130048</v>
      </c>
      <c r="M227" s="118">
        <v>123721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8</v>
      </c>
      <c r="G228" s="86">
        <f>ABS(F228/E221)</f>
        <v>9.1954022988505746E-2</v>
      </c>
      <c r="H228" s="82" t="s">
        <v>70</v>
      </c>
      <c r="I228" s="118">
        <v>36407</v>
      </c>
      <c r="J228" s="118">
        <v>8340</v>
      </c>
      <c r="K228" s="118">
        <v>141301</v>
      </c>
      <c r="L228" s="118">
        <v>130084</v>
      </c>
      <c r="M228" s="118">
        <v>123764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30</v>
      </c>
      <c r="G229" s="86">
        <f>ABS(F229/E221)</f>
        <v>0.34482758620689657</v>
      </c>
      <c r="H229" s="82" t="s">
        <v>72</v>
      </c>
      <c r="I229" s="118">
        <f>SUM(I228-I227)</f>
        <v>13</v>
      </c>
      <c r="J229" s="118">
        <f>SUM(J228-J227)</f>
        <v>0</v>
      </c>
      <c r="K229" s="118">
        <f>SUM(K228-K227)</f>
        <v>42</v>
      </c>
      <c r="L229" s="118">
        <f>SUM(L228-L227)</f>
        <v>36</v>
      </c>
      <c r="M229" s="118">
        <f>SUM(M228-M227)</f>
        <v>43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118"/>
      <c r="J232" s="118"/>
      <c r="K232" s="118"/>
      <c r="L232" s="118"/>
      <c r="M232" s="118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6</v>
      </c>
      <c r="G233" s="86">
        <f>ABS(F233/E221)</f>
        <v>6.8965517241379309E-2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5</v>
      </c>
      <c r="G234" s="86">
        <f>ABS(F234/E221)</f>
        <v>5.7471264367816091E-2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17</v>
      </c>
      <c r="G235" s="86">
        <f>ABS(F235/E221)</f>
        <v>0.19540229885057472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11</v>
      </c>
      <c r="G236" s="86">
        <f>ABS(F236/E221)</f>
        <v>0.12643678160919541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10</v>
      </c>
      <c r="G237" s="86">
        <f>ABS(F237/E221)</f>
        <v>0.11494252873563218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1.0000000000000002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41"/>
  <sheetViews>
    <sheetView zoomScale="86" zoomScaleNormal="86" workbookViewId="0">
      <pane ySplit="3" topLeftCell="A218" activePane="bottomLeft" state="frozen"/>
      <selection activeCell="A223" sqref="A223"/>
      <selection pane="bottomLeft" activeCell="K243" sqref="K243"/>
    </sheetView>
  </sheetViews>
  <sheetFormatPr baseColWidth="10" defaultColWidth="8.83203125" defaultRowHeight="15" x14ac:dyDescent="0.2"/>
  <cols>
    <col min="1" max="1" width="9.5" customWidth="1"/>
    <col min="2" max="2" width="14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5" customWidth="1"/>
    <col min="15" max="15" width="14.1640625" customWidth="1"/>
    <col min="16" max="16" width="62.5" customWidth="1"/>
  </cols>
  <sheetData>
    <row r="1" spans="1:19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328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  <c r="S1" s="120"/>
    </row>
    <row r="2" spans="1:19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  <c r="S2" s="120"/>
    </row>
    <row r="3" spans="1:19" ht="87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340</v>
      </c>
      <c r="J3" s="125" t="s">
        <v>117</v>
      </c>
      <c r="K3" s="126" t="s">
        <v>118</v>
      </c>
      <c r="L3" s="127" t="s">
        <v>116</v>
      </c>
      <c r="M3" s="128" t="s">
        <v>339</v>
      </c>
      <c r="N3" s="36">
        <v>0.11041666666666666</v>
      </c>
      <c r="O3" s="37" t="s">
        <v>106</v>
      </c>
      <c r="P3" s="39" t="s">
        <v>43</v>
      </c>
    </row>
    <row r="4" spans="1:19" ht="16" x14ac:dyDescent="0.2">
      <c r="A4" s="46">
        <v>0.31597222222222221</v>
      </c>
      <c r="B4" s="40" t="s">
        <v>123</v>
      </c>
      <c r="C4" s="40"/>
      <c r="D4" s="40" t="s">
        <v>122</v>
      </c>
      <c r="E4" s="37">
        <v>1</v>
      </c>
      <c r="F4" s="39" t="s">
        <v>46</v>
      </c>
      <c r="G4" s="47" t="s">
        <v>124</v>
      </c>
      <c r="H4" s="40" t="s">
        <v>350</v>
      </c>
      <c r="I4" s="48"/>
      <c r="J4" s="49"/>
      <c r="K4" s="50"/>
      <c r="L4" s="51">
        <v>1</v>
      </c>
      <c r="M4" s="52"/>
      <c r="N4" s="46">
        <v>0.32083333333333336</v>
      </c>
      <c r="O4" s="53">
        <f t="shared" ref="O4:O67" si="0">ABS(N4-A4)</f>
        <v>4.8611111111111494E-3</v>
      </c>
      <c r="P4" s="54"/>
    </row>
    <row r="5" spans="1:19" ht="16" x14ac:dyDescent="0.2">
      <c r="A5" s="46">
        <v>0.32569444444444445</v>
      </c>
      <c r="B5" s="40" t="s">
        <v>173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132</v>
      </c>
      <c r="I5" s="48"/>
      <c r="J5" s="49"/>
      <c r="K5" s="50"/>
      <c r="L5" s="51">
        <v>1</v>
      </c>
      <c r="M5" s="52"/>
      <c r="N5" s="46">
        <v>0.33055555555555555</v>
      </c>
      <c r="O5" s="53">
        <f t="shared" si="0"/>
        <v>4.8611111111110938E-3</v>
      </c>
      <c r="P5" s="54"/>
    </row>
    <row r="6" spans="1:19" ht="16" x14ac:dyDescent="0.2">
      <c r="A6" s="46">
        <v>0.32569444444444445</v>
      </c>
      <c r="B6" s="40" t="s">
        <v>151</v>
      </c>
      <c r="C6" s="40"/>
      <c r="D6" s="40" t="s">
        <v>121</v>
      </c>
      <c r="E6" s="37">
        <v>1</v>
      </c>
      <c r="F6" s="39" t="s">
        <v>44</v>
      </c>
      <c r="G6" s="47" t="s">
        <v>124</v>
      </c>
      <c r="H6" s="40" t="s">
        <v>132</v>
      </c>
      <c r="I6" s="48"/>
      <c r="J6" s="49"/>
      <c r="K6" s="50"/>
      <c r="L6" s="51">
        <v>1</v>
      </c>
      <c r="M6" s="52"/>
      <c r="N6" s="46">
        <v>0.33055555555555555</v>
      </c>
      <c r="O6" s="53">
        <f t="shared" si="0"/>
        <v>4.8611111111110938E-3</v>
      </c>
      <c r="P6" s="54"/>
    </row>
    <row r="7" spans="1:19" ht="16" x14ac:dyDescent="0.2">
      <c r="A7" s="46">
        <v>0.32569444444444445</v>
      </c>
      <c r="B7" s="40" t="s">
        <v>163</v>
      </c>
      <c r="C7" s="40"/>
      <c r="D7" s="40" t="s">
        <v>121</v>
      </c>
      <c r="E7" s="37">
        <v>1</v>
      </c>
      <c r="F7" s="39" t="s">
        <v>51</v>
      </c>
      <c r="G7" s="47" t="s">
        <v>124</v>
      </c>
      <c r="H7" s="40" t="s">
        <v>157</v>
      </c>
      <c r="I7" s="48"/>
      <c r="J7" s="49"/>
      <c r="K7" s="50"/>
      <c r="L7" s="51"/>
      <c r="M7" s="52">
        <v>1</v>
      </c>
      <c r="N7" s="46">
        <v>0.3298611111111111</v>
      </c>
      <c r="O7" s="53">
        <f t="shared" si="0"/>
        <v>4.1666666666666519E-3</v>
      </c>
      <c r="P7" s="54"/>
    </row>
    <row r="8" spans="1:19" ht="16" x14ac:dyDescent="0.2">
      <c r="A8" s="46">
        <v>0.32569444444444445</v>
      </c>
      <c r="B8" s="40" t="s">
        <v>147</v>
      </c>
      <c r="C8" s="40"/>
      <c r="D8" s="40" t="s">
        <v>121</v>
      </c>
      <c r="E8" s="37">
        <v>1</v>
      </c>
      <c r="F8" s="39" t="s">
        <v>49</v>
      </c>
      <c r="G8" s="47" t="s">
        <v>124</v>
      </c>
      <c r="H8" s="40" t="s">
        <v>128</v>
      </c>
      <c r="I8" s="48"/>
      <c r="J8" s="49"/>
      <c r="K8" s="50"/>
      <c r="L8" s="51"/>
      <c r="M8" s="52">
        <v>1</v>
      </c>
      <c r="N8" s="46">
        <v>0.33194444444444443</v>
      </c>
      <c r="O8" s="53">
        <f t="shared" si="0"/>
        <v>6.2499999999999778E-3</v>
      </c>
      <c r="P8" s="54"/>
    </row>
    <row r="9" spans="1:19" ht="16" x14ac:dyDescent="0.2">
      <c r="A9" s="46">
        <v>0.32569444444444445</v>
      </c>
      <c r="B9" s="40" t="s">
        <v>149</v>
      </c>
      <c r="C9" s="40"/>
      <c r="D9" s="40" t="s">
        <v>122</v>
      </c>
      <c r="E9" s="37">
        <v>1</v>
      </c>
      <c r="F9" s="39" t="s">
        <v>45</v>
      </c>
      <c r="G9" s="47" t="s">
        <v>124</v>
      </c>
      <c r="H9" s="40" t="s">
        <v>351</v>
      </c>
      <c r="I9" s="48"/>
      <c r="J9" s="49"/>
      <c r="K9" s="50"/>
      <c r="L9" s="51"/>
      <c r="M9" s="52">
        <v>1</v>
      </c>
      <c r="N9" s="46">
        <v>0.33402777777777781</v>
      </c>
      <c r="O9" s="53">
        <f t="shared" si="0"/>
        <v>8.3333333333333592E-3</v>
      </c>
      <c r="P9" s="54"/>
    </row>
    <row r="10" spans="1:19" ht="16" x14ac:dyDescent="0.2">
      <c r="A10" s="46">
        <v>0.33194444444444443</v>
      </c>
      <c r="B10" s="40" t="s">
        <v>181</v>
      </c>
      <c r="C10" s="40"/>
      <c r="D10" s="40" t="s">
        <v>121</v>
      </c>
      <c r="E10" s="37">
        <v>2</v>
      </c>
      <c r="F10" s="39" t="s">
        <v>50</v>
      </c>
      <c r="G10" s="47" t="s">
        <v>124</v>
      </c>
      <c r="H10" s="40" t="s">
        <v>132</v>
      </c>
      <c r="I10" s="48"/>
      <c r="J10" s="49"/>
      <c r="K10" s="50">
        <v>1</v>
      </c>
      <c r="L10" s="51"/>
      <c r="M10" s="52"/>
      <c r="N10" s="46">
        <v>0.33819444444444446</v>
      </c>
      <c r="O10" s="53">
        <f t="shared" si="0"/>
        <v>6.2500000000000333E-3</v>
      </c>
      <c r="P10" s="54"/>
    </row>
    <row r="11" spans="1:19" ht="16" x14ac:dyDescent="0.2">
      <c r="A11" s="46">
        <v>0.33263888888888887</v>
      </c>
      <c r="B11" s="40" t="s">
        <v>120</v>
      </c>
      <c r="C11" s="40"/>
      <c r="D11" s="40" t="s">
        <v>121</v>
      </c>
      <c r="E11" s="37">
        <v>1</v>
      </c>
      <c r="F11" s="39" t="s">
        <v>51</v>
      </c>
      <c r="G11" s="47" t="s">
        <v>124</v>
      </c>
      <c r="H11" s="40" t="s">
        <v>125</v>
      </c>
      <c r="I11" s="48"/>
      <c r="J11" s="49"/>
      <c r="K11" s="50"/>
      <c r="L11" s="51">
        <v>1</v>
      </c>
      <c r="M11" s="52"/>
      <c r="N11" s="46">
        <v>0.33611111111111108</v>
      </c>
      <c r="O11" s="53">
        <f t="shared" si="0"/>
        <v>3.4722222222222099E-3</v>
      </c>
      <c r="P11" s="54"/>
    </row>
    <row r="12" spans="1:19" ht="16" x14ac:dyDescent="0.2">
      <c r="A12" s="46">
        <v>0.33263888888888887</v>
      </c>
      <c r="B12" s="40" t="s">
        <v>321</v>
      </c>
      <c r="C12" s="40"/>
      <c r="D12" s="40" t="s">
        <v>121</v>
      </c>
      <c r="E12" s="37">
        <v>2</v>
      </c>
      <c r="F12" s="39" t="s">
        <v>47</v>
      </c>
      <c r="G12" s="47" t="s">
        <v>124</v>
      </c>
      <c r="H12" s="40" t="s">
        <v>128</v>
      </c>
      <c r="I12" s="48"/>
      <c r="J12" s="49"/>
      <c r="K12" s="50"/>
      <c r="L12" s="51">
        <v>1</v>
      </c>
      <c r="M12" s="52"/>
      <c r="N12" s="46">
        <v>0.33819444444444446</v>
      </c>
      <c r="O12" s="53">
        <f t="shared" si="0"/>
        <v>5.5555555555555913E-3</v>
      </c>
      <c r="P12" s="54"/>
    </row>
    <row r="13" spans="1:19" ht="16" x14ac:dyDescent="0.2">
      <c r="A13" s="46">
        <v>0.33263888888888887</v>
      </c>
      <c r="B13" s="40" t="s">
        <v>119</v>
      </c>
      <c r="C13" s="40"/>
      <c r="D13" s="40" t="s">
        <v>122</v>
      </c>
      <c r="E13" s="37">
        <v>1</v>
      </c>
      <c r="F13" s="39" t="s">
        <v>45</v>
      </c>
      <c r="G13" s="47" t="s">
        <v>124</v>
      </c>
      <c r="H13" s="40" t="s">
        <v>145</v>
      </c>
      <c r="I13" s="48"/>
      <c r="J13" s="49"/>
      <c r="K13" s="50"/>
      <c r="L13" s="51">
        <v>1</v>
      </c>
      <c r="M13" s="52"/>
      <c r="N13" s="46">
        <v>0.34236111111111112</v>
      </c>
      <c r="O13" s="53">
        <f t="shared" si="0"/>
        <v>9.7222222222222432E-3</v>
      </c>
      <c r="P13" s="54"/>
    </row>
    <row r="14" spans="1:19" ht="16" x14ac:dyDescent="0.2">
      <c r="A14" s="46">
        <v>0.33611111111111108</v>
      </c>
      <c r="B14" s="40" t="s">
        <v>227</v>
      </c>
      <c r="C14" s="40">
        <v>1</v>
      </c>
      <c r="D14" s="40" t="s">
        <v>122</v>
      </c>
      <c r="E14" s="37"/>
      <c r="F14" s="39" t="s">
        <v>45</v>
      </c>
      <c r="G14" s="47" t="s">
        <v>131</v>
      </c>
      <c r="H14" s="40" t="s">
        <v>352</v>
      </c>
      <c r="I14" s="48"/>
      <c r="J14" s="49"/>
      <c r="K14" s="50"/>
      <c r="L14" s="51"/>
      <c r="M14" s="52">
        <v>1</v>
      </c>
      <c r="N14" s="46">
        <v>0.34513888888888888</v>
      </c>
      <c r="O14" s="53">
        <f t="shared" si="0"/>
        <v>9.0277777777778012E-3</v>
      </c>
      <c r="P14" s="54"/>
    </row>
    <row r="15" spans="1:19" ht="16" x14ac:dyDescent="0.2">
      <c r="A15" s="46">
        <v>0.33611111111111108</v>
      </c>
      <c r="B15" s="40" t="s">
        <v>227</v>
      </c>
      <c r="C15" s="40">
        <v>1</v>
      </c>
      <c r="D15" s="40" t="s">
        <v>122</v>
      </c>
      <c r="E15" s="37"/>
      <c r="F15" s="39" t="s">
        <v>45</v>
      </c>
      <c r="G15" s="47" t="s">
        <v>150</v>
      </c>
      <c r="H15" s="40" t="s">
        <v>352</v>
      </c>
      <c r="I15" s="48"/>
      <c r="J15" s="49"/>
      <c r="K15" s="50"/>
      <c r="L15" s="51"/>
      <c r="M15" s="52">
        <v>1</v>
      </c>
      <c r="N15" s="46">
        <v>0.34513888888888888</v>
      </c>
      <c r="O15" s="53">
        <f t="shared" si="0"/>
        <v>9.0277777777778012E-3</v>
      </c>
      <c r="P15" s="54"/>
    </row>
    <row r="16" spans="1:19" ht="16" x14ac:dyDescent="0.2">
      <c r="A16" s="46">
        <v>0.33888888888888885</v>
      </c>
      <c r="B16" s="40" t="s">
        <v>353</v>
      </c>
      <c r="C16" s="40"/>
      <c r="D16" s="40" t="s">
        <v>121</v>
      </c>
      <c r="E16" s="37">
        <v>2</v>
      </c>
      <c r="F16" s="39" t="s">
        <v>45</v>
      </c>
      <c r="G16" s="47" t="s">
        <v>124</v>
      </c>
      <c r="H16" s="40" t="s">
        <v>131</v>
      </c>
      <c r="I16" s="48"/>
      <c r="J16" s="49"/>
      <c r="K16" s="50">
        <v>1</v>
      </c>
      <c r="L16" s="51"/>
      <c r="M16" s="52"/>
      <c r="N16" s="46">
        <v>0.34166666666666662</v>
      </c>
      <c r="O16" s="53">
        <f t="shared" si="0"/>
        <v>2.7777777777777679E-3</v>
      </c>
      <c r="P16" s="54"/>
    </row>
    <row r="17" spans="1:16" ht="16" x14ac:dyDescent="0.2">
      <c r="A17" s="46">
        <v>0.34166666666666662</v>
      </c>
      <c r="B17" s="40" t="s">
        <v>353</v>
      </c>
      <c r="C17" s="40"/>
      <c r="D17" s="40" t="s">
        <v>121</v>
      </c>
      <c r="E17" s="37">
        <v>2</v>
      </c>
      <c r="F17" s="39" t="s">
        <v>45</v>
      </c>
      <c r="G17" s="47" t="s">
        <v>131</v>
      </c>
      <c r="H17" s="40" t="s">
        <v>177</v>
      </c>
      <c r="I17" s="48"/>
      <c r="J17" s="49"/>
      <c r="K17" s="50">
        <v>1</v>
      </c>
      <c r="L17" s="51"/>
      <c r="M17" s="52"/>
      <c r="N17" s="46">
        <v>0.34652777777777777</v>
      </c>
      <c r="O17" s="53">
        <f t="shared" si="0"/>
        <v>4.8611111111111494E-3</v>
      </c>
      <c r="P17" s="54"/>
    </row>
    <row r="18" spans="1:16" ht="16" x14ac:dyDescent="0.2">
      <c r="A18" s="46">
        <v>0.34236111111111112</v>
      </c>
      <c r="B18" s="40" t="s">
        <v>168</v>
      </c>
      <c r="C18" s="40"/>
      <c r="D18" s="40" t="s">
        <v>121</v>
      </c>
      <c r="E18" s="37">
        <v>1</v>
      </c>
      <c r="F18" s="39" t="s">
        <v>46</v>
      </c>
      <c r="G18" s="47" t="s">
        <v>124</v>
      </c>
      <c r="H18" s="40" t="s">
        <v>132</v>
      </c>
      <c r="I18" s="48"/>
      <c r="J18" s="49"/>
      <c r="K18" s="50"/>
      <c r="L18" s="51"/>
      <c r="M18" s="52">
        <v>1</v>
      </c>
      <c r="N18" s="46">
        <v>0.34791666666666665</v>
      </c>
      <c r="O18" s="53">
        <f t="shared" si="0"/>
        <v>5.5555555555555358E-3</v>
      </c>
      <c r="P18" s="54"/>
    </row>
    <row r="19" spans="1:16" ht="16" x14ac:dyDescent="0.2">
      <c r="A19" s="46">
        <v>0.34583333333333338</v>
      </c>
      <c r="B19" s="40" t="s">
        <v>227</v>
      </c>
      <c r="C19" s="40">
        <v>1</v>
      </c>
      <c r="D19" s="40" t="s">
        <v>122</v>
      </c>
      <c r="E19" s="37"/>
      <c r="F19" s="39" t="s">
        <v>45</v>
      </c>
      <c r="G19" s="47" t="s">
        <v>150</v>
      </c>
      <c r="H19" s="40" t="s">
        <v>352</v>
      </c>
      <c r="I19" s="48"/>
      <c r="J19" s="49"/>
      <c r="K19" s="50"/>
      <c r="L19" s="51">
        <v>1</v>
      </c>
      <c r="M19" s="52"/>
      <c r="N19" s="46">
        <v>0.35000000000000003</v>
      </c>
      <c r="O19" s="53">
        <f t="shared" si="0"/>
        <v>4.1666666666666519E-3</v>
      </c>
      <c r="P19" s="54"/>
    </row>
    <row r="20" spans="1:16" ht="16" x14ac:dyDescent="0.2">
      <c r="A20" s="46">
        <v>0.34722222222222227</v>
      </c>
      <c r="B20" s="40" t="s">
        <v>246</v>
      </c>
      <c r="C20" s="40"/>
      <c r="D20" s="40" t="s">
        <v>122</v>
      </c>
      <c r="E20" s="37">
        <v>1</v>
      </c>
      <c r="F20" s="39" t="s">
        <v>44</v>
      </c>
      <c r="G20" s="47" t="s">
        <v>124</v>
      </c>
      <c r="H20" s="40" t="s">
        <v>264</v>
      </c>
      <c r="I20" s="48"/>
      <c r="J20" s="49"/>
      <c r="K20" s="50"/>
      <c r="L20" s="51">
        <v>1</v>
      </c>
      <c r="M20" s="52"/>
      <c r="N20" s="46">
        <v>0.35138888888888892</v>
      </c>
      <c r="O20" s="53">
        <f t="shared" si="0"/>
        <v>4.1666666666666519E-3</v>
      </c>
      <c r="P20" s="54"/>
    </row>
    <row r="21" spans="1:16" ht="16" x14ac:dyDescent="0.2">
      <c r="A21" s="46">
        <v>0.34861111111111115</v>
      </c>
      <c r="B21" s="40" t="s">
        <v>235</v>
      </c>
      <c r="C21" s="40"/>
      <c r="D21" s="40" t="s">
        <v>122</v>
      </c>
      <c r="E21" s="37">
        <v>1</v>
      </c>
      <c r="F21" s="39" t="s">
        <v>44</v>
      </c>
      <c r="G21" s="47" t="s">
        <v>124</v>
      </c>
      <c r="H21" s="40" t="s">
        <v>203</v>
      </c>
      <c r="I21" s="48"/>
      <c r="J21" s="49"/>
      <c r="K21" s="50">
        <v>1</v>
      </c>
      <c r="L21" s="51"/>
      <c r="M21" s="52"/>
      <c r="N21" s="46">
        <v>0.35625000000000001</v>
      </c>
      <c r="O21" s="53">
        <f t="shared" si="0"/>
        <v>7.6388888888888618E-3</v>
      </c>
      <c r="P21" s="54"/>
    </row>
    <row r="22" spans="1:16" ht="16" x14ac:dyDescent="0.2">
      <c r="A22" s="46">
        <v>0.35000000000000003</v>
      </c>
      <c r="B22" s="40" t="s">
        <v>147</v>
      </c>
      <c r="C22" s="40"/>
      <c r="D22" s="40" t="s">
        <v>121</v>
      </c>
      <c r="E22" s="37">
        <v>1</v>
      </c>
      <c r="F22" s="39" t="s">
        <v>49</v>
      </c>
      <c r="G22" s="47" t="s">
        <v>128</v>
      </c>
      <c r="H22" s="40" t="s">
        <v>124</v>
      </c>
      <c r="I22" s="48"/>
      <c r="J22" s="49"/>
      <c r="K22" s="50"/>
      <c r="L22" s="51">
        <v>1</v>
      </c>
      <c r="M22" s="52"/>
      <c r="N22" s="46">
        <v>0.36249999999999999</v>
      </c>
      <c r="O22" s="53">
        <f t="shared" si="0"/>
        <v>1.2499999999999956E-2</v>
      </c>
      <c r="P22" s="54"/>
    </row>
    <row r="23" spans="1:16" ht="16" x14ac:dyDescent="0.2">
      <c r="A23" s="46">
        <v>0.35069444444444442</v>
      </c>
      <c r="B23" s="40" t="s">
        <v>120</v>
      </c>
      <c r="C23" s="40"/>
      <c r="D23" s="40" t="s">
        <v>121</v>
      </c>
      <c r="E23" s="37">
        <v>1</v>
      </c>
      <c r="F23" s="39" t="s">
        <v>51</v>
      </c>
      <c r="G23" s="47" t="s">
        <v>263</v>
      </c>
      <c r="H23" s="40" t="s">
        <v>124</v>
      </c>
      <c r="I23" s="48"/>
      <c r="J23" s="49"/>
      <c r="K23" s="50"/>
      <c r="L23" s="51">
        <v>1</v>
      </c>
      <c r="M23" s="52"/>
      <c r="N23" s="46">
        <v>0.36249999999999999</v>
      </c>
      <c r="O23" s="53">
        <f t="shared" si="0"/>
        <v>1.1805555555555569E-2</v>
      </c>
      <c r="P23" s="54"/>
    </row>
    <row r="24" spans="1:16" ht="16" x14ac:dyDescent="0.2">
      <c r="A24" s="46">
        <v>0.35069444444444442</v>
      </c>
      <c r="B24" s="40" t="s">
        <v>330</v>
      </c>
      <c r="C24" s="40"/>
      <c r="D24" s="40" t="s">
        <v>122</v>
      </c>
      <c r="E24" s="37">
        <v>1</v>
      </c>
      <c r="F24" s="39" t="s">
        <v>45</v>
      </c>
      <c r="G24" s="47" t="s">
        <v>124</v>
      </c>
      <c r="H24" s="40" t="s">
        <v>127</v>
      </c>
      <c r="I24" s="48"/>
      <c r="J24" s="49"/>
      <c r="K24" s="50"/>
      <c r="L24" s="51"/>
      <c r="M24" s="52">
        <v>1</v>
      </c>
      <c r="N24" s="46">
        <v>0.35555555555555557</v>
      </c>
      <c r="O24" s="53">
        <f t="shared" si="0"/>
        <v>4.8611111111111494E-3</v>
      </c>
      <c r="P24" s="54"/>
    </row>
    <row r="25" spans="1:16" ht="16" x14ac:dyDescent="0.2">
      <c r="A25" s="46">
        <v>0.36319444444444443</v>
      </c>
      <c r="B25" s="40" t="s">
        <v>321</v>
      </c>
      <c r="C25" s="40"/>
      <c r="D25" s="40" t="s">
        <v>121</v>
      </c>
      <c r="E25" s="37">
        <v>2</v>
      </c>
      <c r="F25" s="39" t="s">
        <v>47</v>
      </c>
      <c r="G25" s="47" t="s">
        <v>128</v>
      </c>
      <c r="H25" s="40" t="s">
        <v>124</v>
      </c>
      <c r="I25" s="48"/>
      <c r="J25" s="49"/>
      <c r="K25" s="50">
        <v>1</v>
      </c>
      <c r="L25" s="51"/>
      <c r="M25" s="52"/>
      <c r="N25" s="46">
        <v>0.36736111111111108</v>
      </c>
      <c r="O25" s="53">
        <f t="shared" si="0"/>
        <v>4.1666666666666519E-3</v>
      </c>
      <c r="P25" s="54"/>
    </row>
    <row r="26" spans="1:16" ht="16" x14ac:dyDescent="0.2">
      <c r="A26" s="46">
        <v>0.36874999999999997</v>
      </c>
      <c r="B26" s="40" t="s">
        <v>198</v>
      </c>
      <c r="C26" s="40"/>
      <c r="D26" s="40" t="s">
        <v>122</v>
      </c>
      <c r="E26" s="37">
        <v>1</v>
      </c>
      <c r="F26" s="39" t="s">
        <v>44</v>
      </c>
      <c r="G26" s="47" t="s">
        <v>124</v>
      </c>
      <c r="H26" s="40" t="s">
        <v>158</v>
      </c>
      <c r="I26" s="48"/>
      <c r="J26" s="49"/>
      <c r="K26" s="50"/>
      <c r="L26" s="51"/>
      <c r="M26" s="52">
        <v>1</v>
      </c>
      <c r="N26" s="46">
        <v>0.37222222222222223</v>
      </c>
      <c r="O26" s="53">
        <f t="shared" si="0"/>
        <v>3.4722222222222654E-3</v>
      </c>
      <c r="P26" s="54"/>
    </row>
    <row r="27" spans="1:16" ht="16" x14ac:dyDescent="0.2">
      <c r="A27" s="46">
        <v>0.36944444444444446</v>
      </c>
      <c r="B27" s="40" t="s">
        <v>228</v>
      </c>
      <c r="C27" s="40"/>
      <c r="D27" s="40" t="s">
        <v>121</v>
      </c>
      <c r="E27" s="37">
        <v>1</v>
      </c>
      <c r="F27" s="39" t="s">
        <v>44</v>
      </c>
      <c r="G27" s="47" t="s">
        <v>124</v>
      </c>
      <c r="H27" s="40" t="s">
        <v>127</v>
      </c>
      <c r="I27" s="48"/>
      <c r="J27" s="49"/>
      <c r="K27" s="50"/>
      <c r="L27" s="51">
        <v>1</v>
      </c>
      <c r="M27" s="52"/>
      <c r="N27" s="46">
        <v>0.3743055555555555</v>
      </c>
      <c r="O27" s="53">
        <f t="shared" si="0"/>
        <v>4.8611111111110383E-3</v>
      </c>
      <c r="P27" s="54"/>
    </row>
    <row r="28" spans="1:16" ht="16" x14ac:dyDescent="0.2">
      <c r="A28" s="46">
        <v>0.37013888888888885</v>
      </c>
      <c r="B28" s="40" t="s">
        <v>163</v>
      </c>
      <c r="C28" s="40"/>
      <c r="D28" s="40" t="s">
        <v>121</v>
      </c>
      <c r="E28" s="37">
        <v>1</v>
      </c>
      <c r="F28" s="39" t="s">
        <v>51</v>
      </c>
      <c r="G28" s="47" t="s">
        <v>157</v>
      </c>
      <c r="H28" s="40" t="s">
        <v>124</v>
      </c>
      <c r="I28" s="48"/>
      <c r="J28" s="49"/>
      <c r="K28" s="50">
        <v>1</v>
      </c>
      <c r="L28" s="51"/>
      <c r="M28" s="52"/>
      <c r="N28" s="46">
        <v>0.38611111111111113</v>
      </c>
      <c r="O28" s="53">
        <f t="shared" si="0"/>
        <v>1.5972222222222276E-2</v>
      </c>
      <c r="P28" s="54"/>
    </row>
    <row r="29" spans="1:16" ht="16" x14ac:dyDescent="0.2">
      <c r="A29" s="46">
        <v>0.37222222222222223</v>
      </c>
      <c r="B29" s="40" t="s">
        <v>227</v>
      </c>
      <c r="C29" s="40"/>
      <c r="D29" s="40" t="s">
        <v>121</v>
      </c>
      <c r="E29" s="37">
        <v>1</v>
      </c>
      <c r="F29" s="39" t="s">
        <v>45</v>
      </c>
      <c r="G29" s="47" t="s">
        <v>352</v>
      </c>
      <c r="H29" s="40" t="s">
        <v>124</v>
      </c>
      <c r="I29" s="48"/>
      <c r="J29" s="49"/>
      <c r="K29" s="50"/>
      <c r="L29" s="51"/>
      <c r="M29" s="52">
        <v>1</v>
      </c>
      <c r="N29" s="46">
        <v>0.38541666666666669</v>
      </c>
      <c r="O29" s="53">
        <f t="shared" si="0"/>
        <v>1.3194444444444453E-2</v>
      </c>
      <c r="P29" s="54"/>
    </row>
    <row r="30" spans="1:16" ht="16" x14ac:dyDescent="0.2">
      <c r="A30" s="46">
        <v>0.37291666666666662</v>
      </c>
      <c r="B30" s="40" t="s">
        <v>149</v>
      </c>
      <c r="C30" s="40"/>
      <c r="D30" s="40" t="s">
        <v>122</v>
      </c>
      <c r="E30" s="37">
        <v>1</v>
      </c>
      <c r="F30" s="39" t="s">
        <v>45</v>
      </c>
      <c r="G30" s="47" t="s">
        <v>199</v>
      </c>
      <c r="H30" s="40" t="s">
        <v>124</v>
      </c>
      <c r="I30" s="48"/>
      <c r="J30" s="49"/>
      <c r="K30" s="50"/>
      <c r="L30" s="51"/>
      <c r="M30" s="52">
        <v>1</v>
      </c>
      <c r="N30" s="46">
        <v>0.38541666666666669</v>
      </c>
      <c r="O30" s="53">
        <f t="shared" si="0"/>
        <v>1.2500000000000067E-2</v>
      </c>
      <c r="P30" s="54"/>
    </row>
    <row r="31" spans="1:16" ht="16" x14ac:dyDescent="0.2">
      <c r="A31" s="46">
        <v>0.37638888888888888</v>
      </c>
      <c r="B31" s="40" t="s">
        <v>321</v>
      </c>
      <c r="C31" s="40"/>
      <c r="D31" s="40" t="s">
        <v>121</v>
      </c>
      <c r="E31" s="37">
        <v>2</v>
      </c>
      <c r="F31" s="39" t="s">
        <v>47</v>
      </c>
      <c r="G31" s="47" t="s">
        <v>124</v>
      </c>
      <c r="H31" s="40" t="s">
        <v>128</v>
      </c>
      <c r="I31" s="48"/>
      <c r="J31" s="49"/>
      <c r="K31" s="50">
        <v>1</v>
      </c>
      <c r="L31" s="51"/>
      <c r="M31" s="52"/>
      <c r="N31" s="46">
        <v>0.38055555555555554</v>
      </c>
      <c r="O31" s="53">
        <f t="shared" si="0"/>
        <v>4.1666666666666519E-3</v>
      </c>
      <c r="P31" s="54"/>
    </row>
    <row r="32" spans="1:16" ht="16" x14ac:dyDescent="0.2">
      <c r="A32" s="46">
        <v>0.37777777777777777</v>
      </c>
      <c r="B32" s="40" t="s">
        <v>334</v>
      </c>
      <c r="C32" s="40"/>
      <c r="D32" s="40" t="s">
        <v>121</v>
      </c>
      <c r="E32" s="37">
        <v>1</v>
      </c>
      <c r="F32" s="39" t="s">
        <v>44</v>
      </c>
      <c r="G32" s="47" t="s">
        <v>124</v>
      </c>
      <c r="H32" s="40" t="s">
        <v>242</v>
      </c>
      <c r="I32" s="48"/>
      <c r="J32" s="49"/>
      <c r="K32" s="50"/>
      <c r="L32" s="51">
        <v>1</v>
      </c>
      <c r="M32" s="52"/>
      <c r="N32" s="46">
        <v>0.38125000000000003</v>
      </c>
      <c r="O32" s="53">
        <f t="shared" si="0"/>
        <v>3.4722222222222654E-3</v>
      </c>
      <c r="P32" s="54"/>
    </row>
    <row r="33" spans="1:16" ht="16" x14ac:dyDescent="0.2">
      <c r="A33" s="46">
        <v>0.38611111111111113</v>
      </c>
      <c r="B33" s="40" t="s">
        <v>135</v>
      </c>
      <c r="C33" s="40"/>
      <c r="D33" s="40" t="s">
        <v>121</v>
      </c>
      <c r="E33" s="37">
        <v>1</v>
      </c>
      <c r="F33" s="39" t="s">
        <v>44</v>
      </c>
      <c r="G33" s="47" t="s">
        <v>313</v>
      </c>
      <c r="H33" s="40" t="s">
        <v>124</v>
      </c>
      <c r="I33" s="48"/>
      <c r="J33" s="49"/>
      <c r="K33" s="50"/>
      <c r="L33" s="51"/>
      <c r="M33" s="52">
        <v>1</v>
      </c>
      <c r="N33" s="46">
        <v>0.39374999999999999</v>
      </c>
      <c r="O33" s="53">
        <f t="shared" si="0"/>
        <v>7.6388888888888618E-3</v>
      </c>
      <c r="P33" s="54"/>
    </row>
    <row r="34" spans="1:16" ht="16" x14ac:dyDescent="0.2">
      <c r="A34" s="46">
        <v>0.38958333333333334</v>
      </c>
      <c r="B34" s="40" t="s">
        <v>198</v>
      </c>
      <c r="C34" s="40"/>
      <c r="D34" s="40" t="s">
        <v>122</v>
      </c>
      <c r="E34" s="37">
        <v>1</v>
      </c>
      <c r="F34" s="39" t="s">
        <v>44</v>
      </c>
      <c r="G34" s="47" t="s">
        <v>158</v>
      </c>
      <c r="H34" s="40" t="s">
        <v>203</v>
      </c>
      <c r="I34" s="48"/>
      <c r="J34" s="49"/>
      <c r="K34" s="50"/>
      <c r="L34" s="51">
        <v>1</v>
      </c>
      <c r="M34" s="52"/>
      <c r="N34" s="46">
        <v>0.40138888888888885</v>
      </c>
      <c r="O34" s="53">
        <f t="shared" si="0"/>
        <v>1.1805555555555514E-2</v>
      </c>
      <c r="P34" s="54"/>
    </row>
    <row r="35" spans="1:16" ht="16" x14ac:dyDescent="0.2">
      <c r="A35" s="46">
        <v>0.39444444444444443</v>
      </c>
      <c r="B35" s="40" t="s">
        <v>348</v>
      </c>
      <c r="C35" s="40"/>
      <c r="D35" s="40" t="s">
        <v>121</v>
      </c>
      <c r="E35" s="37">
        <v>2</v>
      </c>
      <c r="F35" s="39" t="s">
        <v>46</v>
      </c>
      <c r="G35" s="47" t="s">
        <v>132</v>
      </c>
      <c r="H35" s="40" t="s">
        <v>124</v>
      </c>
      <c r="I35" s="48"/>
      <c r="J35" s="49"/>
      <c r="K35" s="50">
        <v>1</v>
      </c>
      <c r="L35" s="51"/>
      <c r="M35" s="52"/>
      <c r="N35" s="46">
        <v>0.40069444444444446</v>
      </c>
      <c r="O35" s="53">
        <f t="shared" si="0"/>
        <v>6.2500000000000333E-3</v>
      </c>
      <c r="P35" s="54"/>
    </row>
    <row r="36" spans="1:16" ht="16" x14ac:dyDescent="0.2">
      <c r="A36" s="46">
        <v>0.39652777777777781</v>
      </c>
      <c r="B36" s="40" t="s">
        <v>228</v>
      </c>
      <c r="C36" s="40"/>
      <c r="D36" s="40" t="s">
        <v>121</v>
      </c>
      <c r="E36" s="37">
        <v>1</v>
      </c>
      <c r="F36" s="39" t="s">
        <v>44</v>
      </c>
      <c r="G36" s="47" t="s">
        <v>127</v>
      </c>
      <c r="H36" s="40" t="s">
        <v>124</v>
      </c>
      <c r="I36" s="48"/>
      <c r="J36" s="49"/>
      <c r="K36" s="50"/>
      <c r="L36" s="51">
        <v>1</v>
      </c>
      <c r="M36" s="52"/>
      <c r="N36" s="46">
        <v>0.41319444444444442</v>
      </c>
      <c r="O36" s="53">
        <f t="shared" si="0"/>
        <v>1.6666666666666607E-2</v>
      </c>
      <c r="P36" s="54"/>
    </row>
    <row r="37" spans="1:16" ht="16" x14ac:dyDescent="0.2">
      <c r="A37" s="46">
        <v>0.39930555555555558</v>
      </c>
      <c r="B37" s="40" t="s">
        <v>135</v>
      </c>
      <c r="C37" s="40"/>
      <c r="D37" s="40" t="s">
        <v>121</v>
      </c>
      <c r="E37" s="37">
        <v>1</v>
      </c>
      <c r="F37" s="39" t="s">
        <v>44</v>
      </c>
      <c r="G37" s="47" t="s">
        <v>124</v>
      </c>
      <c r="H37" s="40" t="s">
        <v>145</v>
      </c>
      <c r="I37" s="48"/>
      <c r="J37" s="49"/>
      <c r="K37" s="50"/>
      <c r="L37" s="51"/>
      <c r="M37" s="52">
        <v>1</v>
      </c>
      <c r="N37" s="46">
        <v>0.40416666666666662</v>
      </c>
      <c r="O37" s="53">
        <f t="shared" si="0"/>
        <v>4.8611111111110383E-3</v>
      </c>
      <c r="P37" s="54"/>
    </row>
    <row r="38" spans="1:16" ht="16" x14ac:dyDescent="0.2">
      <c r="A38" s="46">
        <v>0.40138888888888885</v>
      </c>
      <c r="B38" s="40" t="s">
        <v>163</v>
      </c>
      <c r="C38" s="40"/>
      <c r="D38" s="40" t="s">
        <v>121</v>
      </c>
      <c r="E38" s="37">
        <v>1</v>
      </c>
      <c r="F38" s="39" t="s">
        <v>51</v>
      </c>
      <c r="G38" s="47" t="s">
        <v>124</v>
      </c>
      <c r="H38" s="40" t="s">
        <v>145</v>
      </c>
      <c r="I38" s="48"/>
      <c r="J38" s="49"/>
      <c r="K38" s="50">
        <v>1</v>
      </c>
      <c r="L38" s="51"/>
      <c r="M38" s="52"/>
      <c r="N38" s="46">
        <v>0.4055555555555555</v>
      </c>
      <c r="O38" s="53">
        <f t="shared" si="0"/>
        <v>4.1666666666666519E-3</v>
      </c>
      <c r="P38" s="54"/>
    </row>
    <row r="39" spans="1:16" ht="16" x14ac:dyDescent="0.2">
      <c r="A39" s="46">
        <v>0.42777777777777781</v>
      </c>
      <c r="B39" s="40" t="s">
        <v>231</v>
      </c>
      <c r="C39" s="40">
        <v>1</v>
      </c>
      <c r="D39" s="40" t="s">
        <v>122</v>
      </c>
      <c r="E39" s="37"/>
      <c r="F39" s="39" t="s">
        <v>44</v>
      </c>
      <c r="G39" s="47" t="s">
        <v>124</v>
      </c>
      <c r="H39" s="40" t="s">
        <v>264</v>
      </c>
      <c r="I39" s="48"/>
      <c r="J39" s="49"/>
      <c r="K39" s="50"/>
      <c r="L39" s="51"/>
      <c r="M39" s="52">
        <v>1</v>
      </c>
      <c r="N39" s="46">
        <v>0.43402777777777773</v>
      </c>
      <c r="O39" s="53">
        <f t="shared" si="0"/>
        <v>6.2499999999999223E-3</v>
      </c>
      <c r="P39" s="54"/>
    </row>
    <row r="40" spans="1:16" ht="16" x14ac:dyDescent="0.2">
      <c r="A40" s="46">
        <v>0.42777777777777781</v>
      </c>
      <c r="B40" s="40" t="s">
        <v>149</v>
      </c>
      <c r="C40" s="40"/>
      <c r="D40" s="40" t="s">
        <v>122</v>
      </c>
      <c r="E40" s="37">
        <v>1</v>
      </c>
      <c r="F40" s="39" t="s">
        <v>45</v>
      </c>
      <c r="G40" s="47" t="s">
        <v>124</v>
      </c>
      <c r="H40" s="40" t="s">
        <v>239</v>
      </c>
      <c r="I40" s="48"/>
      <c r="J40" s="49"/>
      <c r="K40" s="50"/>
      <c r="L40" s="51"/>
      <c r="M40" s="52">
        <v>1</v>
      </c>
      <c r="N40" s="46">
        <v>0.4375</v>
      </c>
      <c r="O40" s="53">
        <f t="shared" si="0"/>
        <v>9.7222222222221877E-3</v>
      </c>
      <c r="P40" s="54"/>
    </row>
    <row r="41" spans="1:16" ht="16" x14ac:dyDescent="0.2">
      <c r="A41" s="46">
        <v>0.4284722222222222</v>
      </c>
      <c r="B41" s="40" t="s">
        <v>235</v>
      </c>
      <c r="C41" s="40"/>
      <c r="D41" s="40" t="s">
        <v>122</v>
      </c>
      <c r="E41" s="37">
        <v>1</v>
      </c>
      <c r="F41" s="39" t="s">
        <v>44</v>
      </c>
      <c r="G41" s="47" t="s">
        <v>203</v>
      </c>
      <c r="H41" s="40" t="s">
        <v>264</v>
      </c>
      <c r="I41" s="48"/>
      <c r="J41" s="49"/>
      <c r="K41" s="50">
        <v>1</v>
      </c>
      <c r="L41" s="51"/>
      <c r="M41" s="52"/>
      <c r="N41" s="46">
        <v>0.44097222222222227</v>
      </c>
      <c r="O41" s="53">
        <f t="shared" si="0"/>
        <v>1.2500000000000067E-2</v>
      </c>
      <c r="P41" s="54"/>
    </row>
    <row r="42" spans="1:16" ht="16" x14ac:dyDescent="0.2">
      <c r="A42" s="46">
        <v>0.43263888888888885</v>
      </c>
      <c r="B42" s="40" t="s">
        <v>211</v>
      </c>
      <c r="C42" s="40">
        <v>1</v>
      </c>
      <c r="D42" s="40" t="s">
        <v>121</v>
      </c>
      <c r="E42" s="37"/>
      <c r="F42" s="39" t="s">
        <v>45</v>
      </c>
      <c r="G42" s="47" t="s">
        <v>150</v>
      </c>
      <c r="H42" s="40" t="s">
        <v>241</v>
      </c>
      <c r="I42" s="48"/>
      <c r="J42" s="49"/>
      <c r="K42" s="50"/>
      <c r="L42" s="51">
        <v>1</v>
      </c>
      <c r="M42" s="52"/>
      <c r="N42" s="46">
        <v>0.4381944444444445</v>
      </c>
      <c r="O42" s="53">
        <f t="shared" si="0"/>
        <v>5.5555555555556468E-3</v>
      </c>
      <c r="P42" s="54"/>
    </row>
    <row r="43" spans="1:16" ht="16" x14ac:dyDescent="0.2">
      <c r="A43" s="46">
        <v>0.43263888888888885</v>
      </c>
      <c r="B43" s="40" t="s">
        <v>321</v>
      </c>
      <c r="C43" s="40"/>
      <c r="D43" s="40" t="s">
        <v>121</v>
      </c>
      <c r="E43" s="37">
        <v>2</v>
      </c>
      <c r="F43" s="39" t="s">
        <v>47</v>
      </c>
      <c r="G43" s="47" t="s">
        <v>124</v>
      </c>
      <c r="H43" s="40" t="s">
        <v>128</v>
      </c>
      <c r="I43" s="48"/>
      <c r="J43" s="49"/>
      <c r="K43" s="50"/>
      <c r="L43" s="51">
        <v>1</v>
      </c>
      <c r="M43" s="52"/>
      <c r="N43" s="46">
        <v>0.44097222222222227</v>
      </c>
      <c r="O43" s="53">
        <f t="shared" si="0"/>
        <v>8.3333333333334147E-3</v>
      </c>
      <c r="P43" s="54"/>
    </row>
    <row r="44" spans="1:16" ht="16" x14ac:dyDescent="0.2">
      <c r="A44" s="46">
        <v>0.44166666666666665</v>
      </c>
      <c r="B44" s="40" t="s">
        <v>240</v>
      </c>
      <c r="C44" s="40"/>
      <c r="D44" s="40" t="s">
        <v>121</v>
      </c>
      <c r="E44" s="37">
        <v>1</v>
      </c>
      <c r="F44" s="39" t="s">
        <v>44</v>
      </c>
      <c r="G44" s="47" t="s">
        <v>124</v>
      </c>
      <c r="H44" s="40" t="s">
        <v>132</v>
      </c>
      <c r="I44" s="48"/>
      <c r="J44" s="49"/>
      <c r="K44" s="50"/>
      <c r="L44" s="51"/>
      <c r="M44" s="52">
        <v>1</v>
      </c>
      <c r="N44" s="46">
        <v>0.44513888888888892</v>
      </c>
      <c r="O44" s="53">
        <f t="shared" si="0"/>
        <v>3.4722222222222654E-3</v>
      </c>
      <c r="P44" s="54"/>
    </row>
    <row r="45" spans="1:16" ht="16" x14ac:dyDescent="0.2">
      <c r="A45" s="46">
        <v>0.44166666666666665</v>
      </c>
      <c r="B45" s="40" t="s">
        <v>123</v>
      </c>
      <c r="C45" s="40"/>
      <c r="D45" s="40" t="s">
        <v>122</v>
      </c>
      <c r="E45" s="37">
        <v>1</v>
      </c>
      <c r="F45" s="39" t="s">
        <v>46</v>
      </c>
      <c r="G45" s="47" t="s">
        <v>124</v>
      </c>
      <c r="H45" s="40" t="s">
        <v>132</v>
      </c>
      <c r="I45" s="48"/>
      <c r="J45" s="49"/>
      <c r="K45" s="50"/>
      <c r="L45" s="51"/>
      <c r="M45" s="52">
        <v>1</v>
      </c>
      <c r="N45" s="46">
        <v>0.44513888888888892</v>
      </c>
      <c r="O45" s="53">
        <f t="shared" si="0"/>
        <v>3.4722222222222654E-3</v>
      </c>
      <c r="P45" s="54"/>
    </row>
    <row r="46" spans="1:16" ht="16" x14ac:dyDescent="0.2">
      <c r="A46" s="46">
        <v>0.44166666666666665</v>
      </c>
      <c r="B46" s="40" t="s">
        <v>160</v>
      </c>
      <c r="C46" s="40"/>
      <c r="D46" s="40" t="s">
        <v>121</v>
      </c>
      <c r="E46" s="37">
        <v>1</v>
      </c>
      <c r="F46" s="39" t="s">
        <v>51</v>
      </c>
      <c r="G46" s="47" t="s">
        <v>124</v>
      </c>
      <c r="H46" s="40" t="s">
        <v>193</v>
      </c>
      <c r="I46" s="48"/>
      <c r="J46" s="49"/>
      <c r="K46" s="50"/>
      <c r="L46" s="51"/>
      <c r="M46" s="52">
        <v>1</v>
      </c>
      <c r="N46" s="46">
        <v>0.45</v>
      </c>
      <c r="O46" s="53">
        <f t="shared" si="0"/>
        <v>8.3333333333333592E-3</v>
      </c>
      <c r="P46" s="54"/>
    </row>
    <row r="47" spans="1:16" ht="16" x14ac:dyDescent="0.2">
      <c r="A47" s="46">
        <v>0.44236111111111115</v>
      </c>
      <c r="B47" s="40" t="s">
        <v>354</v>
      </c>
      <c r="C47" s="40"/>
      <c r="D47" s="40" t="s">
        <v>121</v>
      </c>
      <c r="E47" s="37">
        <v>1</v>
      </c>
      <c r="F47" s="39" t="s">
        <v>44</v>
      </c>
      <c r="G47" s="47" t="s">
        <v>124</v>
      </c>
      <c r="H47" s="40" t="s">
        <v>158</v>
      </c>
      <c r="I47" s="48"/>
      <c r="J47" s="49"/>
      <c r="K47" s="50"/>
      <c r="L47" s="51">
        <v>1</v>
      </c>
      <c r="M47" s="52"/>
      <c r="N47" s="46">
        <v>0.4465277777777778</v>
      </c>
      <c r="O47" s="53">
        <f t="shared" si="0"/>
        <v>4.1666666666666519E-3</v>
      </c>
      <c r="P47" s="54"/>
    </row>
    <row r="48" spans="1:16" ht="16" x14ac:dyDescent="0.2">
      <c r="A48" s="46">
        <v>0.44236111111111115</v>
      </c>
      <c r="B48" s="40" t="s">
        <v>120</v>
      </c>
      <c r="C48" s="40"/>
      <c r="D48" s="40" t="s">
        <v>121</v>
      </c>
      <c r="E48" s="37">
        <v>1</v>
      </c>
      <c r="F48" s="39" t="s">
        <v>51</v>
      </c>
      <c r="G48" s="47" t="s">
        <v>124</v>
      </c>
      <c r="H48" s="40" t="s">
        <v>138</v>
      </c>
      <c r="I48" s="48"/>
      <c r="J48" s="49"/>
      <c r="K48" s="50"/>
      <c r="L48" s="51">
        <v>1</v>
      </c>
      <c r="M48" s="52"/>
      <c r="N48" s="46">
        <v>0.44861111111111113</v>
      </c>
      <c r="O48" s="53">
        <f t="shared" si="0"/>
        <v>6.2499999999999778E-3</v>
      </c>
      <c r="P48" s="54"/>
    </row>
    <row r="49" spans="1:16" ht="16" x14ac:dyDescent="0.2">
      <c r="A49" s="46">
        <v>0.44236111111111115</v>
      </c>
      <c r="B49" s="40" t="s">
        <v>147</v>
      </c>
      <c r="C49" s="40"/>
      <c r="D49" s="40" t="s">
        <v>121</v>
      </c>
      <c r="E49" s="37">
        <v>1</v>
      </c>
      <c r="F49" s="39" t="s">
        <v>49</v>
      </c>
      <c r="G49" s="47" t="s">
        <v>124</v>
      </c>
      <c r="H49" s="40" t="s">
        <v>138</v>
      </c>
      <c r="I49" s="48"/>
      <c r="J49" s="49"/>
      <c r="K49" s="50"/>
      <c r="L49" s="51">
        <v>1</v>
      </c>
      <c r="M49" s="52"/>
      <c r="N49" s="46">
        <v>0.44861111111111113</v>
      </c>
      <c r="O49" s="53">
        <f t="shared" si="0"/>
        <v>6.2499999999999778E-3</v>
      </c>
      <c r="P49" s="54"/>
    </row>
    <row r="50" spans="1:16" ht="16" x14ac:dyDescent="0.2">
      <c r="A50" s="46">
        <v>0.44930555555555557</v>
      </c>
      <c r="B50" s="40" t="s">
        <v>168</v>
      </c>
      <c r="C50" s="40"/>
      <c r="D50" s="40" t="s">
        <v>121</v>
      </c>
      <c r="E50" s="37">
        <v>1</v>
      </c>
      <c r="F50" s="39" t="s">
        <v>46</v>
      </c>
      <c r="G50" s="47" t="s">
        <v>124</v>
      </c>
      <c r="H50" s="40" t="s">
        <v>138</v>
      </c>
      <c r="I50" s="48"/>
      <c r="J50" s="49"/>
      <c r="K50" s="50">
        <v>1</v>
      </c>
      <c r="L50" s="51"/>
      <c r="M50" s="52"/>
      <c r="N50" s="46">
        <v>0.4548611111111111</v>
      </c>
      <c r="O50" s="53">
        <f t="shared" si="0"/>
        <v>5.5555555555555358E-3</v>
      </c>
      <c r="P50" s="54"/>
    </row>
    <row r="51" spans="1:16" ht="16" x14ac:dyDescent="0.2">
      <c r="A51" s="46">
        <v>0.4513888888888889</v>
      </c>
      <c r="B51" s="40" t="s">
        <v>135</v>
      </c>
      <c r="C51" s="40">
        <v>1</v>
      </c>
      <c r="D51" s="40" t="s">
        <v>122</v>
      </c>
      <c r="E51" s="37"/>
      <c r="F51" s="39" t="s">
        <v>45</v>
      </c>
      <c r="G51" s="47" t="s">
        <v>131</v>
      </c>
      <c r="H51" s="40" t="s">
        <v>177</v>
      </c>
      <c r="I51" s="48"/>
      <c r="J51" s="49"/>
      <c r="K51" s="50"/>
      <c r="L51" s="51"/>
      <c r="M51" s="52">
        <v>1</v>
      </c>
      <c r="N51" s="46">
        <v>0.46388888888888885</v>
      </c>
      <c r="O51" s="53">
        <f t="shared" si="0"/>
        <v>1.2499999999999956E-2</v>
      </c>
      <c r="P51" s="54"/>
    </row>
    <row r="52" spans="1:16" ht="16" x14ac:dyDescent="0.2">
      <c r="A52" s="46">
        <v>0.45555555555555555</v>
      </c>
      <c r="B52" s="40" t="s">
        <v>151</v>
      </c>
      <c r="C52" s="40"/>
      <c r="D52" s="40" t="s">
        <v>121</v>
      </c>
      <c r="E52" s="37">
        <v>1</v>
      </c>
      <c r="F52" s="39" t="s">
        <v>44</v>
      </c>
      <c r="G52" s="47" t="s">
        <v>124</v>
      </c>
      <c r="H52" s="40" t="s">
        <v>158</v>
      </c>
      <c r="I52" s="48"/>
      <c r="J52" s="49"/>
      <c r="K52" s="50"/>
      <c r="L52" s="51"/>
      <c r="M52" s="52">
        <v>1</v>
      </c>
      <c r="N52" s="46">
        <v>0.46666666666666662</v>
      </c>
      <c r="O52" s="53">
        <f t="shared" si="0"/>
        <v>1.1111111111111072E-2</v>
      </c>
      <c r="P52" s="54"/>
    </row>
    <row r="53" spans="1:16" ht="16" x14ac:dyDescent="0.2">
      <c r="A53" s="46">
        <v>0.45833333333333331</v>
      </c>
      <c r="B53" s="40" t="s">
        <v>123</v>
      </c>
      <c r="C53" s="40"/>
      <c r="D53" s="40" t="s">
        <v>122</v>
      </c>
      <c r="E53" s="37">
        <v>1</v>
      </c>
      <c r="F53" s="39" t="s">
        <v>46</v>
      </c>
      <c r="G53" s="47" t="s">
        <v>124</v>
      </c>
      <c r="H53" s="40" t="s">
        <v>132</v>
      </c>
      <c r="I53" s="48"/>
      <c r="J53" s="49"/>
      <c r="K53" s="50">
        <v>1</v>
      </c>
      <c r="L53" s="51"/>
      <c r="M53" s="52"/>
      <c r="N53" s="46">
        <v>0.46319444444444446</v>
      </c>
      <c r="O53" s="53">
        <f t="shared" si="0"/>
        <v>4.8611111111111494E-3</v>
      </c>
      <c r="P53" s="54"/>
    </row>
    <row r="54" spans="1:16" ht="16" x14ac:dyDescent="0.2">
      <c r="A54" s="46">
        <v>0.46111111111111108</v>
      </c>
      <c r="B54" s="40" t="s">
        <v>149</v>
      </c>
      <c r="C54" s="40">
        <v>1</v>
      </c>
      <c r="D54" s="40" t="s">
        <v>122</v>
      </c>
      <c r="E54" s="37"/>
      <c r="F54" s="39" t="s">
        <v>45</v>
      </c>
      <c r="G54" s="47" t="s">
        <v>124</v>
      </c>
      <c r="H54" s="40" t="s">
        <v>247</v>
      </c>
      <c r="I54" s="48"/>
      <c r="J54" s="49"/>
      <c r="K54" s="50"/>
      <c r="L54" s="51">
        <v>1</v>
      </c>
      <c r="M54" s="52"/>
      <c r="N54" s="46">
        <v>0.46458333333333335</v>
      </c>
      <c r="O54" s="53">
        <f t="shared" si="0"/>
        <v>3.4722222222222654E-3</v>
      </c>
      <c r="P54" s="54"/>
    </row>
    <row r="55" spans="1:16" ht="16" x14ac:dyDescent="0.2">
      <c r="A55" s="46">
        <v>0.46597222222222223</v>
      </c>
      <c r="B55" s="40" t="s">
        <v>135</v>
      </c>
      <c r="C55" s="40"/>
      <c r="D55" s="40" t="s">
        <v>122</v>
      </c>
      <c r="E55" s="37">
        <v>1</v>
      </c>
      <c r="F55" s="39" t="s">
        <v>49</v>
      </c>
      <c r="G55" s="47" t="s">
        <v>124</v>
      </c>
      <c r="H55" s="40" t="s">
        <v>199</v>
      </c>
      <c r="I55" s="48"/>
      <c r="J55" s="55"/>
      <c r="K55" s="56">
        <v>1</v>
      </c>
      <c r="L55" s="51"/>
      <c r="M55" s="52"/>
      <c r="N55" s="46">
        <v>0.4777777777777778</v>
      </c>
      <c r="O55" s="53">
        <f t="shared" si="0"/>
        <v>1.1805555555555569E-2</v>
      </c>
      <c r="P55" s="54"/>
    </row>
    <row r="56" spans="1:16" ht="16" x14ac:dyDescent="0.2">
      <c r="A56" s="46">
        <v>0.4694444444444445</v>
      </c>
      <c r="B56" s="40" t="s">
        <v>120</v>
      </c>
      <c r="C56" s="40">
        <v>1</v>
      </c>
      <c r="D56" s="40" t="s">
        <v>122</v>
      </c>
      <c r="E56" s="37"/>
      <c r="F56" s="39" t="s">
        <v>51</v>
      </c>
      <c r="G56" s="47" t="s">
        <v>124</v>
      </c>
      <c r="H56" s="40" t="s">
        <v>138</v>
      </c>
      <c r="I56" s="48"/>
      <c r="J56" s="55"/>
      <c r="K56" s="56"/>
      <c r="L56" s="51"/>
      <c r="M56" s="52">
        <v>1</v>
      </c>
      <c r="N56" s="46">
        <v>0.47222222222222227</v>
      </c>
      <c r="O56" s="53">
        <f t="shared" si="0"/>
        <v>2.7777777777777679E-3</v>
      </c>
      <c r="P56" s="54"/>
    </row>
    <row r="57" spans="1:16" ht="16" x14ac:dyDescent="0.2">
      <c r="A57" s="46">
        <v>0.4770833333333333</v>
      </c>
      <c r="B57" s="40" t="s">
        <v>211</v>
      </c>
      <c r="C57" s="40">
        <v>1</v>
      </c>
      <c r="D57" s="40" t="s">
        <v>121</v>
      </c>
      <c r="E57" s="37"/>
      <c r="F57" s="39" t="s">
        <v>45</v>
      </c>
      <c r="G57" s="47" t="s">
        <v>124</v>
      </c>
      <c r="H57" s="40" t="s">
        <v>241</v>
      </c>
      <c r="I57" s="48"/>
      <c r="J57" s="55"/>
      <c r="K57" s="56"/>
      <c r="L57" s="51">
        <v>1</v>
      </c>
      <c r="M57" s="52"/>
      <c r="N57" s="46">
        <v>0.48125000000000001</v>
      </c>
      <c r="O57" s="53">
        <f t="shared" si="0"/>
        <v>4.1666666666667074E-3</v>
      </c>
      <c r="P57" s="54"/>
    </row>
    <row r="58" spans="1:16" ht="16" x14ac:dyDescent="0.2">
      <c r="A58" s="46">
        <v>0.4770833333333333</v>
      </c>
      <c r="B58" s="40" t="s">
        <v>321</v>
      </c>
      <c r="C58" s="40"/>
      <c r="D58" s="40" t="s">
        <v>121</v>
      </c>
      <c r="E58" s="37">
        <v>2</v>
      </c>
      <c r="F58" s="39" t="s">
        <v>47</v>
      </c>
      <c r="G58" s="47" t="s">
        <v>128</v>
      </c>
      <c r="H58" s="40" t="s">
        <v>124</v>
      </c>
      <c r="I58" s="48"/>
      <c r="J58" s="55"/>
      <c r="K58" s="56"/>
      <c r="L58" s="51"/>
      <c r="M58" s="52">
        <v>1</v>
      </c>
      <c r="N58" s="46">
        <v>0.48125000000000001</v>
      </c>
      <c r="O58" s="53">
        <f t="shared" si="0"/>
        <v>4.1666666666667074E-3</v>
      </c>
      <c r="P58" s="54"/>
    </row>
    <row r="59" spans="1:16" ht="16" x14ac:dyDescent="0.2">
      <c r="A59" s="46">
        <v>0.4770833333333333</v>
      </c>
      <c r="B59" s="40" t="s">
        <v>160</v>
      </c>
      <c r="C59" s="40"/>
      <c r="D59" s="40" t="s">
        <v>121</v>
      </c>
      <c r="E59" s="37">
        <v>1</v>
      </c>
      <c r="F59" s="39" t="s">
        <v>51</v>
      </c>
      <c r="G59" s="47" t="s">
        <v>203</v>
      </c>
      <c r="H59" s="40" t="s">
        <v>124</v>
      </c>
      <c r="I59" s="57"/>
      <c r="J59" s="55"/>
      <c r="K59" s="56"/>
      <c r="L59" s="51"/>
      <c r="M59" s="52">
        <v>1</v>
      </c>
      <c r="N59" s="46">
        <v>0.49722222222222223</v>
      </c>
      <c r="O59" s="53">
        <f t="shared" si="0"/>
        <v>2.0138888888888928E-2</v>
      </c>
      <c r="P59" s="54"/>
    </row>
    <row r="60" spans="1:16" ht="16" x14ac:dyDescent="0.2">
      <c r="A60" s="46">
        <v>0.4777777777777778</v>
      </c>
      <c r="B60" s="40" t="s">
        <v>181</v>
      </c>
      <c r="C60" s="40"/>
      <c r="D60" s="40" t="s">
        <v>121</v>
      </c>
      <c r="E60" s="37">
        <v>2</v>
      </c>
      <c r="F60" s="39" t="s">
        <v>50</v>
      </c>
      <c r="G60" s="47" t="s">
        <v>132</v>
      </c>
      <c r="H60" s="40" t="s">
        <v>124</v>
      </c>
      <c r="I60" s="57"/>
      <c r="J60" s="55"/>
      <c r="K60" s="56"/>
      <c r="L60" s="51">
        <v>1</v>
      </c>
      <c r="M60" s="52"/>
      <c r="N60" s="46">
        <v>0.48819444444444443</v>
      </c>
      <c r="O60" s="53">
        <f t="shared" si="0"/>
        <v>1.041666666666663E-2</v>
      </c>
      <c r="P60" s="54"/>
    </row>
    <row r="61" spans="1:16" ht="16" x14ac:dyDescent="0.2">
      <c r="A61" s="46">
        <v>0.47916666666666669</v>
      </c>
      <c r="B61" s="40" t="s">
        <v>198</v>
      </c>
      <c r="C61" s="40"/>
      <c r="D61" s="40" t="s">
        <v>122</v>
      </c>
      <c r="E61" s="37">
        <v>1</v>
      </c>
      <c r="F61" s="39" t="s">
        <v>44</v>
      </c>
      <c r="G61" s="47" t="s">
        <v>203</v>
      </c>
      <c r="H61" s="40" t="s">
        <v>124</v>
      </c>
      <c r="I61" s="48"/>
      <c r="J61" s="55"/>
      <c r="K61" s="56"/>
      <c r="L61" s="51"/>
      <c r="M61" s="52">
        <v>1</v>
      </c>
      <c r="N61" s="46">
        <v>0.49722222222222223</v>
      </c>
      <c r="O61" s="53">
        <f t="shared" si="0"/>
        <v>1.8055555555555547E-2</v>
      </c>
      <c r="P61" s="88"/>
    </row>
    <row r="62" spans="1:16" ht="16" x14ac:dyDescent="0.2">
      <c r="A62" s="46">
        <v>0.48333333333333334</v>
      </c>
      <c r="B62" s="40" t="s">
        <v>163</v>
      </c>
      <c r="C62" s="40">
        <v>1</v>
      </c>
      <c r="D62" s="40" t="s">
        <v>122</v>
      </c>
      <c r="E62" s="37"/>
      <c r="F62" s="39" t="s">
        <v>51</v>
      </c>
      <c r="G62" s="47" t="s">
        <v>124</v>
      </c>
      <c r="H62" s="40" t="s">
        <v>145</v>
      </c>
      <c r="I62" s="48"/>
      <c r="J62" s="55"/>
      <c r="K62" s="56"/>
      <c r="L62" s="51">
        <v>1</v>
      </c>
      <c r="M62" s="52"/>
      <c r="N62" s="46">
        <v>0.49791666666666662</v>
      </c>
      <c r="O62" s="53">
        <f t="shared" si="0"/>
        <v>1.4583333333333282E-2</v>
      </c>
      <c r="P62" s="54"/>
    </row>
    <row r="63" spans="1:16" ht="16" x14ac:dyDescent="0.2">
      <c r="A63" s="46">
        <v>0.48541666666666666</v>
      </c>
      <c r="B63" s="40" t="s">
        <v>135</v>
      </c>
      <c r="C63" s="40">
        <v>1</v>
      </c>
      <c r="D63" s="40" t="s">
        <v>122</v>
      </c>
      <c r="E63" s="37"/>
      <c r="F63" s="39" t="s">
        <v>44</v>
      </c>
      <c r="G63" s="47" t="s">
        <v>131</v>
      </c>
      <c r="H63" s="40" t="s">
        <v>145</v>
      </c>
      <c r="I63" s="48"/>
      <c r="J63" s="55"/>
      <c r="K63" s="56"/>
      <c r="L63" s="51">
        <v>1</v>
      </c>
      <c r="M63" s="52"/>
      <c r="N63" s="46">
        <v>0.49791666666666662</v>
      </c>
      <c r="O63" s="53">
        <f t="shared" si="0"/>
        <v>1.2499999999999956E-2</v>
      </c>
      <c r="P63" s="54"/>
    </row>
    <row r="64" spans="1:16" ht="16" x14ac:dyDescent="0.2">
      <c r="A64" s="46">
        <v>0.52361111111111114</v>
      </c>
      <c r="B64" s="40" t="s">
        <v>156</v>
      </c>
      <c r="C64" s="40"/>
      <c r="D64" s="40" t="s">
        <v>122</v>
      </c>
      <c r="E64" s="37">
        <v>1</v>
      </c>
      <c r="F64" s="39" t="s">
        <v>44</v>
      </c>
      <c r="G64" s="47" t="s">
        <v>124</v>
      </c>
      <c r="H64" s="40" t="s">
        <v>177</v>
      </c>
      <c r="I64" s="48"/>
      <c r="J64" s="55"/>
      <c r="K64" s="56"/>
      <c r="L64" s="51"/>
      <c r="M64" s="52">
        <v>1</v>
      </c>
      <c r="N64" s="46">
        <v>0.52708333333333335</v>
      </c>
      <c r="O64" s="53">
        <f t="shared" si="0"/>
        <v>3.4722222222222099E-3</v>
      </c>
      <c r="P64" s="54"/>
    </row>
    <row r="65" spans="1:16" ht="16" x14ac:dyDescent="0.2">
      <c r="A65" s="46">
        <v>0.52361111111111114</v>
      </c>
      <c r="B65" s="40" t="s">
        <v>354</v>
      </c>
      <c r="C65" s="40">
        <v>1</v>
      </c>
      <c r="D65" s="40" t="s">
        <v>122</v>
      </c>
      <c r="E65" s="37"/>
      <c r="F65" s="39" t="s">
        <v>44</v>
      </c>
      <c r="G65" s="47" t="s">
        <v>150</v>
      </c>
      <c r="H65" s="40" t="s">
        <v>158</v>
      </c>
      <c r="I65" s="48"/>
      <c r="J65" s="55"/>
      <c r="K65" s="56"/>
      <c r="L65" s="51"/>
      <c r="M65" s="52">
        <v>1</v>
      </c>
      <c r="N65" s="46">
        <v>0.53333333333333333</v>
      </c>
      <c r="O65" s="53">
        <f t="shared" si="0"/>
        <v>9.7222222222221877E-3</v>
      </c>
      <c r="P65" s="54"/>
    </row>
    <row r="66" spans="1:16" ht="16" x14ac:dyDescent="0.2">
      <c r="A66" s="46">
        <v>0.52361111111111114</v>
      </c>
      <c r="B66" s="40" t="s">
        <v>120</v>
      </c>
      <c r="C66" s="40"/>
      <c r="D66" s="40" t="s">
        <v>122</v>
      </c>
      <c r="E66" s="37">
        <v>1</v>
      </c>
      <c r="F66" s="39" t="s">
        <v>51</v>
      </c>
      <c r="G66" s="47" t="s">
        <v>124</v>
      </c>
      <c r="H66" s="40" t="s">
        <v>138</v>
      </c>
      <c r="I66" s="48"/>
      <c r="J66" s="55"/>
      <c r="K66" s="56"/>
      <c r="L66" s="51"/>
      <c r="M66" s="52">
        <v>1</v>
      </c>
      <c r="N66" s="46">
        <v>0.53472222222222221</v>
      </c>
      <c r="O66" s="53">
        <f t="shared" si="0"/>
        <v>1.1111111111111072E-2</v>
      </c>
      <c r="P66" s="54"/>
    </row>
    <row r="67" spans="1:16" ht="16" x14ac:dyDescent="0.2">
      <c r="A67" s="46">
        <v>0.52361111111111114</v>
      </c>
      <c r="B67" s="40" t="s">
        <v>321</v>
      </c>
      <c r="C67" s="40"/>
      <c r="D67" s="40" t="s">
        <v>122</v>
      </c>
      <c r="E67" s="37">
        <v>2</v>
      </c>
      <c r="F67" s="39" t="s">
        <v>47</v>
      </c>
      <c r="G67" s="47" t="s">
        <v>124</v>
      </c>
      <c r="H67" s="40" t="s">
        <v>128</v>
      </c>
      <c r="I67" s="48"/>
      <c r="J67" s="55"/>
      <c r="K67" s="56"/>
      <c r="L67" s="51"/>
      <c r="M67" s="52">
        <v>1</v>
      </c>
      <c r="N67" s="46">
        <v>0.52986111111111112</v>
      </c>
      <c r="O67" s="53">
        <f t="shared" si="0"/>
        <v>6.2499999999999778E-3</v>
      </c>
      <c r="P67" s="54"/>
    </row>
    <row r="68" spans="1:16" ht="16" x14ac:dyDescent="0.2">
      <c r="A68" s="46">
        <v>0.52708333333333335</v>
      </c>
      <c r="B68" s="40" t="s">
        <v>156</v>
      </c>
      <c r="C68" s="40"/>
      <c r="D68" s="40" t="s">
        <v>122</v>
      </c>
      <c r="E68" s="37">
        <v>1</v>
      </c>
      <c r="F68" s="39" t="s">
        <v>44</v>
      </c>
      <c r="G68" s="47" t="s">
        <v>177</v>
      </c>
      <c r="H68" s="40" t="s">
        <v>124</v>
      </c>
      <c r="I68" s="48"/>
      <c r="J68" s="55"/>
      <c r="K68" s="56"/>
      <c r="L68" s="51"/>
      <c r="M68" s="52">
        <v>1</v>
      </c>
      <c r="N68" s="46">
        <v>0.53819444444444442</v>
      </c>
      <c r="O68" s="53">
        <f t="shared" ref="O68:O131" si="1">ABS(N68-A68)</f>
        <v>1.1111111111111072E-2</v>
      </c>
      <c r="P68" s="54"/>
    </row>
    <row r="69" spans="1:16" ht="16" x14ac:dyDescent="0.2">
      <c r="A69" s="46">
        <v>0.52569444444444446</v>
      </c>
      <c r="B69" s="40" t="s">
        <v>192</v>
      </c>
      <c r="C69" s="40"/>
      <c r="D69" s="40" t="s">
        <v>122</v>
      </c>
      <c r="E69" s="37">
        <v>1</v>
      </c>
      <c r="F69" s="39" t="s">
        <v>44</v>
      </c>
      <c r="G69" s="47" t="s">
        <v>124</v>
      </c>
      <c r="H69" s="40" t="s">
        <v>138</v>
      </c>
      <c r="I69" s="48"/>
      <c r="J69" s="55"/>
      <c r="K69" s="56"/>
      <c r="L69" s="51">
        <v>1</v>
      </c>
      <c r="M69" s="52"/>
      <c r="N69" s="46">
        <v>0.53055555555555556</v>
      </c>
      <c r="O69" s="53">
        <f t="shared" si="1"/>
        <v>4.8611111111110938E-3</v>
      </c>
      <c r="P69" s="54"/>
    </row>
    <row r="70" spans="1:16" ht="16" x14ac:dyDescent="0.2">
      <c r="A70" s="46">
        <v>0.52569444444444446</v>
      </c>
      <c r="B70" s="40" t="s">
        <v>149</v>
      </c>
      <c r="C70" s="40"/>
      <c r="D70" s="40" t="s">
        <v>122</v>
      </c>
      <c r="E70" s="37">
        <v>1</v>
      </c>
      <c r="F70" s="39" t="s">
        <v>45</v>
      </c>
      <c r="G70" s="47" t="s">
        <v>124</v>
      </c>
      <c r="H70" s="40" t="s">
        <v>241</v>
      </c>
      <c r="I70" s="48"/>
      <c r="J70" s="55"/>
      <c r="K70" s="56"/>
      <c r="L70" s="51">
        <v>1</v>
      </c>
      <c r="M70" s="52"/>
      <c r="N70" s="46">
        <v>0.53194444444444444</v>
      </c>
      <c r="O70" s="53">
        <f t="shared" si="1"/>
        <v>6.2499999999999778E-3</v>
      </c>
      <c r="P70" s="54"/>
    </row>
    <row r="71" spans="1:16" ht="16" x14ac:dyDescent="0.2">
      <c r="A71" s="46">
        <v>0.52569444444444446</v>
      </c>
      <c r="B71" s="40" t="s">
        <v>135</v>
      </c>
      <c r="C71" s="40">
        <v>1</v>
      </c>
      <c r="D71" s="40" t="s">
        <v>122</v>
      </c>
      <c r="E71" s="37"/>
      <c r="F71" s="39" t="s">
        <v>44</v>
      </c>
      <c r="G71" s="47" t="s">
        <v>131</v>
      </c>
      <c r="H71" s="40" t="s">
        <v>145</v>
      </c>
      <c r="I71" s="48"/>
      <c r="J71" s="55"/>
      <c r="K71" s="56"/>
      <c r="L71" s="51">
        <v>1</v>
      </c>
      <c r="M71" s="52"/>
      <c r="N71" s="46">
        <v>0.53472222222222221</v>
      </c>
      <c r="O71" s="53">
        <f t="shared" si="1"/>
        <v>9.0277777777777457E-3</v>
      </c>
      <c r="P71" s="54"/>
    </row>
    <row r="72" spans="1:16" ht="16" x14ac:dyDescent="0.2">
      <c r="A72" s="46">
        <v>0.53125</v>
      </c>
      <c r="B72" s="40" t="s">
        <v>211</v>
      </c>
      <c r="C72" s="40">
        <v>1</v>
      </c>
      <c r="D72" s="40" t="s">
        <v>121</v>
      </c>
      <c r="E72" s="37"/>
      <c r="F72" s="39" t="s">
        <v>45</v>
      </c>
      <c r="G72" s="47" t="s">
        <v>241</v>
      </c>
      <c r="H72" s="40" t="s">
        <v>150</v>
      </c>
      <c r="I72" s="48"/>
      <c r="J72" s="55"/>
      <c r="K72" s="56"/>
      <c r="L72" s="51">
        <v>1</v>
      </c>
      <c r="M72" s="52"/>
      <c r="N72" s="46">
        <v>0.54097222222222219</v>
      </c>
      <c r="O72" s="53">
        <f t="shared" si="1"/>
        <v>9.7222222222221877E-3</v>
      </c>
      <c r="P72" s="54"/>
    </row>
    <row r="73" spans="1:16" ht="16" x14ac:dyDescent="0.2">
      <c r="A73" s="46">
        <v>0.53402777777777777</v>
      </c>
      <c r="B73" s="40" t="s">
        <v>147</v>
      </c>
      <c r="C73" s="40"/>
      <c r="D73" s="40" t="s">
        <v>121</v>
      </c>
      <c r="E73" s="37">
        <v>1</v>
      </c>
      <c r="F73" s="39" t="s">
        <v>49</v>
      </c>
      <c r="G73" s="47" t="s">
        <v>138</v>
      </c>
      <c r="H73" s="40" t="s">
        <v>124</v>
      </c>
      <c r="I73" s="48"/>
      <c r="J73" s="55"/>
      <c r="K73" s="56">
        <v>1</v>
      </c>
      <c r="L73" s="51"/>
      <c r="M73" s="52"/>
      <c r="N73" s="46">
        <v>0.54375000000000007</v>
      </c>
      <c r="O73" s="53">
        <f t="shared" si="1"/>
        <v>9.7222222222222987E-3</v>
      </c>
      <c r="P73" s="54"/>
    </row>
    <row r="74" spans="1:16" ht="16" x14ac:dyDescent="0.2">
      <c r="A74" s="46">
        <v>0.53472222222222221</v>
      </c>
      <c r="B74" s="40" t="s">
        <v>151</v>
      </c>
      <c r="C74" s="40"/>
      <c r="D74" s="40" t="s">
        <v>121</v>
      </c>
      <c r="E74" s="37">
        <v>1</v>
      </c>
      <c r="F74" s="39" t="s">
        <v>44</v>
      </c>
      <c r="G74" s="47" t="s">
        <v>124</v>
      </c>
      <c r="H74" s="40" t="s">
        <v>158</v>
      </c>
      <c r="I74" s="48"/>
      <c r="J74" s="55"/>
      <c r="K74" s="56">
        <v>1</v>
      </c>
      <c r="L74" s="51"/>
      <c r="M74" s="52"/>
      <c r="N74" s="46">
        <v>0.5395833333333333</v>
      </c>
      <c r="O74" s="53">
        <f t="shared" si="1"/>
        <v>4.8611111111110938E-3</v>
      </c>
      <c r="P74" s="54"/>
    </row>
    <row r="75" spans="1:16" ht="16" x14ac:dyDescent="0.2">
      <c r="A75" s="46">
        <v>0.54027777777777775</v>
      </c>
      <c r="B75" s="40" t="s">
        <v>235</v>
      </c>
      <c r="C75" s="40">
        <v>1</v>
      </c>
      <c r="D75" s="40" t="s">
        <v>122</v>
      </c>
      <c r="E75" s="37"/>
      <c r="F75" s="39" t="s">
        <v>44</v>
      </c>
      <c r="G75" s="47" t="s">
        <v>131</v>
      </c>
      <c r="H75" s="40" t="s">
        <v>264</v>
      </c>
      <c r="I75" s="48"/>
      <c r="J75" s="55"/>
      <c r="K75" s="56"/>
      <c r="L75" s="51"/>
      <c r="M75" s="52">
        <v>1</v>
      </c>
      <c r="N75" s="46">
        <v>0.54513888888888895</v>
      </c>
      <c r="O75" s="53">
        <f t="shared" si="1"/>
        <v>4.8611111111112049E-3</v>
      </c>
      <c r="P75" s="54"/>
    </row>
    <row r="76" spans="1:16" ht="16" x14ac:dyDescent="0.2">
      <c r="A76" s="46">
        <v>5.4166666666666669E-2</v>
      </c>
      <c r="B76" s="40" t="s">
        <v>198</v>
      </c>
      <c r="C76" s="40"/>
      <c r="D76" s="40" t="s">
        <v>122</v>
      </c>
      <c r="E76" s="37">
        <v>1</v>
      </c>
      <c r="F76" s="39" t="s">
        <v>44</v>
      </c>
      <c r="G76" s="47" t="s">
        <v>124</v>
      </c>
      <c r="H76" s="40" t="s">
        <v>127</v>
      </c>
      <c r="I76" s="48"/>
      <c r="J76" s="55"/>
      <c r="K76" s="56"/>
      <c r="L76" s="51"/>
      <c r="M76" s="52">
        <v>1</v>
      </c>
      <c r="N76" s="46">
        <v>5.1388888888888894E-2</v>
      </c>
      <c r="O76" s="53">
        <f t="shared" si="1"/>
        <v>2.7777777777777748E-3</v>
      </c>
      <c r="P76" s="54"/>
    </row>
    <row r="77" spans="1:16" ht="16" x14ac:dyDescent="0.2">
      <c r="A77" s="46">
        <v>5.4166666666666669E-2</v>
      </c>
      <c r="B77" s="40" t="s">
        <v>163</v>
      </c>
      <c r="C77" s="40"/>
      <c r="D77" s="40" t="s">
        <v>121</v>
      </c>
      <c r="E77" s="37">
        <v>1</v>
      </c>
      <c r="F77" s="39" t="s">
        <v>51</v>
      </c>
      <c r="G77" s="47" t="s">
        <v>124</v>
      </c>
      <c r="H77" s="40" t="s">
        <v>164</v>
      </c>
      <c r="I77" s="48"/>
      <c r="J77" s="55"/>
      <c r="K77" s="56"/>
      <c r="L77" s="51">
        <v>1</v>
      </c>
      <c r="M77" s="52"/>
      <c r="N77" s="46">
        <v>5.6944444444444443E-2</v>
      </c>
      <c r="O77" s="53">
        <f t="shared" si="1"/>
        <v>2.7777777777777748E-3</v>
      </c>
      <c r="P77" s="54"/>
    </row>
    <row r="78" spans="1:16" ht="16" x14ac:dyDescent="0.2">
      <c r="A78" s="46">
        <v>5.4166666666666669E-2</v>
      </c>
      <c r="B78" s="40" t="s">
        <v>120</v>
      </c>
      <c r="C78" s="40">
        <v>1</v>
      </c>
      <c r="D78" s="40" t="s">
        <v>122</v>
      </c>
      <c r="E78" s="37"/>
      <c r="F78" s="39" t="s">
        <v>51</v>
      </c>
      <c r="G78" s="47" t="s">
        <v>124</v>
      </c>
      <c r="H78" s="40" t="s">
        <v>138</v>
      </c>
      <c r="I78" s="48"/>
      <c r="J78" s="55"/>
      <c r="K78" s="56"/>
      <c r="L78" s="51">
        <v>1</v>
      </c>
      <c r="M78" s="52"/>
      <c r="N78" s="46">
        <v>5.9027777777777783E-2</v>
      </c>
      <c r="O78" s="53">
        <f t="shared" si="1"/>
        <v>4.8611111111111147E-3</v>
      </c>
      <c r="P78" s="54"/>
    </row>
    <row r="79" spans="1:16" ht="16" x14ac:dyDescent="0.2">
      <c r="A79" s="46">
        <v>5.6944444444444443E-2</v>
      </c>
      <c r="B79" s="40" t="s">
        <v>240</v>
      </c>
      <c r="C79" s="40"/>
      <c r="D79" s="40" t="s">
        <v>121</v>
      </c>
      <c r="E79" s="37">
        <v>1</v>
      </c>
      <c r="F79" s="39" t="s">
        <v>44</v>
      </c>
      <c r="G79" s="47" t="s">
        <v>124</v>
      </c>
      <c r="H79" s="40" t="s">
        <v>253</v>
      </c>
      <c r="I79" s="48"/>
      <c r="J79" s="55"/>
      <c r="K79" s="56">
        <v>1</v>
      </c>
      <c r="L79" s="51"/>
      <c r="M79" s="52"/>
      <c r="N79" s="46">
        <v>5.9722222222222225E-2</v>
      </c>
      <c r="O79" s="53">
        <f t="shared" si="1"/>
        <v>2.7777777777777818E-3</v>
      </c>
      <c r="P79" s="54"/>
    </row>
    <row r="80" spans="1:16" ht="16" x14ac:dyDescent="0.2">
      <c r="A80" s="46">
        <v>6.0416666666666667E-2</v>
      </c>
      <c r="B80" s="40" t="s">
        <v>341</v>
      </c>
      <c r="C80" s="40"/>
      <c r="D80" s="40" t="s">
        <v>122</v>
      </c>
      <c r="E80" s="37">
        <v>1</v>
      </c>
      <c r="F80" s="39" t="s">
        <v>47</v>
      </c>
      <c r="G80" s="47" t="s">
        <v>124</v>
      </c>
      <c r="H80" s="40" t="s">
        <v>128</v>
      </c>
      <c r="I80" s="48"/>
      <c r="J80" s="55"/>
      <c r="K80" s="56">
        <v>1</v>
      </c>
      <c r="L80" s="51"/>
      <c r="M80" s="52"/>
      <c r="N80" s="46">
        <v>6.3888888888888884E-2</v>
      </c>
      <c r="O80" s="53">
        <f t="shared" si="1"/>
        <v>3.4722222222222168E-3</v>
      </c>
      <c r="P80" s="54"/>
    </row>
    <row r="81" spans="1:16" ht="16" x14ac:dyDescent="0.2">
      <c r="A81" s="46">
        <v>6.5972222222222224E-2</v>
      </c>
      <c r="B81" s="40" t="s">
        <v>143</v>
      </c>
      <c r="C81" s="40">
        <v>1</v>
      </c>
      <c r="D81" s="40" t="s">
        <v>122</v>
      </c>
      <c r="E81" s="37"/>
      <c r="F81" s="39" t="s">
        <v>44</v>
      </c>
      <c r="G81" s="47" t="s">
        <v>131</v>
      </c>
      <c r="H81" s="40" t="s">
        <v>355</v>
      </c>
      <c r="I81" s="48"/>
      <c r="J81" s="55"/>
      <c r="K81" s="56"/>
      <c r="L81" s="51">
        <v>1</v>
      </c>
      <c r="M81" s="52"/>
      <c r="N81" s="46">
        <v>7.013888888888889E-2</v>
      </c>
      <c r="O81" s="53">
        <f t="shared" si="1"/>
        <v>4.1666666666666657E-3</v>
      </c>
      <c r="P81" s="54"/>
    </row>
    <row r="82" spans="1:16" ht="16" x14ac:dyDescent="0.2">
      <c r="A82" s="46">
        <v>6.5972222222222224E-2</v>
      </c>
      <c r="B82" s="40" t="s">
        <v>211</v>
      </c>
      <c r="C82" s="40">
        <v>1</v>
      </c>
      <c r="D82" s="40" t="s">
        <v>121</v>
      </c>
      <c r="E82" s="37"/>
      <c r="F82" s="39" t="s">
        <v>45</v>
      </c>
      <c r="G82" s="47" t="s">
        <v>124</v>
      </c>
      <c r="H82" s="40" t="s">
        <v>241</v>
      </c>
      <c r="I82" s="48"/>
      <c r="J82" s="55"/>
      <c r="K82" s="56"/>
      <c r="L82" s="51"/>
      <c r="M82" s="52">
        <v>1</v>
      </c>
      <c r="N82" s="46">
        <v>7.1527777777777787E-2</v>
      </c>
      <c r="O82" s="53">
        <f t="shared" si="1"/>
        <v>5.5555555555555636E-3</v>
      </c>
      <c r="P82" s="54"/>
    </row>
    <row r="83" spans="1:16" ht="16" x14ac:dyDescent="0.2">
      <c r="A83" s="46">
        <v>7.2222222222222229E-2</v>
      </c>
      <c r="B83" s="40" t="s">
        <v>163</v>
      </c>
      <c r="C83" s="40">
        <v>1</v>
      </c>
      <c r="D83" s="40" t="s">
        <v>122</v>
      </c>
      <c r="E83" s="37"/>
      <c r="F83" s="39" t="s">
        <v>51</v>
      </c>
      <c r="G83" s="47" t="s">
        <v>124</v>
      </c>
      <c r="H83" s="40" t="s">
        <v>164</v>
      </c>
      <c r="I83" s="48"/>
      <c r="J83" s="55"/>
      <c r="K83" s="56">
        <v>1</v>
      </c>
      <c r="L83" s="51"/>
      <c r="M83" s="52"/>
      <c r="N83" s="46">
        <v>7.4305555555555555E-2</v>
      </c>
      <c r="O83" s="53">
        <f t="shared" si="1"/>
        <v>2.0833333333333259E-3</v>
      </c>
      <c r="P83" s="54"/>
    </row>
    <row r="84" spans="1:16" ht="16" x14ac:dyDescent="0.2">
      <c r="A84" s="46">
        <v>9.7222222222222224E-2</v>
      </c>
      <c r="B84" s="40" t="s">
        <v>181</v>
      </c>
      <c r="C84" s="40"/>
      <c r="D84" s="40" t="s">
        <v>121</v>
      </c>
      <c r="E84" s="37">
        <v>2</v>
      </c>
      <c r="F84" s="39" t="s">
        <v>50</v>
      </c>
      <c r="G84" s="47" t="s">
        <v>124</v>
      </c>
      <c r="H84" s="40" t="s">
        <v>132</v>
      </c>
      <c r="I84" s="48"/>
      <c r="J84" s="55"/>
      <c r="K84" s="56"/>
      <c r="L84" s="51">
        <v>1</v>
      </c>
      <c r="M84" s="52"/>
      <c r="N84" s="46">
        <v>0.10208333333333335</v>
      </c>
      <c r="O84" s="53">
        <f t="shared" si="1"/>
        <v>4.8611111111111216E-3</v>
      </c>
      <c r="P84" s="54"/>
    </row>
    <row r="85" spans="1:16" ht="16" x14ac:dyDescent="0.2">
      <c r="A85" s="46">
        <v>9.8611111111111108E-2</v>
      </c>
      <c r="B85" s="40" t="s">
        <v>168</v>
      </c>
      <c r="C85" s="40"/>
      <c r="D85" s="40" t="s">
        <v>121</v>
      </c>
      <c r="E85" s="37">
        <v>1</v>
      </c>
      <c r="F85" s="39" t="s">
        <v>46</v>
      </c>
      <c r="G85" s="47" t="s">
        <v>333</v>
      </c>
      <c r="H85" s="40" t="s">
        <v>252</v>
      </c>
      <c r="I85" s="48"/>
      <c r="J85" s="55"/>
      <c r="K85" s="56"/>
      <c r="L85" s="51"/>
      <c r="M85" s="52">
        <v>1</v>
      </c>
      <c r="N85" s="46">
        <v>0.10833333333333334</v>
      </c>
      <c r="O85" s="53">
        <f t="shared" si="1"/>
        <v>9.7222222222222293E-3</v>
      </c>
      <c r="P85" s="54"/>
    </row>
    <row r="86" spans="1:16" ht="16" x14ac:dyDescent="0.2">
      <c r="A86" s="46">
        <v>9.930555555555555E-2</v>
      </c>
      <c r="B86" s="40" t="s">
        <v>135</v>
      </c>
      <c r="C86" s="40"/>
      <c r="D86" s="40" t="s">
        <v>121</v>
      </c>
      <c r="E86" s="37">
        <v>1</v>
      </c>
      <c r="F86" s="39" t="s">
        <v>44</v>
      </c>
      <c r="G86" s="47" t="s">
        <v>145</v>
      </c>
      <c r="H86" s="40" t="s">
        <v>132</v>
      </c>
      <c r="I86" s="48"/>
      <c r="J86" s="55"/>
      <c r="K86" s="56">
        <v>1</v>
      </c>
      <c r="L86" s="51"/>
      <c r="M86" s="52"/>
      <c r="N86" s="46">
        <v>0.11041666666666666</v>
      </c>
      <c r="O86" s="53">
        <f t="shared" si="1"/>
        <v>1.1111111111111113E-2</v>
      </c>
      <c r="P86" s="54"/>
    </row>
    <row r="87" spans="1:16" ht="16" x14ac:dyDescent="0.2">
      <c r="A87" s="46">
        <v>0.10277777777777779</v>
      </c>
      <c r="B87" s="40" t="s">
        <v>147</v>
      </c>
      <c r="C87" s="40"/>
      <c r="D87" s="40" t="s">
        <v>121</v>
      </c>
      <c r="E87" s="37">
        <v>1</v>
      </c>
      <c r="F87" s="39" t="s">
        <v>49</v>
      </c>
      <c r="G87" s="47" t="s">
        <v>124</v>
      </c>
      <c r="H87" s="40" t="s">
        <v>132</v>
      </c>
      <c r="I87" s="48"/>
      <c r="J87" s="55"/>
      <c r="K87" s="56"/>
      <c r="L87" s="51">
        <v>1</v>
      </c>
      <c r="M87" s="52"/>
      <c r="N87" s="46">
        <v>0.10694444444444444</v>
      </c>
      <c r="O87" s="53">
        <f t="shared" si="1"/>
        <v>4.1666666666666519E-3</v>
      </c>
      <c r="P87" s="54"/>
    </row>
    <row r="88" spans="1:16" ht="16" x14ac:dyDescent="0.2">
      <c r="A88" s="46">
        <v>0.10416666666666667</v>
      </c>
      <c r="B88" s="40" t="s">
        <v>335</v>
      </c>
      <c r="C88" s="40"/>
      <c r="D88" s="40" t="s">
        <v>121</v>
      </c>
      <c r="E88" s="37">
        <v>2</v>
      </c>
      <c r="F88" s="39" t="s">
        <v>44</v>
      </c>
      <c r="G88" s="47" t="s">
        <v>264</v>
      </c>
      <c r="H88" s="40" t="s">
        <v>131</v>
      </c>
      <c r="I88" s="48"/>
      <c r="J88" s="55"/>
      <c r="K88" s="56"/>
      <c r="L88" s="51"/>
      <c r="M88" s="52">
        <v>1</v>
      </c>
      <c r="N88" s="46">
        <v>0.10416666666666667</v>
      </c>
      <c r="O88" s="53">
        <f t="shared" si="1"/>
        <v>0</v>
      </c>
      <c r="P88" s="129" t="s">
        <v>318</v>
      </c>
    </row>
    <row r="89" spans="1:16" ht="16" x14ac:dyDescent="0.2">
      <c r="A89" s="46">
        <v>0.10347222222222223</v>
      </c>
      <c r="B89" s="40" t="s">
        <v>119</v>
      </c>
      <c r="C89" s="40"/>
      <c r="D89" s="40" t="s">
        <v>122</v>
      </c>
      <c r="E89" s="37">
        <v>1</v>
      </c>
      <c r="F89" s="39" t="s">
        <v>45</v>
      </c>
      <c r="G89" s="47" t="s">
        <v>138</v>
      </c>
      <c r="H89" s="40" t="s">
        <v>124</v>
      </c>
      <c r="I89" s="48"/>
      <c r="J89" s="55"/>
      <c r="K89" s="56"/>
      <c r="L89" s="51">
        <v>1</v>
      </c>
      <c r="M89" s="52"/>
      <c r="N89" s="46">
        <v>0.1125</v>
      </c>
      <c r="O89" s="53">
        <f t="shared" si="1"/>
        <v>9.0277777777777735E-3</v>
      </c>
      <c r="P89" s="54"/>
    </row>
    <row r="90" spans="1:16" ht="16" x14ac:dyDescent="0.2">
      <c r="A90" s="46">
        <v>0.10833333333333334</v>
      </c>
      <c r="B90" s="40" t="s">
        <v>168</v>
      </c>
      <c r="C90" s="40"/>
      <c r="D90" s="40" t="s">
        <v>121</v>
      </c>
      <c r="E90" s="37">
        <v>1</v>
      </c>
      <c r="F90" s="39" t="s">
        <v>46</v>
      </c>
      <c r="G90" s="47" t="s">
        <v>252</v>
      </c>
      <c r="H90" s="40" t="s">
        <v>124</v>
      </c>
      <c r="I90" s="48"/>
      <c r="J90" s="55"/>
      <c r="K90" s="56"/>
      <c r="L90" s="51"/>
      <c r="M90" s="52">
        <v>1</v>
      </c>
      <c r="N90" s="46">
        <v>0.12430555555555556</v>
      </c>
      <c r="O90" s="53">
        <f t="shared" si="1"/>
        <v>1.5972222222222221E-2</v>
      </c>
      <c r="P90" s="54"/>
    </row>
    <row r="91" spans="1:16" ht="16" x14ac:dyDescent="0.2">
      <c r="A91" s="46">
        <v>0.10555555555555556</v>
      </c>
      <c r="B91" s="40" t="s">
        <v>353</v>
      </c>
      <c r="C91" s="40"/>
      <c r="D91" s="40" t="s">
        <v>121</v>
      </c>
      <c r="E91" s="37">
        <v>2</v>
      </c>
      <c r="F91" s="39" t="s">
        <v>45</v>
      </c>
      <c r="G91" s="47" t="s">
        <v>177</v>
      </c>
      <c r="H91" s="40" t="s">
        <v>356</v>
      </c>
      <c r="I91" s="48"/>
      <c r="J91" s="55"/>
      <c r="K91" s="56">
        <v>1</v>
      </c>
      <c r="L91" s="51"/>
      <c r="M91" s="52"/>
      <c r="N91" s="46">
        <v>0.125</v>
      </c>
      <c r="O91" s="53">
        <f t="shared" si="1"/>
        <v>1.9444444444444445E-2</v>
      </c>
      <c r="P91" s="54"/>
    </row>
    <row r="92" spans="1:16" ht="16" x14ac:dyDescent="0.2">
      <c r="A92" s="46">
        <v>0.125</v>
      </c>
      <c r="B92" s="40" t="s">
        <v>353</v>
      </c>
      <c r="C92" s="40"/>
      <c r="D92" s="40" t="s">
        <v>121</v>
      </c>
      <c r="E92" s="37">
        <v>2</v>
      </c>
      <c r="F92" s="39" t="s">
        <v>45</v>
      </c>
      <c r="G92" s="47" t="s">
        <v>356</v>
      </c>
      <c r="H92" s="40" t="s">
        <v>124</v>
      </c>
      <c r="I92" s="48"/>
      <c r="J92" s="55"/>
      <c r="K92" s="56">
        <v>1</v>
      </c>
      <c r="L92" s="51"/>
      <c r="M92" s="52"/>
      <c r="N92" s="46">
        <v>0.12847222222222224</v>
      </c>
      <c r="O92" s="53">
        <f t="shared" si="1"/>
        <v>3.4722222222222376E-3</v>
      </c>
      <c r="P92" s="54"/>
    </row>
    <row r="93" spans="1:16" ht="16" x14ac:dyDescent="0.2">
      <c r="A93" s="46">
        <v>0.10902777777777778</v>
      </c>
      <c r="B93" s="40" t="s">
        <v>173</v>
      </c>
      <c r="C93" s="40"/>
      <c r="D93" s="40" t="s">
        <v>122</v>
      </c>
      <c r="E93" s="37">
        <v>1</v>
      </c>
      <c r="F93" s="39" t="s">
        <v>45</v>
      </c>
      <c r="G93" s="47" t="s">
        <v>132</v>
      </c>
      <c r="H93" s="40" t="s">
        <v>124</v>
      </c>
      <c r="I93" s="48"/>
      <c r="J93" s="55"/>
      <c r="K93" s="56">
        <v>1</v>
      </c>
      <c r="L93" s="51"/>
      <c r="M93" s="52"/>
      <c r="N93" s="46">
        <v>0.11458333333333333</v>
      </c>
      <c r="O93" s="53">
        <f t="shared" si="1"/>
        <v>5.5555555555555497E-3</v>
      </c>
      <c r="P93" s="54"/>
    </row>
    <row r="94" spans="1:16" ht="16" x14ac:dyDescent="0.2">
      <c r="A94" s="46">
        <v>0.11180555555555556</v>
      </c>
      <c r="B94" s="40" t="s">
        <v>151</v>
      </c>
      <c r="C94" s="40"/>
      <c r="D94" s="40" t="s">
        <v>121</v>
      </c>
      <c r="E94" s="37">
        <v>1</v>
      </c>
      <c r="F94" s="39" t="s">
        <v>44</v>
      </c>
      <c r="G94" s="47" t="s">
        <v>158</v>
      </c>
      <c r="H94" s="40" t="s">
        <v>124</v>
      </c>
      <c r="I94" s="48"/>
      <c r="J94" s="55"/>
      <c r="K94" s="56"/>
      <c r="L94" s="51"/>
      <c r="M94" s="52">
        <v>1</v>
      </c>
      <c r="N94" s="46">
        <v>0.12430555555555556</v>
      </c>
      <c r="O94" s="53">
        <f t="shared" si="1"/>
        <v>1.2499999999999997E-2</v>
      </c>
      <c r="P94" s="54"/>
    </row>
    <row r="95" spans="1:16" ht="16" x14ac:dyDescent="0.2">
      <c r="A95" s="46">
        <v>0.1125</v>
      </c>
      <c r="B95" s="40" t="s">
        <v>321</v>
      </c>
      <c r="C95" s="40"/>
      <c r="D95" s="40" t="s">
        <v>121</v>
      </c>
      <c r="E95" s="37">
        <v>2</v>
      </c>
      <c r="F95" s="39" t="s">
        <v>47</v>
      </c>
      <c r="G95" s="47" t="s">
        <v>128</v>
      </c>
      <c r="H95" s="40" t="s">
        <v>124</v>
      </c>
      <c r="I95" s="48"/>
      <c r="J95" s="55"/>
      <c r="K95" s="56"/>
      <c r="L95" s="51"/>
      <c r="M95" s="52">
        <v>1</v>
      </c>
      <c r="N95" s="46">
        <v>0.12430555555555556</v>
      </c>
      <c r="O95" s="53">
        <f t="shared" si="1"/>
        <v>1.1805555555555555E-2</v>
      </c>
      <c r="P95" s="54"/>
    </row>
    <row r="96" spans="1:16" ht="16" x14ac:dyDescent="0.2">
      <c r="A96" s="46">
        <v>0.11458333333333333</v>
      </c>
      <c r="B96" s="40" t="s">
        <v>120</v>
      </c>
      <c r="C96" s="40"/>
      <c r="D96" s="40" t="s">
        <v>121</v>
      </c>
      <c r="E96" s="37">
        <v>1</v>
      </c>
      <c r="F96" s="39" t="s">
        <v>51</v>
      </c>
      <c r="G96" s="47" t="s">
        <v>124</v>
      </c>
      <c r="H96" s="40" t="s">
        <v>138</v>
      </c>
      <c r="I96" s="48"/>
      <c r="J96" s="55"/>
      <c r="K96" s="56">
        <v>1</v>
      </c>
      <c r="L96" s="51"/>
      <c r="M96" s="52"/>
      <c r="N96" s="46">
        <v>0.11875000000000001</v>
      </c>
      <c r="O96" s="53">
        <f t="shared" si="1"/>
        <v>4.1666666666666796E-3</v>
      </c>
      <c r="P96" s="54"/>
    </row>
    <row r="97" spans="1:16" ht="16" x14ac:dyDescent="0.2">
      <c r="A97" s="46">
        <v>0.12083333333333333</v>
      </c>
      <c r="B97" s="40" t="s">
        <v>354</v>
      </c>
      <c r="C97" s="40">
        <v>1</v>
      </c>
      <c r="D97" s="40" t="s">
        <v>122</v>
      </c>
      <c r="E97" s="37"/>
      <c r="F97" s="39" t="s">
        <v>44</v>
      </c>
      <c r="G97" s="47" t="s">
        <v>124</v>
      </c>
      <c r="H97" s="40" t="s">
        <v>158</v>
      </c>
      <c r="I97" s="48"/>
      <c r="J97" s="55"/>
      <c r="K97" s="56"/>
      <c r="L97" s="51">
        <v>1</v>
      </c>
      <c r="M97" s="52"/>
      <c r="N97" s="46">
        <v>0.12430555555555556</v>
      </c>
      <c r="O97" s="53">
        <f t="shared" si="1"/>
        <v>3.4722222222222238E-3</v>
      </c>
      <c r="P97" s="54"/>
    </row>
    <row r="98" spans="1:16" ht="16" x14ac:dyDescent="0.2">
      <c r="A98" s="46">
        <v>0.12638888888888888</v>
      </c>
      <c r="B98" s="40" t="s">
        <v>120</v>
      </c>
      <c r="C98" s="40"/>
      <c r="D98" s="40" t="s">
        <v>121</v>
      </c>
      <c r="E98" s="37">
        <v>1</v>
      </c>
      <c r="F98" s="39" t="s">
        <v>51</v>
      </c>
      <c r="G98" s="47" t="s">
        <v>138</v>
      </c>
      <c r="H98" s="40" t="s">
        <v>124</v>
      </c>
      <c r="I98" s="48"/>
      <c r="J98" s="55"/>
      <c r="K98" s="56"/>
      <c r="L98" s="51">
        <v>1</v>
      </c>
      <c r="M98" s="52"/>
      <c r="N98" s="46">
        <v>0.1361111111111111</v>
      </c>
      <c r="O98" s="53">
        <f t="shared" si="1"/>
        <v>9.7222222222222154E-3</v>
      </c>
      <c r="P98" s="54"/>
    </row>
    <row r="99" spans="1:16" ht="16" x14ac:dyDescent="0.2">
      <c r="A99" s="46">
        <v>0.14097222222222222</v>
      </c>
      <c r="B99" s="40" t="s">
        <v>173</v>
      </c>
      <c r="C99" s="40"/>
      <c r="D99" s="40" t="s">
        <v>121</v>
      </c>
      <c r="E99" s="37">
        <v>1</v>
      </c>
      <c r="F99" s="39" t="s">
        <v>45</v>
      </c>
      <c r="G99" s="47" t="s">
        <v>124</v>
      </c>
      <c r="H99" s="40" t="s">
        <v>132</v>
      </c>
      <c r="I99" s="48"/>
      <c r="J99" s="55"/>
      <c r="K99" s="56"/>
      <c r="L99" s="51"/>
      <c r="M99" s="52">
        <v>1</v>
      </c>
      <c r="N99" s="46">
        <v>0.1451388888888889</v>
      </c>
      <c r="O99" s="53">
        <f t="shared" si="1"/>
        <v>4.1666666666666796E-3</v>
      </c>
      <c r="P99" s="54"/>
    </row>
    <row r="100" spans="1:16" ht="16" x14ac:dyDescent="0.2">
      <c r="A100" s="46">
        <v>0.1423611111111111</v>
      </c>
      <c r="B100" s="40" t="s">
        <v>135</v>
      </c>
      <c r="C100" s="40"/>
      <c r="D100" s="40" t="s">
        <v>122</v>
      </c>
      <c r="E100" s="37">
        <v>1</v>
      </c>
      <c r="F100" s="39" t="s">
        <v>44</v>
      </c>
      <c r="G100" s="47" t="s">
        <v>124</v>
      </c>
      <c r="H100" s="40" t="s">
        <v>315</v>
      </c>
      <c r="I100" s="48"/>
      <c r="J100" s="55"/>
      <c r="K100" s="56">
        <v>1</v>
      </c>
      <c r="L100" s="51"/>
      <c r="M100" s="52"/>
      <c r="N100" s="46">
        <v>0.14583333333333334</v>
      </c>
      <c r="O100" s="53">
        <f t="shared" si="1"/>
        <v>3.4722222222222376E-3</v>
      </c>
      <c r="P100" s="54"/>
    </row>
    <row r="101" spans="1:16" ht="16" x14ac:dyDescent="0.2">
      <c r="A101" s="46">
        <v>0.14583333333333334</v>
      </c>
      <c r="B101" s="40" t="s">
        <v>135</v>
      </c>
      <c r="C101" s="40"/>
      <c r="D101" s="40" t="s">
        <v>122</v>
      </c>
      <c r="E101" s="37">
        <v>1</v>
      </c>
      <c r="F101" s="39" t="s">
        <v>44</v>
      </c>
      <c r="G101" s="47" t="s">
        <v>315</v>
      </c>
      <c r="H101" s="40" t="s">
        <v>124</v>
      </c>
      <c r="I101" s="48"/>
      <c r="J101" s="55"/>
      <c r="K101" s="56">
        <v>1</v>
      </c>
      <c r="L101" s="51"/>
      <c r="M101" s="52"/>
      <c r="N101" s="46">
        <v>0.14861111111111111</v>
      </c>
      <c r="O101" s="53">
        <f t="shared" si="1"/>
        <v>2.7777777777777679E-3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3"/>
      <c r="D221" s="103"/>
      <c r="E221" s="92">
        <f>SUM(E4:E220)</f>
        <v>94</v>
      </c>
      <c r="F221" s="35"/>
      <c r="G221" s="145" t="s">
        <v>56</v>
      </c>
      <c r="H221" s="146"/>
      <c r="I221" s="62">
        <f>SUM(I4:I194)</f>
        <v>0</v>
      </c>
      <c r="J221" s="105">
        <f>SUM(J4:J194)</f>
        <v>0</v>
      </c>
      <c r="K221" s="108">
        <f>SUM(K4:K194)</f>
        <v>25</v>
      </c>
      <c r="L221" s="110">
        <f>SUM(L4:L194)</f>
        <v>36</v>
      </c>
      <c r="M221" s="52">
        <f>SUM(M4:M194)</f>
        <v>37</v>
      </c>
      <c r="N221" s="93"/>
      <c r="O221" s="64">
        <f>SUM(I221:M221)</f>
        <v>98</v>
      </c>
      <c r="P221" s="122" t="s">
        <v>57</v>
      </c>
    </row>
    <row r="222" spans="1:16" ht="30.75" customHeight="1" thickBot="1" x14ac:dyDescent="0.25">
      <c r="A222" s="147" t="s">
        <v>58</v>
      </c>
      <c r="B222" s="147"/>
      <c r="C222" s="147"/>
      <c r="D222" s="117"/>
      <c r="E222" s="61">
        <f>SUM(C4:C220)</f>
        <v>20</v>
      </c>
      <c r="F222" s="35"/>
      <c r="G222" s="148" t="s">
        <v>329</v>
      </c>
      <c r="H222" s="149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0.16388888888888914</v>
      </c>
      <c r="L222" s="113">
        <f>SUMIF(L4:L194,"=1",O4:O194)</f>
        <v>0.25138888888888866</v>
      </c>
      <c r="M222" s="112">
        <f>SUMIF(M4:M194,"=1",O4:O194)</f>
        <v>0.29791666666666672</v>
      </c>
      <c r="N222" s="94"/>
      <c r="O222" s="67">
        <f>SUM(O4:O220)</f>
        <v>0.71319444444444413</v>
      </c>
      <c r="P222" s="122" t="s">
        <v>107</v>
      </c>
    </row>
    <row r="223" spans="1:16" ht="33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0</v>
      </c>
      <c r="J223" s="71">
        <f>ABS(J222*60)</f>
        <v>0</v>
      </c>
      <c r="K223" s="72">
        <f>ABS(K222*60)</f>
        <v>9.8333333333333481</v>
      </c>
      <c r="L223" s="73">
        <f>ABS(L222*60)</f>
        <v>15.08333333333332</v>
      </c>
      <c r="M223" s="74">
        <f>ABS(M222*60)</f>
        <v>17.875000000000004</v>
      </c>
      <c r="N223" s="95"/>
      <c r="O223" s="53">
        <f>ABS(O222*60)</f>
        <v>42.79166666666665</v>
      </c>
      <c r="P223" s="122" t="s">
        <v>108</v>
      </c>
    </row>
    <row r="224" spans="1:16" ht="31.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v>0</v>
      </c>
      <c r="J224" s="116">
        <v>0</v>
      </c>
      <c r="K224" s="76">
        <f>ABS(K223/K221)</f>
        <v>0.39333333333333392</v>
      </c>
      <c r="L224" s="77">
        <f>ABS(L223/L221)</f>
        <v>0.41898148148148112</v>
      </c>
      <c r="M224" s="78">
        <f>ABS(M223/M221)</f>
        <v>0.48310810810810823</v>
      </c>
      <c r="N224" s="93"/>
      <c r="O224" s="79">
        <f>ABS(O223/O221)</f>
        <v>0.43664965986394538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36407</v>
      </c>
      <c r="J227" s="118">
        <v>8340</v>
      </c>
      <c r="K227" s="118">
        <v>141301</v>
      </c>
      <c r="L227" s="118">
        <v>130084</v>
      </c>
      <c r="M227" s="118">
        <v>123764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9</v>
      </c>
      <c r="G228" s="86">
        <f>ABS(F228/E221)</f>
        <v>9.5744680851063829E-2</v>
      </c>
      <c r="H228" s="82" t="s">
        <v>70</v>
      </c>
      <c r="I228" s="118">
        <v>36407</v>
      </c>
      <c r="J228" s="118">
        <v>8340</v>
      </c>
      <c r="K228" s="118">
        <v>141339</v>
      </c>
      <c r="L228" s="118">
        <v>130124</v>
      </c>
      <c r="M228" s="118">
        <v>123803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27</v>
      </c>
      <c r="G229" s="86">
        <f>ABS(F229/E221)</f>
        <v>0.28723404255319152</v>
      </c>
      <c r="H229" s="82" t="s">
        <v>72</v>
      </c>
      <c r="I229" s="118">
        <f>SUM(I228-I227)</f>
        <v>0</v>
      </c>
      <c r="J229" s="118">
        <f>SUM(J228-J227)</f>
        <v>0</v>
      </c>
      <c r="K229" s="118">
        <f>SUM(K228-K227)</f>
        <v>38</v>
      </c>
      <c r="L229" s="118">
        <f>SUM(L228-L227)</f>
        <v>40</v>
      </c>
      <c r="M229" s="118">
        <f>SUM(M228-M227)</f>
        <v>39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12</v>
      </c>
      <c r="G233" s="86">
        <f>ABS(F233/E221)</f>
        <v>0.1276595744680851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15</v>
      </c>
      <c r="G234" s="86">
        <f>ABS(F234/E221)</f>
        <v>0.15957446808510639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6</v>
      </c>
      <c r="G235" s="86">
        <f>ABS(F235/E221)</f>
        <v>6.3829787234042548E-2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19</v>
      </c>
      <c r="G236" s="86">
        <f>ABS(F236/E221)</f>
        <v>0.20212765957446807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6</v>
      </c>
      <c r="G237" s="86">
        <f>ABS(F237/E221)</f>
        <v>6.3829787234042548E-2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1"/>
  <sheetViews>
    <sheetView zoomScale="86" zoomScaleNormal="86" workbookViewId="0">
      <pane ySplit="3" topLeftCell="A221" activePane="bottomLeft" state="frozen"/>
      <selection activeCell="A223" sqref="A223"/>
      <selection pane="bottomLeft" activeCell="J243" sqref="J243"/>
    </sheetView>
  </sheetViews>
  <sheetFormatPr baseColWidth="10" defaultColWidth="8.83203125" defaultRowHeight="15" x14ac:dyDescent="0.2"/>
  <cols>
    <col min="1" max="1" width="9.5" customWidth="1"/>
    <col min="2" max="2" width="16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83203125" customWidth="1"/>
    <col min="15" max="15" width="14.33203125" customWidth="1"/>
    <col min="16" max="16" width="57.1640625" customWidth="1"/>
  </cols>
  <sheetData>
    <row r="1" spans="1:18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349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  <c r="R1" s="120"/>
    </row>
    <row r="2" spans="1:18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  <c r="R2" s="120"/>
    </row>
    <row r="3" spans="1:18" ht="99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340</v>
      </c>
      <c r="J3" s="125" t="s">
        <v>250</v>
      </c>
      <c r="K3" s="126" t="s">
        <v>118</v>
      </c>
      <c r="L3" s="127" t="s">
        <v>116</v>
      </c>
      <c r="M3" s="128" t="s">
        <v>339</v>
      </c>
      <c r="N3" s="36" t="s">
        <v>41</v>
      </c>
      <c r="O3" s="37" t="s">
        <v>106</v>
      </c>
      <c r="P3" s="39" t="s">
        <v>43</v>
      </c>
    </row>
    <row r="4" spans="1:18" ht="16" x14ac:dyDescent="0.2">
      <c r="A4" s="46">
        <v>0.31944444444444448</v>
      </c>
      <c r="B4" s="40" t="s">
        <v>147</v>
      </c>
      <c r="C4" s="40"/>
      <c r="D4" s="40" t="s">
        <v>121</v>
      </c>
      <c r="E4" s="37">
        <v>1</v>
      </c>
      <c r="F4" s="39" t="s">
        <v>49</v>
      </c>
      <c r="G4" s="47" t="s">
        <v>124</v>
      </c>
      <c r="H4" s="40" t="s">
        <v>132</v>
      </c>
      <c r="I4" s="48"/>
      <c r="J4" s="49"/>
      <c r="K4" s="50"/>
      <c r="L4" s="51">
        <v>1</v>
      </c>
      <c r="M4" s="52"/>
      <c r="N4" s="46">
        <v>0.32430555555555557</v>
      </c>
      <c r="O4" s="53">
        <f t="shared" ref="O4:O67" si="0">ABS(N4-A4)</f>
        <v>4.8611111111110938E-3</v>
      </c>
      <c r="P4" s="54"/>
    </row>
    <row r="5" spans="1:18" ht="16" x14ac:dyDescent="0.2">
      <c r="A5" s="46">
        <v>0.32361111111111113</v>
      </c>
      <c r="B5" s="40" t="s">
        <v>135</v>
      </c>
      <c r="C5" s="40"/>
      <c r="D5" s="40" t="s">
        <v>122</v>
      </c>
      <c r="E5" s="37">
        <v>1</v>
      </c>
      <c r="F5" s="39" t="s">
        <v>45</v>
      </c>
      <c r="G5" s="47" t="s">
        <v>124</v>
      </c>
      <c r="H5" s="40" t="s">
        <v>167</v>
      </c>
      <c r="I5" s="48"/>
      <c r="J5" s="49"/>
      <c r="K5" s="50">
        <v>1</v>
      </c>
      <c r="L5" s="51"/>
      <c r="M5" s="52"/>
      <c r="N5" s="46">
        <v>0.32847222222222222</v>
      </c>
      <c r="O5" s="53">
        <f t="shared" si="0"/>
        <v>4.8611111111110938E-3</v>
      </c>
      <c r="P5" s="54"/>
    </row>
    <row r="6" spans="1:18" ht="16" x14ac:dyDescent="0.2">
      <c r="A6" s="46">
        <v>0.32361111111111113</v>
      </c>
      <c r="B6" s="40" t="s">
        <v>174</v>
      </c>
      <c r="C6" s="40"/>
      <c r="D6" s="40" t="s">
        <v>122</v>
      </c>
      <c r="E6" s="37">
        <v>1</v>
      </c>
      <c r="F6" s="39" t="s">
        <v>44</v>
      </c>
      <c r="G6" s="47" t="s">
        <v>124</v>
      </c>
      <c r="H6" s="40" t="s">
        <v>127</v>
      </c>
      <c r="I6" s="48"/>
      <c r="J6" s="49"/>
      <c r="K6" s="50">
        <v>1</v>
      </c>
      <c r="L6" s="51"/>
      <c r="M6" s="52"/>
      <c r="N6" s="46">
        <v>0.33055555555555555</v>
      </c>
      <c r="O6" s="53">
        <f t="shared" si="0"/>
        <v>6.9444444444444198E-3</v>
      </c>
      <c r="P6" s="54"/>
    </row>
    <row r="7" spans="1:18" ht="16" x14ac:dyDescent="0.2">
      <c r="A7" s="46">
        <v>0.3263888888888889</v>
      </c>
      <c r="B7" s="40" t="s">
        <v>181</v>
      </c>
      <c r="C7" s="40"/>
      <c r="D7" s="40" t="s">
        <v>121</v>
      </c>
      <c r="E7" s="37">
        <v>2</v>
      </c>
      <c r="F7" s="39" t="s">
        <v>50</v>
      </c>
      <c r="G7" s="47" t="s">
        <v>124</v>
      </c>
      <c r="H7" s="40" t="s">
        <v>157</v>
      </c>
      <c r="I7" s="48"/>
      <c r="J7" s="49"/>
      <c r="K7" s="50"/>
      <c r="L7" s="51"/>
      <c r="M7" s="52">
        <v>1</v>
      </c>
      <c r="N7" s="46">
        <v>0.33055555555555555</v>
      </c>
      <c r="O7" s="53">
        <f t="shared" si="0"/>
        <v>4.1666666666666519E-3</v>
      </c>
      <c r="P7" s="54"/>
    </row>
    <row r="8" spans="1:18" ht="16" x14ac:dyDescent="0.2">
      <c r="A8" s="46">
        <v>0.3263888888888889</v>
      </c>
      <c r="B8" s="40" t="s">
        <v>133</v>
      </c>
      <c r="C8" s="40"/>
      <c r="D8" s="40" t="s">
        <v>121</v>
      </c>
      <c r="E8" s="37">
        <v>1</v>
      </c>
      <c r="F8" s="39" t="s">
        <v>46</v>
      </c>
      <c r="G8" s="47" t="s">
        <v>124</v>
      </c>
      <c r="H8" s="40" t="s">
        <v>177</v>
      </c>
      <c r="I8" s="48"/>
      <c r="J8" s="49"/>
      <c r="K8" s="50"/>
      <c r="L8" s="51"/>
      <c r="M8" s="52">
        <v>1</v>
      </c>
      <c r="N8" s="46">
        <v>0.33055555555555555</v>
      </c>
      <c r="O8" s="53">
        <f t="shared" si="0"/>
        <v>4.1666666666666519E-3</v>
      </c>
      <c r="P8" s="54"/>
    </row>
    <row r="9" spans="1:18" ht="16" x14ac:dyDescent="0.2">
      <c r="A9" s="46">
        <v>0.3263888888888889</v>
      </c>
      <c r="B9" s="40" t="s">
        <v>129</v>
      </c>
      <c r="C9" s="40"/>
      <c r="D9" s="40" t="s">
        <v>122</v>
      </c>
      <c r="E9" s="37">
        <v>1</v>
      </c>
      <c r="F9" s="39" t="s">
        <v>45</v>
      </c>
      <c r="G9" s="47" t="s">
        <v>124</v>
      </c>
      <c r="H9" s="40" t="s">
        <v>128</v>
      </c>
      <c r="I9" s="48"/>
      <c r="J9" s="49"/>
      <c r="K9" s="50"/>
      <c r="L9" s="51"/>
      <c r="M9" s="52">
        <v>1</v>
      </c>
      <c r="N9" s="46">
        <v>0.33194444444444443</v>
      </c>
      <c r="O9" s="53">
        <f t="shared" si="0"/>
        <v>5.5555555555555358E-3</v>
      </c>
      <c r="P9" s="54"/>
    </row>
    <row r="10" spans="1:18" ht="16" x14ac:dyDescent="0.2">
      <c r="A10" s="46">
        <v>0.32708333333333334</v>
      </c>
      <c r="B10" s="40" t="s">
        <v>173</v>
      </c>
      <c r="C10" s="40"/>
      <c r="D10" s="40" t="s">
        <v>122</v>
      </c>
      <c r="E10" s="37">
        <v>1</v>
      </c>
      <c r="F10" s="39" t="s">
        <v>45</v>
      </c>
      <c r="G10" s="47" t="s">
        <v>124</v>
      </c>
      <c r="H10" s="40" t="s">
        <v>132</v>
      </c>
      <c r="I10" s="48"/>
      <c r="J10" s="49"/>
      <c r="K10" s="50"/>
      <c r="L10" s="51">
        <v>1</v>
      </c>
      <c r="M10" s="52"/>
      <c r="N10" s="46">
        <v>0.33055555555555555</v>
      </c>
      <c r="O10" s="53">
        <f t="shared" si="0"/>
        <v>3.4722222222222099E-3</v>
      </c>
      <c r="P10" s="54"/>
    </row>
    <row r="11" spans="1:18" ht="16" x14ac:dyDescent="0.2">
      <c r="A11" s="46">
        <v>0.33055555555555555</v>
      </c>
      <c r="B11" s="40" t="s">
        <v>240</v>
      </c>
      <c r="C11" s="40"/>
      <c r="D11" s="40" t="s">
        <v>121</v>
      </c>
      <c r="E11" s="37">
        <v>1</v>
      </c>
      <c r="F11" s="39" t="s">
        <v>44</v>
      </c>
      <c r="G11" s="47" t="s">
        <v>124</v>
      </c>
      <c r="H11" s="40" t="s">
        <v>132</v>
      </c>
      <c r="I11" s="48"/>
      <c r="J11" s="49"/>
      <c r="K11" s="50">
        <v>1</v>
      </c>
      <c r="L11" s="51"/>
      <c r="M11" s="52"/>
      <c r="N11" s="46">
        <v>0.33333333333333331</v>
      </c>
      <c r="O11" s="53">
        <f t="shared" si="0"/>
        <v>2.7777777777777679E-3</v>
      </c>
      <c r="P11" s="54"/>
    </row>
    <row r="12" spans="1:18" ht="16" x14ac:dyDescent="0.2">
      <c r="A12" s="46">
        <v>0.33055555555555555</v>
      </c>
      <c r="B12" s="40" t="s">
        <v>163</v>
      </c>
      <c r="C12" s="40"/>
      <c r="D12" s="40" t="s">
        <v>121</v>
      </c>
      <c r="E12" s="37">
        <v>1</v>
      </c>
      <c r="F12" s="39" t="s">
        <v>51</v>
      </c>
      <c r="G12" s="47" t="s">
        <v>124</v>
      </c>
      <c r="H12" s="40" t="s">
        <v>127</v>
      </c>
      <c r="I12" s="48"/>
      <c r="J12" s="49"/>
      <c r="K12" s="50">
        <v>1</v>
      </c>
      <c r="L12" s="51"/>
      <c r="M12" s="52"/>
      <c r="N12" s="46">
        <v>0.3354166666666667</v>
      </c>
      <c r="O12" s="53">
        <f t="shared" si="0"/>
        <v>4.8611111111111494E-3</v>
      </c>
      <c r="P12" s="54"/>
    </row>
    <row r="13" spans="1:18" ht="16" x14ac:dyDescent="0.2">
      <c r="A13" s="46">
        <v>0.33124999999999999</v>
      </c>
      <c r="B13" s="40" t="s">
        <v>168</v>
      </c>
      <c r="C13" s="40"/>
      <c r="D13" s="40" t="s">
        <v>121</v>
      </c>
      <c r="E13" s="37">
        <v>1</v>
      </c>
      <c r="F13" s="39" t="s">
        <v>46</v>
      </c>
      <c r="G13" s="47" t="s">
        <v>131</v>
      </c>
      <c r="H13" s="40" t="s">
        <v>252</v>
      </c>
      <c r="I13" s="48"/>
      <c r="J13" s="49"/>
      <c r="K13" s="50"/>
      <c r="L13" s="51">
        <v>1</v>
      </c>
      <c r="M13" s="52"/>
      <c r="N13" s="46">
        <v>0.33958333333333335</v>
      </c>
      <c r="O13" s="53">
        <f t="shared" si="0"/>
        <v>8.3333333333333592E-3</v>
      </c>
      <c r="P13" s="54"/>
    </row>
    <row r="14" spans="1:18" ht="16" x14ac:dyDescent="0.2">
      <c r="A14" s="46">
        <v>0.3347222222222222</v>
      </c>
      <c r="B14" s="40" t="s">
        <v>321</v>
      </c>
      <c r="C14" s="40"/>
      <c r="D14" s="40" t="s">
        <v>121</v>
      </c>
      <c r="E14" s="37">
        <v>2</v>
      </c>
      <c r="F14" s="39" t="s">
        <v>47</v>
      </c>
      <c r="G14" s="47" t="s">
        <v>124</v>
      </c>
      <c r="H14" s="40" t="s">
        <v>190</v>
      </c>
      <c r="I14" s="48"/>
      <c r="J14" s="49"/>
      <c r="K14" s="50"/>
      <c r="L14" s="51"/>
      <c r="M14" s="52">
        <v>1</v>
      </c>
      <c r="N14" s="46">
        <v>0.33888888888888885</v>
      </c>
      <c r="O14" s="53">
        <f t="shared" si="0"/>
        <v>4.1666666666666519E-3</v>
      </c>
      <c r="P14" s="54"/>
    </row>
    <row r="15" spans="1:18" ht="16" x14ac:dyDescent="0.2">
      <c r="A15" s="46">
        <v>0.33611111111111108</v>
      </c>
      <c r="B15" s="40" t="s">
        <v>135</v>
      </c>
      <c r="C15" s="40"/>
      <c r="D15" s="40" t="s">
        <v>121</v>
      </c>
      <c r="E15" s="37">
        <v>1</v>
      </c>
      <c r="F15" s="39" t="s">
        <v>44</v>
      </c>
      <c r="G15" s="47" t="s">
        <v>124</v>
      </c>
      <c r="H15" s="40" t="s">
        <v>145</v>
      </c>
      <c r="I15" s="48"/>
      <c r="J15" s="49"/>
      <c r="K15" s="50">
        <v>1</v>
      </c>
      <c r="L15" s="51"/>
      <c r="M15" s="52"/>
      <c r="N15" s="46">
        <v>0.34027777777777773</v>
      </c>
      <c r="O15" s="53">
        <f t="shared" si="0"/>
        <v>4.1666666666666519E-3</v>
      </c>
      <c r="P15" s="54"/>
    </row>
    <row r="16" spans="1:18" ht="16" x14ac:dyDescent="0.2">
      <c r="A16" s="46">
        <v>0.35347222222222219</v>
      </c>
      <c r="B16" s="40" t="s">
        <v>181</v>
      </c>
      <c r="C16" s="40"/>
      <c r="D16" s="40" t="s">
        <v>121</v>
      </c>
      <c r="E16" s="37">
        <v>2</v>
      </c>
      <c r="F16" s="39" t="s">
        <v>50</v>
      </c>
      <c r="G16" s="47" t="s">
        <v>177</v>
      </c>
      <c r="H16" s="40" t="s">
        <v>124</v>
      </c>
      <c r="I16" s="48"/>
      <c r="J16" s="49"/>
      <c r="K16" s="50"/>
      <c r="L16" s="51"/>
      <c r="M16" s="52">
        <v>1</v>
      </c>
      <c r="N16" s="46">
        <v>0.35833333333333334</v>
      </c>
      <c r="O16" s="53">
        <f t="shared" si="0"/>
        <v>4.8611111111111494E-3</v>
      </c>
      <c r="P16" s="54"/>
    </row>
    <row r="17" spans="1:16" ht="16" x14ac:dyDescent="0.2">
      <c r="A17" s="46">
        <v>0.35694444444444445</v>
      </c>
      <c r="B17" s="40" t="s">
        <v>160</v>
      </c>
      <c r="C17" s="40"/>
      <c r="D17" s="40" t="s">
        <v>121</v>
      </c>
      <c r="E17" s="37">
        <v>1</v>
      </c>
      <c r="F17" s="39" t="s">
        <v>51</v>
      </c>
      <c r="G17" s="47" t="s">
        <v>124</v>
      </c>
      <c r="H17" s="40" t="s">
        <v>255</v>
      </c>
      <c r="I17" s="48"/>
      <c r="J17" s="49"/>
      <c r="K17" s="50"/>
      <c r="L17" s="51">
        <v>1</v>
      </c>
      <c r="M17" s="52"/>
      <c r="N17" s="46">
        <v>0.36249999999999999</v>
      </c>
      <c r="O17" s="53">
        <f t="shared" si="0"/>
        <v>5.5555555555555358E-3</v>
      </c>
      <c r="P17" s="54"/>
    </row>
    <row r="18" spans="1:16" ht="16" x14ac:dyDescent="0.2">
      <c r="A18" s="46">
        <v>0.36041666666666666</v>
      </c>
      <c r="B18" s="40" t="s">
        <v>149</v>
      </c>
      <c r="C18" s="40"/>
      <c r="D18" s="40" t="s">
        <v>122</v>
      </c>
      <c r="E18" s="37">
        <v>1</v>
      </c>
      <c r="F18" s="39" t="s">
        <v>45</v>
      </c>
      <c r="G18" s="47" t="s">
        <v>124</v>
      </c>
      <c r="H18" s="40" t="s">
        <v>177</v>
      </c>
      <c r="I18" s="48"/>
      <c r="J18" s="49"/>
      <c r="K18" s="50">
        <v>1</v>
      </c>
      <c r="L18" s="51"/>
      <c r="M18" s="52"/>
      <c r="N18" s="46">
        <v>0.36249999999999999</v>
      </c>
      <c r="O18" s="53">
        <f t="shared" si="0"/>
        <v>2.0833333333333259E-3</v>
      </c>
      <c r="P18" s="54"/>
    </row>
    <row r="19" spans="1:16" ht="16" x14ac:dyDescent="0.2">
      <c r="A19" s="46">
        <v>0.3611111111111111</v>
      </c>
      <c r="B19" s="40" t="s">
        <v>147</v>
      </c>
      <c r="C19" s="40"/>
      <c r="D19" s="40" t="s">
        <v>121</v>
      </c>
      <c r="E19" s="37">
        <v>1</v>
      </c>
      <c r="F19" s="39" t="s">
        <v>49</v>
      </c>
      <c r="G19" s="47" t="s">
        <v>132</v>
      </c>
      <c r="H19" s="40" t="s">
        <v>124</v>
      </c>
      <c r="I19" s="48"/>
      <c r="J19" s="49"/>
      <c r="K19" s="50"/>
      <c r="L19" s="51">
        <v>1</v>
      </c>
      <c r="M19" s="52"/>
      <c r="N19" s="46">
        <v>0.37291666666666662</v>
      </c>
      <c r="O19" s="53">
        <f t="shared" si="0"/>
        <v>1.1805555555555514E-2</v>
      </c>
      <c r="P19" s="54"/>
    </row>
    <row r="20" spans="1:16" ht="16" x14ac:dyDescent="0.2">
      <c r="A20" s="46">
        <v>0.36319444444444443</v>
      </c>
      <c r="B20" s="40" t="s">
        <v>321</v>
      </c>
      <c r="C20" s="40"/>
      <c r="D20" s="40" t="s">
        <v>121</v>
      </c>
      <c r="E20" s="37">
        <v>3</v>
      </c>
      <c r="F20" s="39" t="s">
        <v>47</v>
      </c>
      <c r="G20" s="47" t="s">
        <v>190</v>
      </c>
      <c r="H20" s="40" t="s">
        <v>124</v>
      </c>
      <c r="I20" s="48"/>
      <c r="J20" s="49"/>
      <c r="K20" s="50"/>
      <c r="L20" s="51">
        <v>1</v>
      </c>
      <c r="M20" s="52"/>
      <c r="N20" s="46">
        <v>0.37291666666666662</v>
      </c>
      <c r="O20" s="53">
        <f t="shared" si="0"/>
        <v>9.7222222222221877E-3</v>
      </c>
      <c r="P20" s="54"/>
    </row>
    <row r="21" spans="1:16" ht="16" x14ac:dyDescent="0.2">
      <c r="A21" s="46">
        <v>0.36458333333333331</v>
      </c>
      <c r="B21" s="40" t="s">
        <v>133</v>
      </c>
      <c r="C21" s="40"/>
      <c r="D21" s="40" t="s">
        <v>121</v>
      </c>
      <c r="E21" s="37">
        <v>1</v>
      </c>
      <c r="F21" s="39" t="s">
        <v>46</v>
      </c>
      <c r="G21" s="47" t="s">
        <v>157</v>
      </c>
      <c r="H21" s="40" t="s">
        <v>124</v>
      </c>
      <c r="I21" s="48"/>
      <c r="J21" s="49"/>
      <c r="K21" s="50">
        <v>1</v>
      </c>
      <c r="L21" s="51"/>
      <c r="M21" s="52"/>
      <c r="N21" s="46">
        <v>0.37361111111111112</v>
      </c>
      <c r="O21" s="53">
        <f t="shared" si="0"/>
        <v>9.0277777777778012E-3</v>
      </c>
      <c r="P21" s="54"/>
    </row>
    <row r="22" spans="1:16" ht="16" x14ac:dyDescent="0.2">
      <c r="A22" s="46">
        <v>0.36458333333333331</v>
      </c>
      <c r="B22" s="40" t="s">
        <v>354</v>
      </c>
      <c r="C22" s="40"/>
      <c r="D22" s="40" t="s">
        <v>121</v>
      </c>
      <c r="E22" s="37">
        <v>1</v>
      </c>
      <c r="F22" s="39" t="s">
        <v>44</v>
      </c>
      <c r="G22" s="47" t="s">
        <v>158</v>
      </c>
      <c r="H22" s="40" t="s">
        <v>124</v>
      </c>
      <c r="I22" s="48"/>
      <c r="J22" s="49"/>
      <c r="K22" s="50">
        <v>1</v>
      </c>
      <c r="L22" s="51"/>
      <c r="M22" s="52"/>
      <c r="N22" s="46">
        <v>0.37361111111111112</v>
      </c>
      <c r="O22" s="53">
        <f t="shared" si="0"/>
        <v>9.0277777777778012E-3</v>
      </c>
      <c r="P22" s="54"/>
    </row>
    <row r="23" spans="1:16" ht="16" x14ac:dyDescent="0.2">
      <c r="A23" s="46">
        <v>0.36527777777777781</v>
      </c>
      <c r="B23" s="40" t="s">
        <v>246</v>
      </c>
      <c r="C23" s="40"/>
      <c r="D23" s="40" t="s">
        <v>122</v>
      </c>
      <c r="E23" s="37">
        <v>1</v>
      </c>
      <c r="F23" s="39" t="s">
        <v>44</v>
      </c>
      <c r="G23" s="47" t="s">
        <v>124</v>
      </c>
      <c r="H23" s="40" t="s">
        <v>128</v>
      </c>
      <c r="I23" s="48"/>
      <c r="J23" s="49"/>
      <c r="K23" s="50"/>
      <c r="L23" s="51"/>
      <c r="M23" s="52">
        <v>1</v>
      </c>
      <c r="N23" s="46">
        <v>0.36805555555555558</v>
      </c>
      <c r="O23" s="53">
        <f t="shared" si="0"/>
        <v>2.7777777777777679E-3</v>
      </c>
      <c r="P23" s="54"/>
    </row>
    <row r="24" spans="1:16" ht="16" x14ac:dyDescent="0.2">
      <c r="A24" s="46">
        <v>0.37152777777777773</v>
      </c>
      <c r="B24" s="40" t="s">
        <v>181</v>
      </c>
      <c r="C24" s="40"/>
      <c r="D24" s="40" t="s">
        <v>121</v>
      </c>
      <c r="E24" s="37">
        <v>2</v>
      </c>
      <c r="F24" s="39" t="s">
        <v>50</v>
      </c>
      <c r="G24" s="47" t="s">
        <v>124</v>
      </c>
      <c r="H24" s="40" t="s">
        <v>268</v>
      </c>
      <c r="I24" s="48"/>
      <c r="J24" s="49"/>
      <c r="K24" s="50"/>
      <c r="L24" s="51"/>
      <c r="M24" s="52">
        <v>1</v>
      </c>
      <c r="N24" s="46">
        <v>0.3756944444444445</v>
      </c>
      <c r="O24" s="53">
        <f t="shared" si="0"/>
        <v>4.1666666666667629E-3</v>
      </c>
      <c r="P24" s="54"/>
    </row>
    <row r="25" spans="1:16" ht="16" x14ac:dyDescent="0.2">
      <c r="A25" s="46">
        <v>0.375</v>
      </c>
      <c r="B25" s="40" t="s">
        <v>165</v>
      </c>
      <c r="C25" s="40"/>
      <c r="D25" s="40" t="s">
        <v>122</v>
      </c>
      <c r="E25" s="37">
        <v>1</v>
      </c>
      <c r="F25" s="39" t="s">
        <v>44</v>
      </c>
      <c r="G25" s="47" t="s">
        <v>124</v>
      </c>
      <c r="H25" s="40" t="s">
        <v>132</v>
      </c>
      <c r="I25" s="48"/>
      <c r="J25" s="49"/>
      <c r="K25" s="50"/>
      <c r="L25" s="51">
        <v>1</v>
      </c>
      <c r="M25" s="52"/>
      <c r="N25" s="46">
        <v>0.37986111111111115</v>
      </c>
      <c r="O25" s="53">
        <f t="shared" si="0"/>
        <v>4.8611111111111494E-3</v>
      </c>
      <c r="P25" s="54"/>
    </row>
    <row r="26" spans="1:16" ht="16" x14ac:dyDescent="0.2">
      <c r="A26" s="46">
        <v>0.38055555555555554</v>
      </c>
      <c r="B26" s="40" t="s">
        <v>235</v>
      </c>
      <c r="C26" s="40"/>
      <c r="D26" s="40" t="s">
        <v>121</v>
      </c>
      <c r="E26" s="37">
        <v>1</v>
      </c>
      <c r="F26" s="39" t="s">
        <v>44</v>
      </c>
      <c r="G26" s="47" t="s">
        <v>131</v>
      </c>
      <c r="H26" s="40" t="s">
        <v>158</v>
      </c>
      <c r="I26" s="48"/>
      <c r="J26" s="49"/>
      <c r="K26" s="50">
        <v>1</v>
      </c>
      <c r="L26" s="51"/>
      <c r="M26" s="52"/>
      <c r="N26" s="46">
        <v>0.38680555555555557</v>
      </c>
      <c r="O26" s="53">
        <f t="shared" si="0"/>
        <v>6.2500000000000333E-3</v>
      </c>
      <c r="P26" s="54"/>
    </row>
    <row r="27" spans="1:16" ht="16" x14ac:dyDescent="0.2">
      <c r="A27" s="46">
        <v>0.3888888888888889</v>
      </c>
      <c r="B27" s="40" t="s">
        <v>354</v>
      </c>
      <c r="C27" s="40"/>
      <c r="D27" s="40" t="s">
        <v>121</v>
      </c>
      <c r="E27" s="37">
        <v>1</v>
      </c>
      <c r="F27" s="39" t="s">
        <v>44</v>
      </c>
      <c r="G27" s="47" t="s">
        <v>124</v>
      </c>
      <c r="H27" s="40" t="s">
        <v>158</v>
      </c>
      <c r="I27" s="48"/>
      <c r="J27" s="49"/>
      <c r="K27" s="50"/>
      <c r="L27" s="51"/>
      <c r="M27" s="52">
        <v>1</v>
      </c>
      <c r="N27" s="46">
        <v>0.39305555555555555</v>
      </c>
      <c r="O27" s="53">
        <f t="shared" si="0"/>
        <v>4.1666666666666519E-3</v>
      </c>
      <c r="P27" s="129" t="s">
        <v>338</v>
      </c>
    </row>
    <row r="28" spans="1:16" ht="16" x14ac:dyDescent="0.2">
      <c r="A28" s="46">
        <v>0.38958333333333334</v>
      </c>
      <c r="B28" s="40" t="s">
        <v>135</v>
      </c>
      <c r="C28" s="40"/>
      <c r="D28" s="40" t="s">
        <v>121</v>
      </c>
      <c r="E28" s="37">
        <v>1</v>
      </c>
      <c r="F28" s="39" t="s">
        <v>44</v>
      </c>
      <c r="G28" s="47" t="s">
        <v>145</v>
      </c>
      <c r="H28" s="40" t="s">
        <v>128</v>
      </c>
      <c r="I28" s="48"/>
      <c r="J28" s="49"/>
      <c r="K28" s="50"/>
      <c r="L28" s="51">
        <v>1</v>
      </c>
      <c r="M28" s="52"/>
      <c r="N28" s="46">
        <v>0.3979166666666667</v>
      </c>
      <c r="O28" s="53">
        <f t="shared" si="0"/>
        <v>8.3333333333333592E-3</v>
      </c>
      <c r="P28" s="54"/>
    </row>
    <row r="29" spans="1:16" ht="16" x14ac:dyDescent="0.2">
      <c r="A29" s="46">
        <v>0.38958333333333334</v>
      </c>
      <c r="B29" s="40" t="s">
        <v>192</v>
      </c>
      <c r="C29" s="40"/>
      <c r="D29" s="40" t="s">
        <v>122</v>
      </c>
      <c r="E29" s="37">
        <v>1</v>
      </c>
      <c r="F29" s="39" t="s">
        <v>44</v>
      </c>
      <c r="G29" s="47" t="s">
        <v>249</v>
      </c>
      <c r="H29" s="40" t="s">
        <v>124</v>
      </c>
      <c r="I29" s="48"/>
      <c r="J29" s="49"/>
      <c r="K29" s="50"/>
      <c r="L29" s="51">
        <v>1</v>
      </c>
      <c r="M29" s="52"/>
      <c r="N29" s="46">
        <v>0.40208333333333335</v>
      </c>
      <c r="O29" s="53">
        <f t="shared" si="0"/>
        <v>1.2500000000000011E-2</v>
      </c>
      <c r="P29" s="54"/>
    </row>
    <row r="30" spans="1:16" ht="16" x14ac:dyDescent="0.2">
      <c r="A30" s="46">
        <v>0.39444444444444443</v>
      </c>
      <c r="B30" s="40" t="s">
        <v>163</v>
      </c>
      <c r="C30" s="40"/>
      <c r="D30" s="40" t="s">
        <v>121</v>
      </c>
      <c r="E30" s="37">
        <v>1</v>
      </c>
      <c r="F30" s="39" t="s">
        <v>51</v>
      </c>
      <c r="G30" s="47" t="s">
        <v>195</v>
      </c>
      <c r="H30" s="40" t="s">
        <v>124</v>
      </c>
      <c r="I30" s="48"/>
      <c r="J30" s="49"/>
      <c r="K30" s="50">
        <v>1</v>
      </c>
      <c r="L30" s="51"/>
      <c r="M30" s="52"/>
      <c r="N30" s="46">
        <v>0.39999999999999997</v>
      </c>
      <c r="O30" s="53">
        <f t="shared" si="0"/>
        <v>5.5555555555555358E-3</v>
      </c>
      <c r="P30" s="54"/>
    </row>
    <row r="31" spans="1:16" ht="16" x14ac:dyDescent="0.2">
      <c r="A31" s="46">
        <v>0.3972222222222222</v>
      </c>
      <c r="B31" s="40" t="s">
        <v>168</v>
      </c>
      <c r="C31" s="40">
        <v>1</v>
      </c>
      <c r="D31" s="40" t="s">
        <v>122</v>
      </c>
      <c r="E31" s="37"/>
      <c r="F31" s="39" t="s">
        <v>46</v>
      </c>
      <c r="G31" s="47" t="s">
        <v>131</v>
      </c>
      <c r="H31" s="40" t="s">
        <v>252</v>
      </c>
      <c r="I31" s="48"/>
      <c r="J31" s="49"/>
      <c r="K31" s="50"/>
      <c r="L31" s="51">
        <v>1</v>
      </c>
      <c r="M31" s="52"/>
      <c r="N31" s="46">
        <v>0.40902777777777777</v>
      </c>
      <c r="O31" s="53">
        <f t="shared" si="0"/>
        <v>1.1805555555555569E-2</v>
      </c>
      <c r="P31" s="54"/>
    </row>
    <row r="32" spans="1:16" ht="16" x14ac:dyDescent="0.2">
      <c r="A32" s="46">
        <v>0.40208333333333335</v>
      </c>
      <c r="B32" s="40" t="s">
        <v>192</v>
      </c>
      <c r="C32" s="40"/>
      <c r="D32" s="40" t="s">
        <v>122</v>
      </c>
      <c r="E32" s="37">
        <v>1</v>
      </c>
      <c r="F32" s="39" t="s">
        <v>44</v>
      </c>
      <c r="G32" s="47" t="s">
        <v>124</v>
      </c>
      <c r="H32" s="40" t="s">
        <v>249</v>
      </c>
      <c r="I32" s="48"/>
      <c r="J32" s="49"/>
      <c r="K32" s="50"/>
      <c r="L32" s="51">
        <v>1</v>
      </c>
      <c r="M32" s="52"/>
      <c r="N32" s="46">
        <v>0.41180555555555554</v>
      </c>
      <c r="O32" s="53">
        <f t="shared" si="0"/>
        <v>9.7222222222221877E-3</v>
      </c>
      <c r="P32" s="54"/>
    </row>
    <row r="33" spans="1:16" ht="16" x14ac:dyDescent="0.2">
      <c r="A33" s="46">
        <v>0.4069444444444445</v>
      </c>
      <c r="B33" s="40" t="s">
        <v>165</v>
      </c>
      <c r="C33" s="40"/>
      <c r="D33" s="40" t="s">
        <v>122</v>
      </c>
      <c r="E33" s="37">
        <v>1</v>
      </c>
      <c r="F33" s="39" t="s">
        <v>44</v>
      </c>
      <c r="G33" s="47" t="s">
        <v>132</v>
      </c>
      <c r="H33" s="40" t="s">
        <v>124</v>
      </c>
      <c r="I33" s="48"/>
      <c r="J33" s="49"/>
      <c r="K33" s="50">
        <v>1</v>
      </c>
      <c r="L33" s="51"/>
      <c r="M33" s="52"/>
      <c r="N33" s="46">
        <v>0.4145833333333333</v>
      </c>
      <c r="O33" s="53">
        <f t="shared" si="0"/>
        <v>7.6388888888888062E-3</v>
      </c>
      <c r="P33" s="54"/>
    </row>
    <row r="34" spans="1:16" ht="16" x14ac:dyDescent="0.2">
      <c r="A34" s="46">
        <v>0.42777777777777781</v>
      </c>
      <c r="B34" s="40" t="s">
        <v>321</v>
      </c>
      <c r="C34" s="40"/>
      <c r="D34" s="40" t="s">
        <v>121</v>
      </c>
      <c r="E34" s="37">
        <v>2</v>
      </c>
      <c r="F34" s="39" t="s">
        <v>47</v>
      </c>
      <c r="G34" s="47" t="s">
        <v>124</v>
      </c>
      <c r="H34" s="40" t="s">
        <v>190</v>
      </c>
      <c r="I34" s="48"/>
      <c r="J34" s="49"/>
      <c r="K34" s="50"/>
      <c r="L34" s="51"/>
      <c r="M34" s="52">
        <v>1</v>
      </c>
      <c r="N34" s="46">
        <v>0.43124999999999997</v>
      </c>
      <c r="O34" s="53">
        <f t="shared" si="0"/>
        <v>3.4722222222221544E-3</v>
      </c>
      <c r="P34" s="54"/>
    </row>
    <row r="35" spans="1:16" ht="16" x14ac:dyDescent="0.2">
      <c r="A35" s="46">
        <v>0.43194444444444446</v>
      </c>
      <c r="B35" s="40" t="s">
        <v>181</v>
      </c>
      <c r="C35" s="40">
        <v>1</v>
      </c>
      <c r="D35" s="40" t="s">
        <v>122</v>
      </c>
      <c r="E35" s="37"/>
      <c r="F35" s="39" t="s">
        <v>50</v>
      </c>
      <c r="G35" s="47" t="s">
        <v>124</v>
      </c>
      <c r="H35" s="40" t="s">
        <v>132</v>
      </c>
      <c r="I35" s="48"/>
      <c r="J35" s="49"/>
      <c r="K35" s="50"/>
      <c r="L35" s="51">
        <v>1</v>
      </c>
      <c r="M35" s="52"/>
      <c r="N35" s="46">
        <v>0.44027777777777777</v>
      </c>
      <c r="O35" s="53">
        <f t="shared" si="0"/>
        <v>8.3333333333333037E-3</v>
      </c>
      <c r="P35" s="54"/>
    </row>
    <row r="36" spans="1:16" ht="16" x14ac:dyDescent="0.2">
      <c r="A36" s="46">
        <v>0.43194444444444446</v>
      </c>
      <c r="B36" s="40" t="s">
        <v>135</v>
      </c>
      <c r="C36" s="40"/>
      <c r="D36" s="40" t="s">
        <v>121</v>
      </c>
      <c r="E36" s="37">
        <v>1</v>
      </c>
      <c r="F36" s="39" t="s">
        <v>44</v>
      </c>
      <c r="G36" s="47" t="s">
        <v>128</v>
      </c>
      <c r="H36" s="40" t="s">
        <v>132</v>
      </c>
      <c r="I36" s="48"/>
      <c r="J36" s="49"/>
      <c r="K36" s="50"/>
      <c r="L36" s="51">
        <v>1</v>
      </c>
      <c r="M36" s="52"/>
      <c r="N36" s="46">
        <v>0.44027777777777777</v>
      </c>
      <c r="O36" s="53">
        <f t="shared" si="0"/>
        <v>8.3333333333333037E-3</v>
      </c>
      <c r="P36" s="54"/>
    </row>
    <row r="37" spans="1:16" ht="16" x14ac:dyDescent="0.2">
      <c r="A37" s="46">
        <v>0.43333333333333335</v>
      </c>
      <c r="B37" s="40" t="s">
        <v>174</v>
      </c>
      <c r="C37" s="40"/>
      <c r="D37" s="40" t="s">
        <v>122</v>
      </c>
      <c r="E37" s="37">
        <v>1</v>
      </c>
      <c r="F37" s="39" t="s">
        <v>44</v>
      </c>
      <c r="G37" s="47" t="s">
        <v>127</v>
      </c>
      <c r="H37" s="40" t="s">
        <v>124</v>
      </c>
      <c r="I37" s="48"/>
      <c r="J37" s="49"/>
      <c r="K37" s="50"/>
      <c r="L37" s="51">
        <v>1</v>
      </c>
      <c r="M37" s="52"/>
      <c r="N37" s="46">
        <v>0.44513888888888892</v>
      </c>
      <c r="O37" s="53">
        <f t="shared" si="0"/>
        <v>1.1805555555555569E-2</v>
      </c>
      <c r="P37" s="54"/>
    </row>
    <row r="38" spans="1:16" ht="16" x14ac:dyDescent="0.2">
      <c r="A38" s="46">
        <v>0.43333333333333335</v>
      </c>
      <c r="B38" s="40" t="s">
        <v>120</v>
      </c>
      <c r="C38" s="40"/>
      <c r="D38" s="40" t="s">
        <v>121</v>
      </c>
      <c r="E38" s="37">
        <v>1</v>
      </c>
      <c r="F38" s="39" t="s">
        <v>51</v>
      </c>
      <c r="G38" s="47" t="s">
        <v>124</v>
      </c>
      <c r="H38" s="40" t="s">
        <v>234</v>
      </c>
      <c r="I38" s="48"/>
      <c r="J38" s="49"/>
      <c r="K38" s="50">
        <v>1</v>
      </c>
      <c r="L38" s="51"/>
      <c r="M38" s="52"/>
      <c r="N38" s="46">
        <v>0.43888888888888888</v>
      </c>
      <c r="O38" s="53">
        <f t="shared" si="0"/>
        <v>5.5555555555555358E-3</v>
      </c>
      <c r="P38" s="54"/>
    </row>
    <row r="39" spans="1:16" ht="16" x14ac:dyDescent="0.2">
      <c r="A39" s="46">
        <v>0.4368055555555555</v>
      </c>
      <c r="B39" s="40" t="s">
        <v>358</v>
      </c>
      <c r="C39" s="40"/>
      <c r="D39" s="40" t="s">
        <v>121</v>
      </c>
      <c r="E39" s="37">
        <v>2</v>
      </c>
      <c r="F39" s="39" t="s">
        <v>45</v>
      </c>
      <c r="G39" s="47" t="s">
        <v>241</v>
      </c>
      <c r="H39" s="40" t="s">
        <v>124</v>
      </c>
      <c r="I39" s="48"/>
      <c r="J39" s="49"/>
      <c r="K39" s="50">
        <v>1</v>
      </c>
      <c r="L39" s="51"/>
      <c r="M39" s="52"/>
      <c r="N39" s="46">
        <v>0.44791666666666669</v>
      </c>
      <c r="O39" s="53">
        <f t="shared" si="0"/>
        <v>1.1111111111111183E-2</v>
      </c>
      <c r="P39" s="129" t="s">
        <v>338</v>
      </c>
    </row>
    <row r="40" spans="1:16" ht="16" x14ac:dyDescent="0.2">
      <c r="A40" s="46">
        <v>0.4375</v>
      </c>
      <c r="B40" s="40" t="s">
        <v>168</v>
      </c>
      <c r="C40" s="40">
        <v>1</v>
      </c>
      <c r="D40" s="40" t="s">
        <v>122</v>
      </c>
      <c r="E40" s="37"/>
      <c r="F40" s="39" t="s">
        <v>46</v>
      </c>
      <c r="G40" s="47" t="s">
        <v>131</v>
      </c>
      <c r="H40" s="40" t="s">
        <v>252</v>
      </c>
      <c r="I40" s="48"/>
      <c r="J40" s="49"/>
      <c r="K40" s="50"/>
      <c r="L40" s="51"/>
      <c r="M40" s="52">
        <v>1</v>
      </c>
      <c r="N40" s="46">
        <v>0.4458333333333333</v>
      </c>
      <c r="O40" s="53">
        <f t="shared" si="0"/>
        <v>8.3333333333333037E-3</v>
      </c>
      <c r="P40" s="54"/>
    </row>
    <row r="41" spans="1:16" ht="16" x14ac:dyDescent="0.2">
      <c r="A41" s="46">
        <v>0.4458333333333333</v>
      </c>
      <c r="B41" s="40" t="s">
        <v>359</v>
      </c>
      <c r="C41" s="40"/>
      <c r="D41" s="40" t="s">
        <v>121</v>
      </c>
      <c r="E41" s="37">
        <v>2</v>
      </c>
      <c r="F41" s="39" t="s">
        <v>51</v>
      </c>
      <c r="G41" s="47" t="s">
        <v>124</v>
      </c>
      <c r="H41" s="40" t="s">
        <v>355</v>
      </c>
      <c r="I41" s="48"/>
      <c r="J41" s="49"/>
      <c r="K41" s="50"/>
      <c r="L41" s="51">
        <v>1</v>
      </c>
      <c r="M41" s="52"/>
      <c r="N41" s="46">
        <v>0.44722222222222219</v>
      </c>
      <c r="O41" s="53">
        <f t="shared" si="0"/>
        <v>1.388888888888884E-3</v>
      </c>
      <c r="P41" s="54"/>
    </row>
    <row r="42" spans="1:16" ht="16" x14ac:dyDescent="0.2">
      <c r="A42" s="46">
        <v>0.4458333333333333</v>
      </c>
      <c r="B42" s="40" t="s">
        <v>141</v>
      </c>
      <c r="C42" s="40"/>
      <c r="D42" s="40" t="s">
        <v>121</v>
      </c>
      <c r="E42" s="37">
        <v>1</v>
      </c>
      <c r="F42" s="39" t="s">
        <v>51</v>
      </c>
      <c r="G42" s="47" t="s">
        <v>124</v>
      </c>
      <c r="H42" s="40" t="s">
        <v>175</v>
      </c>
      <c r="I42" s="48"/>
      <c r="J42" s="49"/>
      <c r="K42" s="50"/>
      <c r="L42" s="51">
        <v>1</v>
      </c>
      <c r="M42" s="52"/>
      <c r="N42" s="46">
        <v>0.44861111111111113</v>
      </c>
      <c r="O42" s="53">
        <f t="shared" si="0"/>
        <v>2.7777777777778234E-3</v>
      </c>
      <c r="P42" s="54"/>
    </row>
    <row r="43" spans="1:16" ht="16" x14ac:dyDescent="0.2">
      <c r="A43" s="46">
        <v>0.4458333333333333</v>
      </c>
      <c r="B43" s="40" t="s">
        <v>235</v>
      </c>
      <c r="C43" s="40">
        <v>1</v>
      </c>
      <c r="D43" s="40" t="s">
        <v>122</v>
      </c>
      <c r="E43" s="37"/>
      <c r="F43" s="39" t="s">
        <v>44</v>
      </c>
      <c r="G43" s="47" t="s">
        <v>131</v>
      </c>
      <c r="H43" s="40" t="s">
        <v>172</v>
      </c>
      <c r="I43" s="48"/>
      <c r="J43" s="49"/>
      <c r="K43" s="50"/>
      <c r="L43" s="51"/>
      <c r="M43" s="52">
        <v>1</v>
      </c>
      <c r="N43" s="46">
        <v>0.45347222222222222</v>
      </c>
      <c r="O43" s="53">
        <f t="shared" si="0"/>
        <v>7.6388888888889173E-3</v>
      </c>
      <c r="P43" s="54"/>
    </row>
    <row r="44" spans="1:16" ht="16" x14ac:dyDescent="0.2">
      <c r="A44" s="46">
        <v>0.4465277777777778</v>
      </c>
      <c r="B44" s="40" t="s">
        <v>135</v>
      </c>
      <c r="C44" s="40"/>
      <c r="D44" s="40" t="s">
        <v>122</v>
      </c>
      <c r="E44" s="37">
        <v>1</v>
      </c>
      <c r="F44" s="39" t="s">
        <v>45</v>
      </c>
      <c r="G44" s="47" t="s">
        <v>132</v>
      </c>
      <c r="H44" s="40" t="s">
        <v>124</v>
      </c>
      <c r="I44" s="48"/>
      <c r="J44" s="49"/>
      <c r="K44" s="50"/>
      <c r="L44" s="51">
        <v>1</v>
      </c>
      <c r="M44" s="52"/>
      <c r="N44" s="46">
        <v>0.4604166666666667</v>
      </c>
      <c r="O44" s="53">
        <f t="shared" si="0"/>
        <v>1.3888888888888895E-2</v>
      </c>
      <c r="P44" s="54"/>
    </row>
    <row r="45" spans="1:16" ht="16" x14ac:dyDescent="0.2">
      <c r="A45" s="46">
        <v>0.44722222222222219</v>
      </c>
      <c r="B45" s="40" t="s">
        <v>181</v>
      </c>
      <c r="C45" s="40"/>
      <c r="D45" s="40" t="s">
        <v>121</v>
      </c>
      <c r="E45" s="37">
        <v>2</v>
      </c>
      <c r="F45" s="39" t="s">
        <v>50</v>
      </c>
      <c r="G45" s="47" t="s">
        <v>268</v>
      </c>
      <c r="H45" s="40" t="s">
        <v>356</v>
      </c>
      <c r="I45" s="48"/>
      <c r="J45" s="49"/>
      <c r="K45" s="50"/>
      <c r="L45" s="51"/>
      <c r="M45" s="52">
        <v>1</v>
      </c>
      <c r="N45" s="46">
        <v>0.46180555555555558</v>
      </c>
      <c r="O45" s="53">
        <f t="shared" si="0"/>
        <v>1.4583333333333393E-2</v>
      </c>
      <c r="P45" s="54"/>
    </row>
    <row r="46" spans="1:16" ht="16" x14ac:dyDescent="0.2">
      <c r="A46" s="46">
        <v>0.46180555555555558</v>
      </c>
      <c r="B46" s="40" t="s">
        <v>181</v>
      </c>
      <c r="C46" s="40"/>
      <c r="D46" s="40" t="s">
        <v>121</v>
      </c>
      <c r="E46" s="37">
        <v>2</v>
      </c>
      <c r="F46" s="39" t="s">
        <v>50</v>
      </c>
      <c r="G46" s="47" t="s">
        <v>356</v>
      </c>
      <c r="H46" s="40" t="s">
        <v>124</v>
      </c>
      <c r="I46" s="48"/>
      <c r="J46" s="49"/>
      <c r="K46" s="50"/>
      <c r="L46" s="51"/>
      <c r="M46" s="52">
        <v>1</v>
      </c>
      <c r="N46" s="46">
        <v>0.4777777777777778</v>
      </c>
      <c r="O46" s="53">
        <f t="shared" si="0"/>
        <v>1.5972222222222221E-2</v>
      </c>
      <c r="P46" s="54"/>
    </row>
    <row r="47" spans="1:16" ht="16" x14ac:dyDescent="0.2">
      <c r="A47" s="46">
        <v>0.4548611111111111</v>
      </c>
      <c r="B47" s="40" t="s">
        <v>321</v>
      </c>
      <c r="C47" s="40"/>
      <c r="D47" s="40" t="s">
        <v>121</v>
      </c>
      <c r="E47" s="37">
        <v>2</v>
      </c>
      <c r="F47" s="39" t="s">
        <v>47</v>
      </c>
      <c r="G47" s="47" t="s">
        <v>190</v>
      </c>
      <c r="H47" s="40" t="s">
        <v>124</v>
      </c>
      <c r="I47" s="48"/>
      <c r="J47" s="49"/>
      <c r="K47" s="50"/>
      <c r="L47" s="51">
        <v>1</v>
      </c>
      <c r="M47" s="52"/>
      <c r="N47" s="46">
        <v>0.4604166666666667</v>
      </c>
      <c r="O47" s="53">
        <f t="shared" si="0"/>
        <v>5.5555555555555913E-3</v>
      </c>
      <c r="P47" s="54"/>
    </row>
    <row r="48" spans="1:16" ht="16" x14ac:dyDescent="0.2">
      <c r="A48" s="46">
        <v>0.4548611111111111</v>
      </c>
      <c r="B48" s="40" t="s">
        <v>156</v>
      </c>
      <c r="C48" s="40"/>
      <c r="D48" s="40" t="s">
        <v>121</v>
      </c>
      <c r="E48" s="37">
        <v>1</v>
      </c>
      <c r="F48" s="39" t="s">
        <v>44</v>
      </c>
      <c r="G48" s="47" t="s">
        <v>157</v>
      </c>
      <c r="H48" s="40" t="s">
        <v>124</v>
      </c>
      <c r="I48" s="48"/>
      <c r="J48" s="49"/>
      <c r="K48" s="50">
        <v>1</v>
      </c>
      <c r="L48" s="51"/>
      <c r="M48" s="52"/>
      <c r="N48" s="46">
        <v>0.47152777777777777</v>
      </c>
      <c r="O48" s="53">
        <f t="shared" si="0"/>
        <v>1.6666666666666663E-2</v>
      </c>
      <c r="P48" s="54"/>
    </row>
    <row r="49" spans="1:16" ht="16" x14ac:dyDescent="0.2">
      <c r="A49" s="46">
        <v>0.45833333333333331</v>
      </c>
      <c r="B49" s="40" t="s">
        <v>168</v>
      </c>
      <c r="C49" s="40"/>
      <c r="D49" s="40" t="s">
        <v>121</v>
      </c>
      <c r="E49" s="37">
        <v>1</v>
      </c>
      <c r="F49" s="39" t="s">
        <v>46</v>
      </c>
      <c r="G49" s="47" t="s">
        <v>252</v>
      </c>
      <c r="H49" s="40" t="s">
        <v>124</v>
      </c>
      <c r="I49" s="48"/>
      <c r="J49" s="49"/>
      <c r="K49" s="50">
        <v>1</v>
      </c>
      <c r="L49" s="51"/>
      <c r="M49" s="52"/>
      <c r="N49" s="46">
        <v>0.47152777777777777</v>
      </c>
      <c r="O49" s="53">
        <f t="shared" si="0"/>
        <v>1.3194444444444453E-2</v>
      </c>
      <c r="P49" s="54"/>
    </row>
    <row r="50" spans="1:16" ht="16" x14ac:dyDescent="0.2">
      <c r="A50" s="46">
        <v>0.46111111111111108</v>
      </c>
      <c r="B50" s="40" t="s">
        <v>240</v>
      </c>
      <c r="C50" s="40"/>
      <c r="D50" s="40" t="s">
        <v>121</v>
      </c>
      <c r="E50" s="37">
        <v>1</v>
      </c>
      <c r="F50" s="39" t="s">
        <v>44</v>
      </c>
      <c r="G50" s="47" t="s">
        <v>124</v>
      </c>
      <c r="H50" s="40" t="s">
        <v>162</v>
      </c>
      <c r="I50" s="48"/>
      <c r="J50" s="49"/>
      <c r="K50" s="50"/>
      <c r="L50" s="51">
        <v>1</v>
      </c>
      <c r="M50" s="52"/>
      <c r="N50" s="46">
        <v>0.47430555555555554</v>
      </c>
      <c r="O50" s="53">
        <f t="shared" si="0"/>
        <v>1.3194444444444453E-2</v>
      </c>
      <c r="P50" s="54"/>
    </row>
    <row r="51" spans="1:16" ht="16" x14ac:dyDescent="0.2">
      <c r="A51" s="46">
        <v>0.46111111111111108</v>
      </c>
      <c r="B51" s="40" t="s">
        <v>183</v>
      </c>
      <c r="C51" s="40"/>
      <c r="D51" s="40" t="s">
        <v>121</v>
      </c>
      <c r="E51" s="37">
        <v>2</v>
      </c>
      <c r="F51" s="39" t="s">
        <v>44</v>
      </c>
      <c r="G51" s="47" t="s">
        <v>124</v>
      </c>
      <c r="H51" s="40" t="s">
        <v>132</v>
      </c>
      <c r="I51" s="48"/>
      <c r="J51" s="49"/>
      <c r="K51" s="50"/>
      <c r="L51" s="51">
        <v>1</v>
      </c>
      <c r="M51" s="52"/>
      <c r="N51" s="46">
        <v>0.46458333333333335</v>
      </c>
      <c r="O51" s="53">
        <f t="shared" si="0"/>
        <v>3.4722222222222654E-3</v>
      </c>
      <c r="P51" s="54"/>
    </row>
    <row r="52" spans="1:16" ht="16" x14ac:dyDescent="0.2">
      <c r="A52" s="46">
        <v>0.47847222222222219</v>
      </c>
      <c r="B52" s="40" t="s">
        <v>229</v>
      </c>
      <c r="C52" s="40"/>
      <c r="D52" s="40" t="s">
        <v>122</v>
      </c>
      <c r="E52" s="37">
        <v>1</v>
      </c>
      <c r="F52" s="39" t="s">
        <v>44</v>
      </c>
      <c r="G52" s="47" t="s">
        <v>124</v>
      </c>
      <c r="H52" s="40" t="s">
        <v>132</v>
      </c>
      <c r="I52" s="48"/>
      <c r="J52" s="49"/>
      <c r="K52" s="50">
        <v>1</v>
      </c>
      <c r="L52" s="51"/>
      <c r="M52" s="52"/>
      <c r="N52" s="46">
        <v>0.4826388888888889</v>
      </c>
      <c r="O52" s="53">
        <f t="shared" si="0"/>
        <v>4.1666666666667074E-3</v>
      </c>
      <c r="P52" s="54"/>
    </row>
    <row r="53" spans="1:16" ht="16" x14ac:dyDescent="0.2">
      <c r="A53" s="46">
        <v>0.48194444444444445</v>
      </c>
      <c r="B53" s="40" t="s">
        <v>149</v>
      </c>
      <c r="C53" s="40"/>
      <c r="D53" s="40" t="s">
        <v>122</v>
      </c>
      <c r="E53" s="37">
        <v>1</v>
      </c>
      <c r="F53" s="39" t="s">
        <v>45</v>
      </c>
      <c r="G53" s="47" t="s">
        <v>124</v>
      </c>
      <c r="H53" s="40" t="s">
        <v>134</v>
      </c>
      <c r="I53" s="48"/>
      <c r="J53" s="49"/>
      <c r="K53" s="50"/>
      <c r="L53" s="51"/>
      <c r="M53" s="52">
        <v>1</v>
      </c>
      <c r="N53" s="46">
        <v>0.48472222222222222</v>
      </c>
      <c r="O53" s="53">
        <f t="shared" si="0"/>
        <v>2.7777777777777679E-3</v>
      </c>
      <c r="P53" s="54"/>
    </row>
    <row r="54" spans="1:16" ht="16" x14ac:dyDescent="0.2">
      <c r="A54" s="46">
        <v>0.48194444444444445</v>
      </c>
      <c r="B54" s="40" t="s">
        <v>156</v>
      </c>
      <c r="C54" s="40"/>
      <c r="D54" s="40" t="s">
        <v>121</v>
      </c>
      <c r="E54" s="37">
        <v>1</v>
      </c>
      <c r="F54" s="39" t="s">
        <v>44</v>
      </c>
      <c r="G54" s="47" t="s">
        <v>124</v>
      </c>
      <c r="H54" s="40" t="s">
        <v>226</v>
      </c>
      <c r="I54" s="48"/>
      <c r="J54" s="49"/>
      <c r="K54" s="50"/>
      <c r="L54" s="51"/>
      <c r="M54" s="52">
        <v>1</v>
      </c>
      <c r="N54" s="46">
        <v>0.48472222222222222</v>
      </c>
      <c r="O54" s="53">
        <f t="shared" si="0"/>
        <v>2.7777777777777679E-3</v>
      </c>
      <c r="P54" s="54"/>
    </row>
    <row r="55" spans="1:16" ht="16" x14ac:dyDescent="0.2">
      <c r="A55" s="46">
        <v>0.48472222222222222</v>
      </c>
      <c r="B55" s="40" t="s">
        <v>165</v>
      </c>
      <c r="C55" s="40"/>
      <c r="D55" s="40" t="s">
        <v>122</v>
      </c>
      <c r="E55" s="37">
        <v>1</v>
      </c>
      <c r="F55" s="39" t="s">
        <v>44</v>
      </c>
      <c r="G55" s="47" t="s">
        <v>124</v>
      </c>
      <c r="H55" s="40" t="s">
        <v>128</v>
      </c>
      <c r="I55" s="48"/>
      <c r="J55" s="55"/>
      <c r="K55" s="56"/>
      <c r="L55" s="51">
        <v>1</v>
      </c>
      <c r="M55" s="52"/>
      <c r="N55" s="46">
        <v>0.48749999999999999</v>
      </c>
      <c r="O55" s="53">
        <f t="shared" si="0"/>
        <v>2.7777777777777679E-3</v>
      </c>
      <c r="P55" s="54"/>
    </row>
    <row r="56" spans="1:16" ht="16" x14ac:dyDescent="0.2">
      <c r="A56" s="46">
        <v>0.5229166666666667</v>
      </c>
      <c r="B56" s="40" t="s">
        <v>149</v>
      </c>
      <c r="C56" s="40"/>
      <c r="D56" s="40" t="s">
        <v>122</v>
      </c>
      <c r="E56" s="37">
        <v>1</v>
      </c>
      <c r="F56" s="39" t="s">
        <v>45</v>
      </c>
      <c r="G56" s="47" t="s">
        <v>124</v>
      </c>
      <c r="H56" s="40" t="s">
        <v>134</v>
      </c>
      <c r="I56" s="48"/>
      <c r="J56" s="55"/>
      <c r="K56" s="56">
        <v>1</v>
      </c>
      <c r="L56" s="51"/>
      <c r="M56" s="52"/>
      <c r="N56" s="46">
        <v>0.52569444444444446</v>
      </c>
      <c r="O56" s="53">
        <f t="shared" si="0"/>
        <v>2.7777777777777679E-3</v>
      </c>
      <c r="P56" s="54"/>
    </row>
    <row r="57" spans="1:16" ht="16" x14ac:dyDescent="0.2">
      <c r="A57" s="46">
        <v>0.52430555555555558</v>
      </c>
      <c r="B57" s="40" t="s">
        <v>240</v>
      </c>
      <c r="C57" s="40"/>
      <c r="D57" s="40" t="s">
        <v>121</v>
      </c>
      <c r="E57" s="37">
        <v>1</v>
      </c>
      <c r="F57" s="39" t="s">
        <v>44</v>
      </c>
      <c r="G57" s="47" t="s">
        <v>124</v>
      </c>
      <c r="H57" s="40" t="s">
        <v>132</v>
      </c>
      <c r="I57" s="48"/>
      <c r="J57" s="55"/>
      <c r="K57" s="56"/>
      <c r="L57" s="51">
        <v>1</v>
      </c>
      <c r="M57" s="52"/>
      <c r="N57" s="46">
        <v>0.52916666666666667</v>
      </c>
      <c r="O57" s="53">
        <f t="shared" si="0"/>
        <v>4.8611111111110938E-3</v>
      </c>
      <c r="P57" s="54"/>
    </row>
    <row r="58" spans="1:16" ht="16" x14ac:dyDescent="0.2">
      <c r="A58" s="46">
        <v>0.52500000000000002</v>
      </c>
      <c r="B58" s="40" t="s">
        <v>147</v>
      </c>
      <c r="C58" s="40"/>
      <c r="D58" s="40" t="s">
        <v>121</v>
      </c>
      <c r="E58" s="37">
        <v>1</v>
      </c>
      <c r="F58" s="39" t="s">
        <v>49</v>
      </c>
      <c r="G58" s="47" t="s">
        <v>124</v>
      </c>
      <c r="H58" s="40" t="s">
        <v>128</v>
      </c>
      <c r="I58" s="48"/>
      <c r="J58" s="55"/>
      <c r="K58" s="56"/>
      <c r="L58" s="51"/>
      <c r="M58" s="52">
        <v>1</v>
      </c>
      <c r="N58" s="46">
        <v>0.52847222222222223</v>
      </c>
      <c r="O58" s="53">
        <f t="shared" si="0"/>
        <v>3.4722222222222099E-3</v>
      </c>
      <c r="P58" s="54"/>
    </row>
    <row r="59" spans="1:16" ht="16" x14ac:dyDescent="0.2">
      <c r="A59" s="46">
        <v>0.52847222222222223</v>
      </c>
      <c r="B59" s="40" t="s">
        <v>144</v>
      </c>
      <c r="C59" s="40"/>
      <c r="D59" s="40" t="s">
        <v>122</v>
      </c>
      <c r="E59" s="37">
        <v>1</v>
      </c>
      <c r="F59" s="39" t="s">
        <v>50</v>
      </c>
      <c r="G59" s="47" t="s">
        <v>124</v>
      </c>
      <c r="H59" s="40" t="s">
        <v>315</v>
      </c>
      <c r="I59" s="57"/>
      <c r="J59" s="55"/>
      <c r="K59" s="56">
        <v>1</v>
      </c>
      <c r="L59" s="51"/>
      <c r="M59" s="52"/>
      <c r="N59" s="46">
        <v>0.53055555555555556</v>
      </c>
      <c r="O59" s="53">
        <f t="shared" si="0"/>
        <v>2.0833333333333259E-3</v>
      </c>
      <c r="P59" s="54"/>
    </row>
    <row r="60" spans="1:16" ht="16" x14ac:dyDescent="0.2">
      <c r="A60" s="46">
        <v>0.52916666666666667</v>
      </c>
      <c r="B60" s="40" t="s">
        <v>181</v>
      </c>
      <c r="C60" s="40"/>
      <c r="D60" s="40" t="s">
        <v>121</v>
      </c>
      <c r="E60" s="37">
        <v>2</v>
      </c>
      <c r="F60" s="39" t="s">
        <v>50</v>
      </c>
      <c r="G60" s="47" t="s">
        <v>124</v>
      </c>
      <c r="H60" s="40" t="s">
        <v>268</v>
      </c>
      <c r="I60" s="57"/>
      <c r="J60" s="55"/>
      <c r="K60" s="56"/>
      <c r="L60" s="51">
        <v>1</v>
      </c>
      <c r="M60" s="52"/>
      <c r="N60" s="46">
        <v>0.53263888888888888</v>
      </c>
      <c r="O60" s="53">
        <f t="shared" si="0"/>
        <v>3.4722222222222099E-3</v>
      </c>
      <c r="P60" s="54"/>
    </row>
    <row r="61" spans="1:16" ht="16" x14ac:dyDescent="0.2">
      <c r="A61" s="46">
        <v>0.52916666666666667</v>
      </c>
      <c r="B61" s="40" t="s">
        <v>360</v>
      </c>
      <c r="C61" s="40"/>
      <c r="D61" s="40" t="s">
        <v>121</v>
      </c>
      <c r="E61" s="37">
        <v>3</v>
      </c>
      <c r="F61" s="39" t="s">
        <v>44</v>
      </c>
      <c r="G61" s="47" t="s">
        <v>132</v>
      </c>
      <c r="H61" s="40" t="s">
        <v>124</v>
      </c>
      <c r="I61" s="48"/>
      <c r="J61" s="55"/>
      <c r="K61" s="56"/>
      <c r="L61" s="51">
        <v>1</v>
      </c>
      <c r="M61" s="52"/>
      <c r="N61" s="46">
        <v>0.53402777777777777</v>
      </c>
      <c r="O61" s="53">
        <f t="shared" si="0"/>
        <v>4.8611111111110938E-3</v>
      </c>
      <c r="P61" s="88"/>
    </row>
    <row r="62" spans="1:16" ht="16" x14ac:dyDescent="0.2">
      <c r="A62" s="46">
        <v>0.53749999999999998</v>
      </c>
      <c r="B62" s="40" t="s">
        <v>321</v>
      </c>
      <c r="C62" s="40"/>
      <c r="D62" s="40" t="s">
        <v>121</v>
      </c>
      <c r="E62" s="37">
        <v>2</v>
      </c>
      <c r="F62" s="39" t="s">
        <v>47</v>
      </c>
      <c r="G62" s="47" t="s">
        <v>124</v>
      </c>
      <c r="H62" s="40" t="s">
        <v>186</v>
      </c>
      <c r="I62" s="48"/>
      <c r="J62" s="55"/>
      <c r="K62" s="56"/>
      <c r="L62" s="51"/>
      <c r="M62" s="52">
        <v>1</v>
      </c>
      <c r="N62" s="46">
        <v>0.54097222222222219</v>
      </c>
      <c r="O62" s="53">
        <f t="shared" si="0"/>
        <v>3.4722222222222099E-3</v>
      </c>
      <c r="P62" s="54"/>
    </row>
    <row r="63" spans="1:16" ht="16" x14ac:dyDescent="0.2">
      <c r="A63" s="46">
        <v>0.5395833333333333</v>
      </c>
      <c r="B63" s="40" t="s">
        <v>354</v>
      </c>
      <c r="C63" s="40"/>
      <c r="D63" s="40" t="s">
        <v>121</v>
      </c>
      <c r="E63" s="37">
        <v>1</v>
      </c>
      <c r="F63" s="39" t="s">
        <v>44</v>
      </c>
      <c r="G63" s="47" t="s">
        <v>158</v>
      </c>
      <c r="H63" s="40" t="s">
        <v>124</v>
      </c>
      <c r="I63" s="48"/>
      <c r="J63" s="55"/>
      <c r="K63" s="56"/>
      <c r="L63" s="51">
        <v>1</v>
      </c>
      <c r="M63" s="52"/>
      <c r="N63" s="46">
        <v>0.55277777777777781</v>
      </c>
      <c r="O63" s="53">
        <f t="shared" si="0"/>
        <v>1.3194444444444509E-2</v>
      </c>
      <c r="P63" s="54"/>
    </row>
    <row r="64" spans="1:16" ht="16" x14ac:dyDescent="0.2">
      <c r="A64" s="46">
        <v>4.2361111111111106E-2</v>
      </c>
      <c r="B64" s="40" t="s">
        <v>163</v>
      </c>
      <c r="C64" s="40"/>
      <c r="D64" s="40" t="s">
        <v>121</v>
      </c>
      <c r="E64" s="37">
        <v>1</v>
      </c>
      <c r="F64" s="39" t="s">
        <v>51</v>
      </c>
      <c r="G64" s="47" t="s">
        <v>124</v>
      </c>
      <c r="H64" s="40" t="s">
        <v>157</v>
      </c>
      <c r="I64" s="48"/>
      <c r="J64" s="55"/>
      <c r="K64" s="56">
        <v>1</v>
      </c>
      <c r="L64" s="51"/>
      <c r="M64" s="52"/>
      <c r="N64" s="46">
        <v>4.7222222222222221E-2</v>
      </c>
      <c r="O64" s="53">
        <f t="shared" si="0"/>
        <v>4.8611111111111147E-3</v>
      </c>
      <c r="P64" s="54"/>
    </row>
    <row r="65" spans="1:16" ht="16" x14ac:dyDescent="0.2">
      <c r="A65" s="46">
        <v>4.5138888888888888E-2</v>
      </c>
      <c r="B65" s="40" t="s">
        <v>133</v>
      </c>
      <c r="C65" s="40"/>
      <c r="D65" s="40" t="s">
        <v>121</v>
      </c>
      <c r="E65" s="37">
        <v>1</v>
      </c>
      <c r="F65" s="39" t="s">
        <v>46</v>
      </c>
      <c r="G65" s="47" t="s">
        <v>134</v>
      </c>
      <c r="H65" s="40" t="s">
        <v>157</v>
      </c>
      <c r="I65" s="48"/>
      <c r="J65" s="55"/>
      <c r="K65" s="56"/>
      <c r="L65" s="51"/>
      <c r="M65" s="52">
        <v>1</v>
      </c>
      <c r="N65" s="46">
        <v>5.2777777777777778E-2</v>
      </c>
      <c r="O65" s="53">
        <f t="shared" si="0"/>
        <v>7.6388888888888895E-3</v>
      </c>
      <c r="P65" s="54"/>
    </row>
    <row r="66" spans="1:16" ht="16" x14ac:dyDescent="0.2">
      <c r="A66" s="46">
        <v>4.6527777777777779E-2</v>
      </c>
      <c r="B66" s="40" t="s">
        <v>135</v>
      </c>
      <c r="C66" s="40"/>
      <c r="D66" s="40" t="s">
        <v>121</v>
      </c>
      <c r="E66" s="37">
        <v>1</v>
      </c>
      <c r="F66" s="39" t="s">
        <v>44</v>
      </c>
      <c r="G66" s="47" t="s">
        <v>132</v>
      </c>
      <c r="H66" s="40" t="s">
        <v>124</v>
      </c>
      <c r="I66" s="48"/>
      <c r="J66" s="55"/>
      <c r="K66" s="56">
        <v>1</v>
      </c>
      <c r="L66" s="51"/>
      <c r="M66" s="52"/>
      <c r="N66" s="46">
        <v>5.6250000000000001E-2</v>
      </c>
      <c r="O66" s="53">
        <f t="shared" si="0"/>
        <v>9.7222222222222224E-3</v>
      </c>
      <c r="P66" s="54"/>
    </row>
    <row r="67" spans="1:16" ht="16" x14ac:dyDescent="0.2">
      <c r="A67" s="46">
        <v>4.6527777777777779E-2</v>
      </c>
      <c r="B67" s="40" t="s">
        <v>173</v>
      </c>
      <c r="C67" s="40"/>
      <c r="D67" s="40" t="s">
        <v>122</v>
      </c>
      <c r="E67" s="37">
        <v>1</v>
      </c>
      <c r="F67" s="39" t="s">
        <v>45</v>
      </c>
      <c r="G67" s="47" t="s">
        <v>132</v>
      </c>
      <c r="H67" s="40" t="s">
        <v>124</v>
      </c>
      <c r="I67" s="48"/>
      <c r="J67" s="55"/>
      <c r="K67" s="56">
        <v>1</v>
      </c>
      <c r="L67" s="51"/>
      <c r="M67" s="52"/>
      <c r="N67" s="46">
        <v>5.6250000000000001E-2</v>
      </c>
      <c r="O67" s="53">
        <f t="shared" si="0"/>
        <v>9.7222222222222224E-3</v>
      </c>
      <c r="P67" s="54"/>
    </row>
    <row r="68" spans="1:16" ht="16" x14ac:dyDescent="0.2">
      <c r="A68" s="46">
        <v>5.2083333333333336E-2</v>
      </c>
      <c r="B68" s="40" t="s">
        <v>144</v>
      </c>
      <c r="C68" s="40"/>
      <c r="D68" s="40" t="s">
        <v>122</v>
      </c>
      <c r="E68" s="37">
        <v>1</v>
      </c>
      <c r="F68" s="39" t="s">
        <v>50</v>
      </c>
      <c r="G68" s="47" t="s">
        <v>315</v>
      </c>
      <c r="H68" s="40" t="s">
        <v>268</v>
      </c>
      <c r="I68" s="48"/>
      <c r="J68" s="55"/>
      <c r="K68" s="56"/>
      <c r="L68" s="51">
        <v>1</v>
      </c>
      <c r="M68" s="52"/>
      <c r="N68" s="46">
        <v>5.9722222222222225E-2</v>
      </c>
      <c r="O68" s="53">
        <f t="shared" ref="O68:O131" si="1">ABS(N68-A68)</f>
        <v>7.6388888888888895E-3</v>
      </c>
      <c r="P68" s="54"/>
    </row>
    <row r="69" spans="1:16" ht="16" x14ac:dyDescent="0.2">
      <c r="A69" s="46">
        <v>5.2777777777777778E-2</v>
      </c>
      <c r="B69" s="40" t="s">
        <v>135</v>
      </c>
      <c r="C69" s="40"/>
      <c r="D69" s="40" t="s">
        <v>122</v>
      </c>
      <c r="E69" s="37">
        <v>1</v>
      </c>
      <c r="F69" s="39" t="s">
        <v>45</v>
      </c>
      <c r="G69" s="47" t="s">
        <v>124</v>
      </c>
      <c r="H69" s="40" t="s">
        <v>132</v>
      </c>
      <c r="I69" s="48"/>
      <c r="J69" s="55"/>
      <c r="K69" s="56"/>
      <c r="L69" s="51">
        <v>1</v>
      </c>
      <c r="M69" s="52"/>
      <c r="N69" s="46">
        <v>5.9722222222222225E-2</v>
      </c>
      <c r="O69" s="53">
        <f t="shared" si="1"/>
        <v>6.9444444444444475E-3</v>
      </c>
      <c r="P69" s="54"/>
    </row>
    <row r="70" spans="1:16" ht="16" x14ac:dyDescent="0.2">
      <c r="A70" s="46">
        <v>5.2777777777777778E-2</v>
      </c>
      <c r="B70" s="40" t="s">
        <v>254</v>
      </c>
      <c r="C70" s="40"/>
      <c r="D70" s="40" t="s">
        <v>122</v>
      </c>
      <c r="E70" s="37">
        <v>1</v>
      </c>
      <c r="F70" s="39" t="s">
        <v>51</v>
      </c>
      <c r="G70" s="47" t="s">
        <v>124</v>
      </c>
      <c r="H70" s="40" t="s">
        <v>255</v>
      </c>
      <c r="I70" s="48"/>
      <c r="J70" s="55"/>
      <c r="K70" s="56"/>
      <c r="L70" s="51">
        <v>1</v>
      </c>
      <c r="M70" s="52"/>
      <c r="N70" s="46">
        <v>6.458333333333334E-2</v>
      </c>
      <c r="O70" s="53">
        <f t="shared" si="1"/>
        <v>1.1805555555555562E-2</v>
      </c>
      <c r="P70" s="54"/>
    </row>
    <row r="71" spans="1:16" ht="16" x14ac:dyDescent="0.2">
      <c r="A71" s="46">
        <v>5.6250000000000001E-2</v>
      </c>
      <c r="B71" s="40" t="s">
        <v>354</v>
      </c>
      <c r="C71" s="40"/>
      <c r="D71" s="40" t="s">
        <v>121</v>
      </c>
      <c r="E71" s="37">
        <v>1</v>
      </c>
      <c r="F71" s="39" t="s">
        <v>44</v>
      </c>
      <c r="G71" s="47" t="s">
        <v>124</v>
      </c>
      <c r="H71" s="40" t="s">
        <v>268</v>
      </c>
      <c r="I71" s="48"/>
      <c r="J71" s="55"/>
      <c r="K71" s="56">
        <v>1</v>
      </c>
      <c r="L71" s="51"/>
      <c r="M71" s="52"/>
      <c r="N71" s="46">
        <v>6.0416666666666667E-2</v>
      </c>
      <c r="O71" s="53">
        <f t="shared" si="1"/>
        <v>4.1666666666666657E-3</v>
      </c>
      <c r="P71" s="54"/>
    </row>
    <row r="72" spans="1:16" ht="16" x14ac:dyDescent="0.2">
      <c r="A72" s="46">
        <v>6.1805555555555558E-2</v>
      </c>
      <c r="B72" s="40" t="s">
        <v>228</v>
      </c>
      <c r="C72" s="40"/>
      <c r="D72" s="40" t="s">
        <v>122</v>
      </c>
      <c r="E72" s="37">
        <v>1</v>
      </c>
      <c r="F72" s="39" t="s">
        <v>44</v>
      </c>
      <c r="G72" s="47" t="s">
        <v>124</v>
      </c>
      <c r="H72" s="40" t="s">
        <v>154</v>
      </c>
      <c r="I72" s="48"/>
      <c r="J72" s="55"/>
      <c r="K72" s="56">
        <v>1</v>
      </c>
      <c r="L72" s="51"/>
      <c r="M72" s="52"/>
      <c r="N72" s="46">
        <v>6.5972222222222224E-2</v>
      </c>
      <c r="O72" s="53">
        <f t="shared" si="1"/>
        <v>4.1666666666666657E-3</v>
      </c>
      <c r="P72" s="54"/>
    </row>
    <row r="73" spans="1:16" ht="16" x14ac:dyDescent="0.2">
      <c r="A73" s="46">
        <v>6.458333333333334E-2</v>
      </c>
      <c r="B73" s="40" t="s">
        <v>354</v>
      </c>
      <c r="C73" s="40"/>
      <c r="D73" s="40" t="s">
        <v>121</v>
      </c>
      <c r="E73" s="37">
        <v>1</v>
      </c>
      <c r="F73" s="39" t="s">
        <v>44</v>
      </c>
      <c r="G73" s="47" t="s">
        <v>268</v>
      </c>
      <c r="H73" s="40" t="s">
        <v>158</v>
      </c>
      <c r="I73" s="48"/>
      <c r="J73" s="55"/>
      <c r="K73" s="56"/>
      <c r="L73" s="51">
        <v>1</v>
      </c>
      <c r="M73" s="52"/>
      <c r="N73" s="46">
        <v>7.1527777777777787E-2</v>
      </c>
      <c r="O73" s="53">
        <f t="shared" si="1"/>
        <v>6.9444444444444475E-3</v>
      </c>
      <c r="P73" s="54"/>
    </row>
    <row r="74" spans="1:16" ht="16" x14ac:dyDescent="0.2">
      <c r="A74" s="46">
        <v>7.1527777777777787E-2</v>
      </c>
      <c r="B74" s="40" t="s">
        <v>354</v>
      </c>
      <c r="C74" s="40"/>
      <c r="D74" s="40" t="s">
        <v>121</v>
      </c>
      <c r="E74" s="37">
        <v>1</v>
      </c>
      <c r="F74" s="39" t="s">
        <v>44</v>
      </c>
      <c r="G74" s="47" t="s">
        <v>158</v>
      </c>
      <c r="H74" s="40" t="s">
        <v>124</v>
      </c>
      <c r="I74" s="48"/>
      <c r="J74" s="55"/>
      <c r="K74" s="56"/>
      <c r="L74" s="51">
        <v>1</v>
      </c>
      <c r="M74" s="52"/>
      <c r="N74" s="46">
        <v>7.9166666666666663E-2</v>
      </c>
      <c r="O74" s="53">
        <f t="shared" si="1"/>
        <v>7.6388888888888756E-3</v>
      </c>
      <c r="P74" s="54"/>
    </row>
    <row r="75" spans="1:16" ht="16" x14ac:dyDescent="0.2">
      <c r="A75" s="46">
        <v>6.5277777777777782E-2</v>
      </c>
      <c r="B75" s="40" t="s">
        <v>135</v>
      </c>
      <c r="C75" s="40"/>
      <c r="D75" s="40" t="s">
        <v>121</v>
      </c>
      <c r="E75" s="37">
        <v>1</v>
      </c>
      <c r="F75" s="39" t="s">
        <v>44</v>
      </c>
      <c r="G75" s="47" t="s">
        <v>124</v>
      </c>
      <c r="H75" s="40" t="s">
        <v>128</v>
      </c>
      <c r="I75" s="48"/>
      <c r="J75" s="55"/>
      <c r="K75" s="56"/>
      <c r="L75" s="51"/>
      <c r="M75" s="52">
        <v>1</v>
      </c>
      <c r="N75" s="46">
        <v>6.805555555555555E-2</v>
      </c>
      <c r="O75" s="53">
        <f t="shared" si="1"/>
        <v>2.7777777777777679E-3</v>
      </c>
      <c r="P75" s="54"/>
    </row>
    <row r="76" spans="1:16" ht="16" x14ac:dyDescent="0.2">
      <c r="A76" s="46">
        <v>6.805555555555555E-2</v>
      </c>
      <c r="B76" s="40" t="s">
        <v>135</v>
      </c>
      <c r="C76" s="40"/>
      <c r="D76" s="40" t="s">
        <v>121</v>
      </c>
      <c r="E76" s="37">
        <v>1</v>
      </c>
      <c r="F76" s="39" t="s">
        <v>44</v>
      </c>
      <c r="G76" s="47" t="s">
        <v>128</v>
      </c>
      <c r="H76" s="40" t="s">
        <v>145</v>
      </c>
      <c r="I76" s="48"/>
      <c r="J76" s="55"/>
      <c r="K76" s="56"/>
      <c r="L76" s="51"/>
      <c r="M76" s="52">
        <v>1</v>
      </c>
      <c r="N76" s="46">
        <v>7.2916666666666671E-2</v>
      </c>
      <c r="O76" s="53">
        <f t="shared" si="1"/>
        <v>4.8611111111111216E-3</v>
      </c>
      <c r="P76" s="54"/>
    </row>
    <row r="77" spans="1:16" ht="16" x14ac:dyDescent="0.2">
      <c r="A77" s="46">
        <v>6.805555555555555E-2</v>
      </c>
      <c r="B77" s="40" t="s">
        <v>173</v>
      </c>
      <c r="C77" s="40"/>
      <c r="D77" s="40" t="s">
        <v>121</v>
      </c>
      <c r="E77" s="37">
        <v>1</v>
      </c>
      <c r="F77" s="39" t="s">
        <v>45</v>
      </c>
      <c r="G77" s="47" t="s">
        <v>124</v>
      </c>
      <c r="H77" s="40" t="s">
        <v>127</v>
      </c>
      <c r="I77" s="48"/>
      <c r="J77" s="55"/>
      <c r="K77" s="56">
        <v>1</v>
      </c>
      <c r="L77" s="51"/>
      <c r="M77" s="52"/>
      <c r="N77" s="46">
        <v>7.013888888888889E-2</v>
      </c>
      <c r="O77" s="53">
        <f t="shared" si="1"/>
        <v>2.0833333333333398E-3</v>
      </c>
      <c r="P77" s="54"/>
    </row>
    <row r="78" spans="1:16" ht="16" x14ac:dyDescent="0.2">
      <c r="A78" s="46">
        <v>6.805555555555555E-2</v>
      </c>
      <c r="B78" s="40" t="s">
        <v>163</v>
      </c>
      <c r="C78" s="40"/>
      <c r="D78" s="40" t="s">
        <v>121</v>
      </c>
      <c r="E78" s="37">
        <v>1</v>
      </c>
      <c r="F78" s="39" t="s">
        <v>51</v>
      </c>
      <c r="G78" s="47" t="s">
        <v>247</v>
      </c>
      <c r="H78" s="40" t="s">
        <v>124</v>
      </c>
      <c r="I78" s="48"/>
      <c r="J78" s="55"/>
      <c r="K78" s="56"/>
      <c r="L78" s="51"/>
      <c r="M78" s="52">
        <v>1</v>
      </c>
      <c r="N78" s="46">
        <v>8.0555555555555561E-2</v>
      </c>
      <c r="O78" s="53">
        <f t="shared" si="1"/>
        <v>1.2500000000000011E-2</v>
      </c>
      <c r="P78" s="54"/>
    </row>
    <row r="79" spans="1:16" ht="16" x14ac:dyDescent="0.2">
      <c r="A79" s="46">
        <v>7.013888888888889E-2</v>
      </c>
      <c r="B79" s="40" t="s">
        <v>240</v>
      </c>
      <c r="C79" s="40"/>
      <c r="D79" s="40" t="s">
        <v>121</v>
      </c>
      <c r="E79" s="37">
        <v>1</v>
      </c>
      <c r="F79" s="39" t="s">
        <v>44</v>
      </c>
      <c r="G79" s="47" t="s">
        <v>162</v>
      </c>
      <c r="H79" s="40" t="s">
        <v>124</v>
      </c>
      <c r="I79" s="48"/>
      <c r="J79" s="55"/>
      <c r="K79" s="56">
        <v>1</v>
      </c>
      <c r="L79" s="51"/>
      <c r="M79" s="52"/>
      <c r="N79" s="46">
        <v>8.3333333333333329E-2</v>
      </c>
      <c r="O79" s="53">
        <f t="shared" si="1"/>
        <v>1.3194444444444439E-2</v>
      </c>
      <c r="P79" s="54"/>
    </row>
    <row r="80" spans="1:16" ht="16" x14ac:dyDescent="0.2">
      <c r="A80" s="46">
        <v>9.5138888888888884E-2</v>
      </c>
      <c r="B80" s="40" t="s">
        <v>149</v>
      </c>
      <c r="C80" s="40"/>
      <c r="D80" s="40" t="s">
        <v>122</v>
      </c>
      <c r="E80" s="37">
        <v>1</v>
      </c>
      <c r="F80" s="39" t="s">
        <v>45</v>
      </c>
      <c r="G80" s="47" t="s">
        <v>124</v>
      </c>
      <c r="H80" s="40" t="s">
        <v>177</v>
      </c>
      <c r="I80" s="48"/>
      <c r="J80" s="55"/>
      <c r="K80" s="56"/>
      <c r="L80" s="51"/>
      <c r="M80" s="52">
        <v>1</v>
      </c>
      <c r="N80" s="46">
        <v>9.7222222222222224E-2</v>
      </c>
      <c r="O80" s="53">
        <f t="shared" si="1"/>
        <v>2.0833333333333398E-3</v>
      </c>
      <c r="P80" s="54"/>
    </row>
    <row r="81" spans="1:16" ht="16" x14ac:dyDescent="0.2">
      <c r="A81" s="46">
        <v>9.5138888888888884E-2</v>
      </c>
      <c r="B81" s="40" t="s">
        <v>147</v>
      </c>
      <c r="C81" s="40"/>
      <c r="D81" s="40" t="s">
        <v>121</v>
      </c>
      <c r="E81" s="37">
        <v>1</v>
      </c>
      <c r="F81" s="39" t="s">
        <v>49</v>
      </c>
      <c r="G81" s="47" t="s">
        <v>128</v>
      </c>
      <c r="H81" s="40" t="s">
        <v>124</v>
      </c>
      <c r="I81" s="48"/>
      <c r="J81" s="55"/>
      <c r="K81" s="56"/>
      <c r="L81" s="51"/>
      <c r="M81" s="52">
        <v>1</v>
      </c>
      <c r="N81" s="46">
        <v>0.10347222222222223</v>
      </c>
      <c r="O81" s="53">
        <f t="shared" si="1"/>
        <v>8.3333333333333454E-3</v>
      </c>
      <c r="P81" s="54"/>
    </row>
    <row r="82" spans="1:16" ht="16" x14ac:dyDescent="0.2">
      <c r="A82" s="46">
        <v>9.7916666666666666E-2</v>
      </c>
      <c r="B82" s="40" t="s">
        <v>135</v>
      </c>
      <c r="C82" s="40"/>
      <c r="D82" s="40" t="s">
        <v>121</v>
      </c>
      <c r="E82" s="37">
        <v>1</v>
      </c>
      <c r="F82" s="39" t="s">
        <v>44</v>
      </c>
      <c r="G82" s="47" t="s">
        <v>145</v>
      </c>
      <c r="H82" s="40" t="s">
        <v>132</v>
      </c>
      <c r="I82" s="48"/>
      <c r="J82" s="55"/>
      <c r="K82" s="56"/>
      <c r="L82" s="51">
        <v>1</v>
      </c>
      <c r="M82" s="52"/>
      <c r="N82" s="46">
        <v>0.10972222222222222</v>
      </c>
      <c r="O82" s="53">
        <f t="shared" si="1"/>
        <v>1.1805555555555555E-2</v>
      </c>
      <c r="P82" s="54"/>
    </row>
    <row r="83" spans="1:16" ht="16" x14ac:dyDescent="0.2">
      <c r="A83" s="46">
        <v>9.8611111111111108E-2</v>
      </c>
      <c r="B83" s="40" t="s">
        <v>235</v>
      </c>
      <c r="C83" s="40">
        <v>1</v>
      </c>
      <c r="D83" s="40" t="s">
        <v>122</v>
      </c>
      <c r="E83" s="37"/>
      <c r="F83" s="39" t="s">
        <v>44</v>
      </c>
      <c r="G83" s="47" t="s">
        <v>124</v>
      </c>
      <c r="H83" s="40" t="s">
        <v>172</v>
      </c>
      <c r="I83" s="48"/>
      <c r="J83" s="55"/>
      <c r="K83" s="56">
        <v>1</v>
      </c>
      <c r="L83" s="51"/>
      <c r="M83" s="52"/>
      <c r="N83" s="46">
        <v>0.10277777777777779</v>
      </c>
      <c r="O83" s="53">
        <f t="shared" si="1"/>
        <v>4.1666666666666796E-3</v>
      </c>
      <c r="P83" s="54"/>
    </row>
    <row r="84" spans="1:16" ht="16" x14ac:dyDescent="0.2">
      <c r="A84" s="46">
        <v>0.10069444444444443</v>
      </c>
      <c r="B84" s="40" t="s">
        <v>165</v>
      </c>
      <c r="C84" s="40"/>
      <c r="D84" s="40" t="s">
        <v>122</v>
      </c>
      <c r="E84" s="37">
        <v>1</v>
      </c>
      <c r="F84" s="39" t="s">
        <v>44</v>
      </c>
      <c r="G84" s="47" t="s">
        <v>128</v>
      </c>
      <c r="H84" s="40" t="s">
        <v>124</v>
      </c>
      <c r="I84" s="48"/>
      <c r="J84" s="55"/>
      <c r="K84" s="56">
        <v>1</v>
      </c>
      <c r="L84" s="51"/>
      <c r="M84" s="52"/>
      <c r="N84" s="46">
        <v>0.11041666666666666</v>
      </c>
      <c r="O84" s="53">
        <f t="shared" si="1"/>
        <v>9.7222222222222293E-3</v>
      </c>
      <c r="P84" s="54"/>
    </row>
    <row r="85" spans="1:16" ht="16" x14ac:dyDescent="0.2">
      <c r="A85" s="46">
        <v>0.10416666666666667</v>
      </c>
      <c r="B85" s="40" t="s">
        <v>321</v>
      </c>
      <c r="C85" s="40"/>
      <c r="D85" s="40" t="s">
        <v>121</v>
      </c>
      <c r="E85" s="37">
        <v>2</v>
      </c>
      <c r="F85" s="39" t="s">
        <v>47</v>
      </c>
      <c r="G85" s="47" t="s">
        <v>186</v>
      </c>
      <c r="H85" s="40" t="s">
        <v>124</v>
      </c>
      <c r="I85" s="48"/>
      <c r="J85" s="55"/>
      <c r="K85" s="56"/>
      <c r="L85" s="51"/>
      <c r="M85" s="52">
        <v>1</v>
      </c>
      <c r="N85" s="46">
        <v>0.10972222222222222</v>
      </c>
      <c r="O85" s="53">
        <f t="shared" si="1"/>
        <v>5.5555555555555497E-3</v>
      </c>
      <c r="P85" s="54"/>
    </row>
    <row r="86" spans="1:16" ht="16" x14ac:dyDescent="0.2">
      <c r="A86" s="46">
        <v>0.1111111111111111</v>
      </c>
      <c r="B86" s="40" t="s">
        <v>181</v>
      </c>
      <c r="C86" s="40"/>
      <c r="D86" s="40" t="s">
        <v>121</v>
      </c>
      <c r="E86" s="37">
        <v>2</v>
      </c>
      <c r="F86" s="39" t="s">
        <v>50</v>
      </c>
      <c r="G86" s="47" t="s">
        <v>124</v>
      </c>
      <c r="H86" s="40" t="s">
        <v>268</v>
      </c>
      <c r="I86" s="48"/>
      <c r="J86" s="55"/>
      <c r="K86" s="56"/>
      <c r="L86" s="51"/>
      <c r="M86" s="52">
        <v>1</v>
      </c>
      <c r="N86" s="46">
        <v>0.11458333333333333</v>
      </c>
      <c r="O86" s="53">
        <f t="shared" si="1"/>
        <v>3.4722222222222238E-3</v>
      </c>
      <c r="P86" s="54"/>
    </row>
    <row r="87" spans="1:16" ht="16" x14ac:dyDescent="0.2">
      <c r="A87" s="46">
        <v>0.11319444444444444</v>
      </c>
      <c r="B87" s="40" t="s">
        <v>173</v>
      </c>
      <c r="C87" s="40"/>
      <c r="D87" s="40" t="s">
        <v>122</v>
      </c>
      <c r="E87" s="37">
        <v>1</v>
      </c>
      <c r="F87" s="39" t="s">
        <v>45</v>
      </c>
      <c r="G87" s="47" t="s">
        <v>132</v>
      </c>
      <c r="H87" s="40" t="s">
        <v>124</v>
      </c>
      <c r="I87" s="48"/>
      <c r="J87" s="55"/>
      <c r="K87" s="56"/>
      <c r="L87" s="51"/>
      <c r="M87" s="52">
        <v>1</v>
      </c>
      <c r="N87" s="46">
        <v>0.11875000000000001</v>
      </c>
      <c r="O87" s="53">
        <f t="shared" si="1"/>
        <v>5.5555555555555636E-3</v>
      </c>
      <c r="P87" s="54"/>
    </row>
    <row r="88" spans="1:16" ht="16" x14ac:dyDescent="0.2">
      <c r="A88" s="46">
        <v>0.11527777777777777</v>
      </c>
      <c r="B88" s="40" t="s">
        <v>181</v>
      </c>
      <c r="C88" s="40"/>
      <c r="D88" s="40" t="s">
        <v>121</v>
      </c>
      <c r="E88" s="37">
        <v>2</v>
      </c>
      <c r="F88" s="39" t="s">
        <v>50</v>
      </c>
      <c r="G88" s="47" t="s">
        <v>268</v>
      </c>
      <c r="H88" s="40" t="s">
        <v>124</v>
      </c>
      <c r="I88" s="48"/>
      <c r="J88" s="55"/>
      <c r="K88" s="56"/>
      <c r="L88" s="51"/>
      <c r="M88" s="52">
        <v>1</v>
      </c>
      <c r="N88" s="46">
        <v>0.11875000000000001</v>
      </c>
      <c r="O88" s="53">
        <f t="shared" si="1"/>
        <v>3.4722222222222376E-3</v>
      </c>
      <c r="P88" s="54"/>
    </row>
    <row r="89" spans="1:16" ht="16" x14ac:dyDescent="0.2">
      <c r="A89" s="46">
        <v>0.1173611111111111</v>
      </c>
      <c r="B89" s="40" t="s">
        <v>235</v>
      </c>
      <c r="C89" s="40"/>
      <c r="D89" s="40" t="s">
        <v>121</v>
      </c>
      <c r="E89" s="37">
        <v>1</v>
      </c>
      <c r="F89" s="39" t="s">
        <v>44</v>
      </c>
      <c r="G89" s="47" t="s">
        <v>172</v>
      </c>
      <c r="H89" s="40" t="s">
        <v>131</v>
      </c>
      <c r="I89" s="48"/>
      <c r="J89" s="55"/>
      <c r="K89" s="56"/>
      <c r="L89" s="51">
        <v>1</v>
      </c>
      <c r="M89" s="52"/>
      <c r="N89" s="46">
        <v>0.12638888888888888</v>
      </c>
      <c r="O89" s="53">
        <f t="shared" si="1"/>
        <v>9.0277777777777873E-3</v>
      </c>
      <c r="P89" s="54"/>
    </row>
    <row r="90" spans="1:16" ht="16" x14ac:dyDescent="0.2">
      <c r="A90" s="46">
        <v>0.11805555555555557</v>
      </c>
      <c r="B90" s="40" t="s">
        <v>354</v>
      </c>
      <c r="C90" s="40"/>
      <c r="D90" s="40" t="s">
        <v>121</v>
      </c>
      <c r="E90" s="37">
        <v>1</v>
      </c>
      <c r="F90" s="39" t="s">
        <v>44</v>
      </c>
      <c r="G90" s="47" t="s">
        <v>124</v>
      </c>
      <c r="H90" s="40" t="s">
        <v>268</v>
      </c>
      <c r="I90" s="48"/>
      <c r="J90" s="55"/>
      <c r="K90" s="56">
        <v>1</v>
      </c>
      <c r="L90" s="51"/>
      <c r="M90" s="52"/>
      <c r="N90" s="46">
        <v>0.12291666666666667</v>
      </c>
      <c r="O90" s="53">
        <f t="shared" si="1"/>
        <v>4.8611111111111077E-3</v>
      </c>
      <c r="P90" s="54"/>
    </row>
    <row r="91" spans="1:16" ht="16" x14ac:dyDescent="0.2">
      <c r="A91" s="46">
        <v>0.11944444444444445</v>
      </c>
      <c r="B91" s="40" t="s">
        <v>133</v>
      </c>
      <c r="C91" s="40"/>
      <c r="D91" s="40" t="s">
        <v>121</v>
      </c>
      <c r="E91" s="37">
        <v>1</v>
      </c>
      <c r="F91" s="39" t="s">
        <v>46</v>
      </c>
      <c r="G91" s="47" t="s">
        <v>157</v>
      </c>
      <c r="H91" s="40" t="s">
        <v>124</v>
      </c>
      <c r="I91" s="48"/>
      <c r="J91" s="55"/>
      <c r="K91" s="56">
        <v>1</v>
      </c>
      <c r="L91" s="51"/>
      <c r="M91" s="52"/>
      <c r="N91" s="46">
        <v>0.12847222222222224</v>
      </c>
      <c r="O91" s="53">
        <f t="shared" si="1"/>
        <v>9.0277777777777873E-3</v>
      </c>
      <c r="P91" s="54"/>
    </row>
    <row r="92" spans="1:16" ht="16" x14ac:dyDescent="0.2">
      <c r="A92" s="46">
        <v>0.13958333333333334</v>
      </c>
      <c r="B92" s="40" t="s">
        <v>173</v>
      </c>
      <c r="C92" s="40"/>
      <c r="D92" s="40" t="s">
        <v>122</v>
      </c>
      <c r="E92" s="37">
        <v>1</v>
      </c>
      <c r="F92" s="39" t="s">
        <v>45</v>
      </c>
      <c r="G92" s="47" t="s">
        <v>124</v>
      </c>
      <c r="H92" s="40" t="s">
        <v>132</v>
      </c>
      <c r="I92" s="48"/>
      <c r="J92" s="55"/>
      <c r="K92" s="56"/>
      <c r="L92" s="51">
        <v>1</v>
      </c>
      <c r="M92" s="52"/>
      <c r="N92" s="46">
        <v>0.14375000000000002</v>
      </c>
      <c r="O92" s="53">
        <f t="shared" si="1"/>
        <v>4.1666666666666796E-3</v>
      </c>
      <c r="P92" s="54"/>
    </row>
    <row r="93" spans="1:16" ht="16" x14ac:dyDescent="0.2">
      <c r="A93" s="46">
        <v>0.14027777777777778</v>
      </c>
      <c r="B93" s="40" t="s">
        <v>354</v>
      </c>
      <c r="C93" s="40"/>
      <c r="D93" s="40" t="s">
        <v>121</v>
      </c>
      <c r="E93" s="37">
        <v>1</v>
      </c>
      <c r="F93" s="39" t="s">
        <v>44</v>
      </c>
      <c r="G93" s="47" t="s">
        <v>268</v>
      </c>
      <c r="H93" s="40" t="s">
        <v>124</v>
      </c>
      <c r="I93" s="48"/>
      <c r="J93" s="55"/>
      <c r="K93" s="56"/>
      <c r="L93" s="51">
        <v>1</v>
      </c>
      <c r="M93" s="52"/>
      <c r="N93" s="46">
        <v>0.1451388888888889</v>
      </c>
      <c r="O93" s="53">
        <f t="shared" si="1"/>
        <v>4.8611111111111216E-3</v>
      </c>
      <c r="P93" s="54"/>
    </row>
    <row r="94" spans="1:16" ht="16" x14ac:dyDescent="0.2">
      <c r="A94" s="46">
        <v>0.14097222222222222</v>
      </c>
      <c r="B94" s="40" t="s">
        <v>120</v>
      </c>
      <c r="C94" s="40"/>
      <c r="D94" s="40" t="s">
        <v>121</v>
      </c>
      <c r="E94" s="37">
        <v>1</v>
      </c>
      <c r="F94" s="39" t="s">
        <v>51</v>
      </c>
      <c r="G94" s="47" t="s">
        <v>124</v>
      </c>
      <c r="H94" s="40" t="s">
        <v>179</v>
      </c>
      <c r="I94" s="48"/>
      <c r="J94" s="55"/>
      <c r="K94" s="56">
        <v>1</v>
      </c>
      <c r="L94" s="51"/>
      <c r="M94" s="52"/>
      <c r="N94" s="46">
        <v>0.1451388888888889</v>
      </c>
      <c r="O94" s="53">
        <f t="shared" si="1"/>
        <v>4.1666666666666796E-3</v>
      </c>
      <c r="P94" s="54"/>
    </row>
    <row r="95" spans="1:16" ht="16" x14ac:dyDescent="0.2">
      <c r="A95" s="46">
        <v>0.14930555555555555</v>
      </c>
      <c r="B95" s="40" t="s">
        <v>120</v>
      </c>
      <c r="C95" s="40"/>
      <c r="D95" s="40" t="s">
        <v>121</v>
      </c>
      <c r="E95" s="37">
        <v>1</v>
      </c>
      <c r="F95" s="39" t="s">
        <v>51</v>
      </c>
      <c r="G95" s="47" t="s">
        <v>179</v>
      </c>
      <c r="H95" s="40" t="s">
        <v>124</v>
      </c>
      <c r="I95" s="48"/>
      <c r="J95" s="55"/>
      <c r="K95" s="56"/>
      <c r="L95" s="51">
        <v>1</v>
      </c>
      <c r="M95" s="52"/>
      <c r="N95" s="46">
        <v>0.15555555555555556</v>
      </c>
      <c r="O95" s="53">
        <f t="shared" si="1"/>
        <v>6.2500000000000056E-3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3"/>
      <c r="D221" s="103"/>
      <c r="E221" s="92">
        <f>SUM(E4:E220)</f>
        <v>107</v>
      </c>
      <c r="F221" s="35"/>
      <c r="G221" s="145" t="s">
        <v>56</v>
      </c>
      <c r="H221" s="146"/>
      <c r="I221" s="62">
        <f>SUM(I4:I194)</f>
        <v>0</v>
      </c>
      <c r="J221" s="105">
        <f>SUM(J4:J194)</f>
        <v>0</v>
      </c>
      <c r="K221" s="108">
        <f>SUM(K4:K194)</f>
        <v>30</v>
      </c>
      <c r="L221" s="110">
        <f>SUM(L4:L194)</f>
        <v>35</v>
      </c>
      <c r="M221" s="52">
        <f>SUM(M4:M194)</f>
        <v>27</v>
      </c>
      <c r="N221" s="93"/>
      <c r="O221" s="64">
        <f>SUM(I221:M221)</f>
        <v>92</v>
      </c>
      <c r="P221" s="122" t="s">
        <v>57</v>
      </c>
    </row>
    <row r="222" spans="1:16" ht="30.75" customHeight="1" thickBot="1" x14ac:dyDescent="0.25">
      <c r="A222" s="147" t="s">
        <v>58</v>
      </c>
      <c r="B222" s="147"/>
      <c r="C222" s="147"/>
      <c r="D222" s="117"/>
      <c r="E222" s="61">
        <f>SUM(C4:C220)</f>
        <v>5</v>
      </c>
      <c r="F222" s="35"/>
      <c r="G222" s="148" t="s">
        <v>110</v>
      </c>
      <c r="H222" s="149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0.19861111111111115</v>
      </c>
      <c r="L222" s="113">
        <f>SUMIF(L4:L194,"=1",O4:O194)</f>
        <v>0.26597222222222228</v>
      </c>
      <c r="M222" s="112">
        <f>SUMIF(M4:M194,"=1",O4:O194)</f>
        <v>0.15277777777777779</v>
      </c>
      <c r="N222" s="94"/>
      <c r="O222" s="67">
        <f>SUM(O4:O220)</f>
        <v>0.61736111111111081</v>
      </c>
      <c r="P222" s="122" t="s">
        <v>107</v>
      </c>
    </row>
    <row r="223" spans="1:16" ht="30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0</v>
      </c>
      <c r="J223" s="71">
        <f>ABS(J222*60)</f>
        <v>0</v>
      </c>
      <c r="K223" s="72">
        <f>ABS(K222*60)</f>
        <v>11.91666666666667</v>
      </c>
      <c r="L223" s="73">
        <f>ABS(L222*60)</f>
        <v>15.958333333333336</v>
      </c>
      <c r="M223" s="74">
        <f>ABS(M222*60)</f>
        <v>9.1666666666666679</v>
      </c>
      <c r="N223" s="95"/>
      <c r="O223" s="53">
        <f>ABS(O222*60)</f>
        <v>37.04166666666665</v>
      </c>
      <c r="P223" s="122" t="s">
        <v>108</v>
      </c>
    </row>
    <row r="224" spans="1:16" ht="27.7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v>0</v>
      </c>
      <c r="J224" s="116">
        <v>0</v>
      </c>
      <c r="K224" s="76">
        <f>ABS(K223/K221)</f>
        <v>0.39722222222222231</v>
      </c>
      <c r="L224" s="77">
        <f>ABS(L223/L221)</f>
        <v>0.455952380952381</v>
      </c>
      <c r="M224" s="78">
        <f>ABS(M223/M221)</f>
        <v>0.33950617283950624</v>
      </c>
      <c r="N224" s="93"/>
      <c r="O224" s="79">
        <f>ABS(O223/O221)</f>
        <v>0.40262681159420272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36407</v>
      </c>
      <c r="J227" s="118">
        <v>8340</v>
      </c>
      <c r="K227" s="118">
        <v>141339</v>
      </c>
      <c r="L227" s="118">
        <v>130124</v>
      </c>
      <c r="M227" s="118">
        <v>123803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6</v>
      </c>
      <c r="G228" s="86">
        <f>ABS(F228/E221)</f>
        <v>5.6074766355140186E-2</v>
      </c>
      <c r="H228" s="82" t="s">
        <v>70</v>
      </c>
      <c r="I228" s="118">
        <v>36407</v>
      </c>
      <c r="J228" s="118">
        <v>8346</v>
      </c>
      <c r="K228" s="118">
        <v>141383</v>
      </c>
      <c r="L228" s="118">
        <v>130164</v>
      </c>
      <c r="M228" s="118">
        <v>123833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39</v>
      </c>
      <c r="G229" s="86">
        <f>ABS(F229/E221)</f>
        <v>0.3644859813084112</v>
      </c>
      <c r="H229" s="82" t="s">
        <v>72</v>
      </c>
      <c r="I229" s="118">
        <f>SUM(I228-I227)</f>
        <v>0</v>
      </c>
      <c r="J229" s="118">
        <f>SUM(J228-J227)</f>
        <v>6</v>
      </c>
      <c r="K229" s="118">
        <f>SUM(K228-K227)</f>
        <v>44</v>
      </c>
      <c r="L229" s="118">
        <f>SUM(L228-L227)</f>
        <v>40</v>
      </c>
      <c r="M229" s="118">
        <f>SUM(M228-M227)</f>
        <v>30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12</v>
      </c>
      <c r="G233" s="86">
        <f>ABS(F233/E221)</f>
        <v>0.11214953271028037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13</v>
      </c>
      <c r="G234" s="86">
        <f>ABS(F234/E221)</f>
        <v>0.12149532710280374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4</v>
      </c>
      <c r="G235" s="86">
        <f>ABS(F235/E221)</f>
        <v>3.7383177570093455E-2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15</v>
      </c>
      <c r="G236" s="86">
        <f>ABS(F236/E221)</f>
        <v>0.14018691588785046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18</v>
      </c>
      <c r="G237" s="86">
        <f>ABS(F237/E221)</f>
        <v>0.16822429906542055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41"/>
  <sheetViews>
    <sheetView zoomScale="86" zoomScaleNormal="86" workbookViewId="0">
      <pane ySplit="3" topLeftCell="A221" activePane="bottomLeft" state="frozen"/>
      <selection activeCell="A223" sqref="A223"/>
      <selection pane="bottomLeft" activeCell="J241" sqref="J241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4.33203125" customWidth="1"/>
    <col min="16" max="16" width="61.6640625" customWidth="1"/>
  </cols>
  <sheetData>
    <row r="1" spans="1:17" ht="16" x14ac:dyDescent="0.2">
      <c r="A1" s="140" t="s">
        <v>32</v>
      </c>
      <c r="B1" s="140"/>
      <c r="C1" s="140"/>
      <c r="D1" s="140"/>
      <c r="E1" s="140"/>
      <c r="F1" s="140"/>
      <c r="G1" s="140"/>
      <c r="H1" s="118" t="s">
        <v>33</v>
      </c>
      <c r="I1" s="141" t="s">
        <v>357</v>
      </c>
      <c r="J1" s="141"/>
      <c r="K1" s="141"/>
      <c r="L1" s="141"/>
      <c r="M1" s="142" t="s">
        <v>34</v>
      </c>
      <c r="N1" s="142"/>
      <c r="O1" s="118" t="s">
        <v>93</v>
      </c>
      <c r="P1" s="118"/>
      <c r="Q1" s="120"/>
    </row>
    <row r="2" spans="1:17" ht="16" x14ac:dyDescent="0.2">
      <c r="A2" s="143" t="s">
        <v>91</v>
      </c>
      <c r="B2" s="144"/>
      <c r="C2" s="144"/>
      <c r="D2" s="144"/>
      <c r="E2" s="144"/>
      <c r="F2" s="144"/>
      <c r="G2" s="144"/>
      <c r="H2" s="102">
        <v>3</v>
      </c>
      <c r="I2" s="121"/>
      <c r="J2" s="121"/>
      <c r="K2" s="121"/>
      <c r="L2" s="121"/>
      <c r="M2" s="119"/>
      <c r="N2" s="118"/>
      <c r="O2" s="118"/>
      <c r="P2" s="118"/>
      <c r="Q2" s="120"/>
    </row>
    <row r="3" spans="1:17" ht="98" x14ac:dyDescent="0.2">
      <c r="A3" s="36" t="s">
        <v>35</v>
      </c>
      <c r="B3" s="37" t="s">
        <v>94</v>
      </c>
      <c r="C3" s="38" t="s">
        <v>36</v>
      </c>
      <c r="D3" s="38" t="s">
        <v>104</v>
      </c>
      <c r="E3" s="37" t="s">
        <v>37</v>
      </c>
      <c r="F3" s="39" t="s">
        <v>38</v>
      </c>
      <c r="G3" s="40" t="s">
        <v>39</v>
      </c>
      <c r="H3" s="40" t="s">
        <v>40</v>
      </c>
      <c r="I3" s="124" t="s">
        <v>374</v>
      </c>
      <c r="J3" s="125" t="s">
        <v>139</v>
      </c>
      <c r="K3" s="126" t="s">
        <v>118</v>
      </c>
      <c r="L3" s="127" t="s">
        <v>116</v>
      </c>
      <c r="M3" s="128" t="s">
        <v>339</v>
      </c>
      <c r="N3" s="36" t="s">
        <v>41</v>
      </c>
      <c r="O3" s="37" t="s">
        <v>106</v>
      </c>
      <c r="P3" s="39" t="s">
        <v>43</v>
      </c>
    </row>
    <row r="4" spans="1:17" ht="16" x14ac:dyDescent="0.2">
      <c r="A4" s="46">
        <v>0.31666666666666665</v>
      </c>
      <c r="B4" s="40" t="s">
        <v>123</v>
      </c>
      <c r="C4" s="40"/>
      <c r="D4" s="40" t="s">
        <v>122</v>
      </c>
      <c r="E4" s="37">
        <v>1</v>
      </c>
      <c r="F4" s="39" t="s">
        <v>46</v>
      </c>
      <c r="G4" s="47" t="s">
        <v>124</v>
      </c>
      <c r="H4" s="40" t="s">
        <v>132</v>
      </c>
      <c r="I4" s="48"/>
      <c r="J4" s="49"/>
      <c r="K4" s="50"/>
      <c r="L4" s="51"/>
      <c r="M4" s="52">
        <v>1</v>
      </c>
      <c r="N4" s="46">
        <v>0.32013888888888892</v>
      </c>
      <c r="O4" s="53">
        <f t="shared" ref="O4:O67" si="0">ABS(N4-A4)</f>
        <v>3.4722222222222654E-3</v>
      </c>
      <c r="P4" s="54"/>
    </row>
    <row r="5" spans="1:17" ht="16" x14ac:dyDescent="0.2">
      <c r="A5" s="46">
        <v>0.31805555555555554</v>
      </c>
      <c r="B5" s="40" t="s">
        <v>181</v>
      </c>
      <c r="C5" s="40"/>
      <c r="D5" s="40" t="s">
        <v>121</v>
      </c>
      <c r="E5" s="37">
        <v>2</v>
      </c>
      <c r="F5" s="39" t="s">
        <v>50</v>
      </c>
      <c r="G5" s="47" t="s">
        <v>124</v>
      </c>
      <c r="H5" s="40" t="s">
        <v>268</v>
      </c>
      <c r="I5" s="48"/>
      <c r="J5" s="49"/>
      <c r="K5" s="50">
        <v>1</v>
      </c>
      <c r="L5" s="51"/>
      <c r="M5" s="52"/>
      <c r="N5" s="46">
        <v>0.3215277777777778</v>
      </c>
      <c r="O5" s="53">
        <f t="shared" si="0"/>
        <v>3.4722222222222654E-3</v>
      </c>
      <c r="P5" s="54"/>
    </row>
    <row r="6" spans="1:17" ht="16" x14ac:dyDescent="0.2">
      <c r="A6" s="46">
        <v>0.31875000000000003</v>
      </c>
      <c r="B6" s="40" t="s">
        <v>362</v>
      </c>
      <c r="C6" s="40"/>
      <c r="D6" s="40" t="s">
        <v>121</v>
      </c>
      <c r="E6" s="37">
        <v>2</v>
      </c>
      <c r="F6" s="39" t="s">
        <v>45</v>
      </c>
      <c r="G6" s="47" t="s">
        <v>124</v>
      </c>
      <c r="H6" s="40" t="s">
        <v>239</v>
      </c>
      <c r="I6" s="48"/>
      <c r="J6" s="49"/>
      <c r="K6" s="50"/>
      <c r="L6" s="51">
        <v>1</v>
      </c>
      <c r="M6" s="52"/>
      <c r="N6" s="46">
        <v>0.32222222222222224</v>
      </c>
      <c r="O6" s="53">
        <f t="shared" si="0"/>
        <v>3.4722222222222099E-3</v>
      </c>
      <c r="P6" s="54"/>
    </row>
    <row r="7" spans="1:17" ht="16" x14ac:dyDescent="0.2">
      <c r="A7" s="46">
        <v>0.32291666666666669</v>
      </c>
      <c r="B7" s="40" t="s">
        <v>173</v>
      </c>
      <c r="C7" s="40"/>
      <c r="D7" s="40" t="s">
        <v>122</v>
      </c>
      <c r="E7" s="37">
        <v>1</v>
      </c>
      <c r="F7" s="39" t="s">
        <v>45</v>
      </c>
      <c r="G7" s="47" t="s">
        <v>124</v>
      </c>
      <c r="H7" s="40" t="s">
        <v>132</v>
      </c>
      <c r="I7" s="48"/>
      <c r="J7" s="49"/>
      <c r="K7" s="50">
        <v>1</v>
      </c>
      <c r="L7" s="51"/>
      <c r="M7" s="52"/>
      <c r="N7" s="46">
        <v>0.3263888888888889</v>
      </c>
      <c r="O7" s="53">
        <f t="shared" si="0"/>
        <v>3.4722222222222099E-3</v>
      </c>
      <c r="P7" s="54"/>
    </row>
    <row r="8" spans="1:17" ht="16" x14ac:dyDescent="0.2">
      <c r="A8" s="46">
        <v>0.32569444444444445</v>
      </c>
      <c r="B8" s="40" t="s">
        <v>168</v>
      </c>
      <c r="C8" s="40"/>
      <c r="D8" s="40" t="s">
        <v>121</v>
      </c>
      <c r="E8" s="37">
        <v>1</v>
      </c>
      <c r="F8" s="39" t="s">
        <v>46</v>
      </c>
      <c r="G8" s="47" t="s">
        <v>124</v>
      </c>
      <c r="H8" s="40" t="s">
        <v>355</v>
      </c>
      <c r="I8" s="48"/>
      <c r="J8" s="49"/>
      <c r="K8" s="50"/>
      <c r="L8" s="51"/>
      <c r="M8" s="52">
        <v>1</v>
      </c>
      <c r="N8" s="46">
        <v>0.32916666666666666</v>
      </c>
      <c r="O8" s="53">
        <f t="shared" si="0"/>
        <v>3.4722222222222099E-3</v>
      </c>
      <c r="P8" s="54"/>
    </row>
    <row r="9" spans="1:17" ht="16" x14ac:dyDescent="0.2">
      <c r="A9" s="46">
        <v>0.32569444444444445</v>
      </c>
      <c r="B9" s="40" t="s">
        <v>147</v>
      </c>
      <c r="C9" s="40"/>
      <c r="D9" s="40" t="s">
        <v>121</v>
      </c>
      <c r="E9" s="37">
        <v>1</v>
      </c>
      <c r="F9" s="39" t="s">
        <v>49</v>
      </c>
      <c r="G9" s="47" t="s">
        <v>124</v>
      </c>
      <c r="H9" s="40" t="s">
        <v>234</v>
      </c>
      <c r="I9" s="48"/>
      <c r="J9" s="49"/>
      <c r="K9" s="50"/>
      <c r="L9" s="51"/>
      <c r="M9" s="52">
        <v>1</v>
      </c>
      <c r="N9" s="46">
        <v>0.33263888888888887</v>
      </c>
      <c r="O9" s="53">
        <f t="shared" si="0"/>
        <v>6.9444444444444198E-3</v>
      </c>
      <c r="P9" s="54"/>
    </row>
    <row r="10" spans="1:17" ht="16" x14ac:dyDescent="0.2">
      <c r="A10" s="46">
        <v>0.32569444444444445</v>
      </c>
      <c r="B10" s="40" t="s">
        <v>363</v>
      </c>
      <c r="C10" s="40"/>
      <c r="D10" s="40" t="s">
        <v>121</v>
      </c>
      <c r="E10" s="37">
        <v>2</v>
      </c>
      <c r="F10" s="39" t="s">
        <v>51</v>
      </c>
      <c r="G10" s="47" t="s">
        <v>124</v>
      </c>
      <c r="H10" s="40" t="s">
        <v>205</v>
      </c>
      <c r="I10" s="48"/>
      <c r="J10" s="49"/>
      <c r="K10" s="50"/>
      <c r="L10" s="51"/>
      <c r="M10" s="52">
        <v>1</v>
      </c>
      <c r="N10" s="46">
        <v>0.34166666666666662</v>
      </c>
      <c r="O10" s="53">
        <f t="shared" si="0"/>
        <v>1.5972222222222165E-2</v>
      </c>
      <c r="P10" s="54"/>
    </row>
    <row r="11" spans="1:17" ht="16" x14ac:dyDescent="0.2">
      <c r="A11" s="46">
        <v>0.33680555555555558</v>
      </c>
      <c r="B11" s="40" t="s">
        <v>135</v>
      </c>
      <c r="C11" s="40"/>
      <c r="D11" s="40" t="s">
        <v>121</v>
      </c>
      <c r="E11" s="37">
        <v>1</v>
      </c>
      <c r="F11" s="39" t="s">
        <v>44</v>
      </c>
      <c r="G11" s="47" t="s">
        <v>124</v>
      </c>
      <c r="H11" s="40" t="s">
        <v>132</v>
      </c>
      <c r="I11" s="48"/>
      <c r="J11" s="49"/>
      <c r="K11" s="50"/>
      <c r="L11" s="51">
        <v>1</v>
      </c>
      <c r="M11" s="52"/>
      <c r="N11" s="46">
        <v>0.34027777777777773</v>
      </c>
      <c r="O11" s="53">
        <f t="shared" si="0"/>
        <v>3.4722222222221544E-3</v>
      </c>
      <c r="P11" s="54"/>
    </row>
    <row r="12" spans="1:17" ht="16" x14ac:dyDescent="0.2">
      <c r="A12" s="46">
        <v>0.34236111111111112</v>
      </c>
      <c r="B12" s="40" t="s">
        <v>246</v>
      </c>
      <c r="C12" s="40"/>
      <c r="D12" s="40" t="s">
        <v>122</v>
      </c>
      <c r="E12" s="37">
        <v>1</v>
      </c>
      <c r="F12" s="39" t="s">
        <v>44</v>
      </c>
      <c r="G12" s="47" t="s">
        <v>124</v>
      </c>
      <c r="H12" s="40" t="s">
        <v>337</v>
      </c>
      <c r="I12" s="48"/>
      <c r="J12" s="49"/>
      <c r="K12" s="50">
        <v>1</v>
      </c>
      <c r="L12" s="51"/>
      <c r="M12" s="52"/>
      <c r="N12" s="46">
        <v>0.34583333333333338</v>
      </c>
      <c r="O12" s="53">
        <f t="shared" si="0"/>
        <v>3.4722222222222654E-3</v>
      </c>
      <c r="P12" s="54"/>
    </row>
    <row r="13" spans="1:17" ht="16" x14ac:dyDescent="0.2">
      <c r="A13" s="46">
        <v>0.3444444444444445</v>
      </c>
      <c r="B13" s="40" t="s">
        <v>354</v>
      </c>
      <c r="C13" s="40"/>
      <c r="D13" s="40" t="s">
        <v>121</v>
      </c>
      <c r="E13" s="37">
        <v>1</v>
      </c>
      <c r="F13" s="39" t="s">
        <v>44</v>
      </c>
      <c r="G13" s="47" t="s">
        <v>124</v>
      </c>
      <c r="H13" s="40" t="s">
        <v>167</v>
      </c>
      <c r="I13" s="48"/>
      <c r="J13" s="49"/>
      <c r="K13" s="50"/>
      <c r="L13" s="51">
        <v>1</v>
      </c>
      <c r="M13" s="52"/>
      <c r="N13" s="46">
        <v>0.34722222222222227</v>
      </c>
      <c r="O13" s="53">
        <f t="shared" si="0"/>
        <v>2.7777777777777679E-3</v>
      </c>
      <c r="P13" s="54"/>
    </row>
    <row r="14" spans="1:17" ht="16" x14ac:dyDescent="0.2">
      <c r="A14" s="46">
        <v>0.34652777777777777</v>
      </c>
      <c r="B14" s="40" t="s">
        <v>133</v>
      </c>
      <c r="C14" s="40"/>
      <c r="D14" s="40" t="s">
        <v>121</v>
      </c>
      <c r="E14" s="37">
        <v>1</v>
      </c>
      <c r="F14" s="39" t="s">
        <v>46</v>
      </c>
      <c r="G14" s="47" t="s">
        <v>134</v>
      </c>
      <c r="H14" s="40" t="s">
        <v>157</v>
      </c>
      <c r="I14" s="48"/>
      <c r="J14" s="49"/>
      <c r="K14" s="50">
        <v>1</v>
      </c>
      <c r="L14" s="51"/>
      <c r="M14" s="52"/>
      <c r="N14" s="46">
        <v>0.35347222222222219</v>
      </c>
      <c r="O14" s="53">
        <f t="shared" si="0"/>
        <v>6.9444444444444198E-3</v>
      </c>
      <c r="P14" s="54"/>
    </row>
    <row r="15" spans="1:17" ht="16" x14ac:dyDescent="0.2">
      <c r="A15" s="46">
        <v>0.34722222222222227</v>
      </c>
      <c r="B15" s="40" t="s">
        <v>364</v>
      </c>
      <c r="C15" s="40"/>
      <c r="D15" s="40" t="s">
        <v>121</v>
      </c>
      <c r="E15" s="37">
        <v>2</v>
      </c>
      <c r="F15" s="39" t="s">
        <v>47</v>
      </c>
      <c r="G15" s="47" t="s">
        <v>124</v>
      </c>
      <c r="H15" s="40" t="s">
        <v>326</v>
      </c>
      <c r="I15" s="48"/>
      <c r="J15" s="49"/>
      <c r="K15" s="50"/>
      <c r="L15" s="51"/>
      <c r="M15" s="52">
        <v>1</v>
      </c>
      <c r="N15" s="46">
        <v>0.34930555555555554</v>
      </c>
      <c r="O15" s="53">
        <f t="shared" si="0"/>
        <v>2.0833333333332704E-3</v>
      </c>
      <c r="P15" s="54"/>
    </row>
    <row r="16" spans="1:17" ht="16" x14ac:dyDescent="0.2">
      <c r="A16" s="46">
        <v>0.35138888888888892</v>
      </c>
      <c r="B16" s="40" t="s">
        <v>168</v>
      </c>
      <c r="C16" s="40"/>
      <c r="D16" s="40" t="s">
        <v>121</v>
      </c>
      <c r="E16" s="37">
        <v>1</v>
      </c>
      <c r="F16" s="39" t="s">
        <v>46</v>
      </c>
      <c r="G16" s="47" t="s">
        <v>355</v>
      </c>
      <c r="H16" s="40" t="s">
        <v>124</v>
      </c>
      <c r="I16" s="48"/>
      <c r="J16" s="49"/>
      <c r="K16" s="50"/>
      <c r="L16" s="51"/>
      <c r="M16" s="52">
        <v>1</v>
      </c>
      <c r="N16" s="46">
        <v>0.35972222222222222</v>
      </c>
      <c r="O16" s="53">
        <f t="shared" si="0"/>
        <v>8.3333333333333037E-3</v>
      </c>
      <c r="P16" s="54"/>
    </row>
    <row r="17" spans="1:16" ht="16" x14ac:dyDescent="0.2">
      <c r="A17" s="46">
        <v>0.35416666666666669</v>
      </c>
      <c r="B17" s="40" t="s">
        <v>151</v>
      </c>
      <c r="C17" s="40"/>
      <c r="D17" s="40" t="s">
        <v>121</v>
      </c>
      <c r="E17" s="37">
        <v>1</v>
      </c>
      <c r="F17" s="39" t="s">
        <v>44</v>
      </c>
      <c r="G17" s="47" t="s">
        <v>124</v>
      </c>
      <c r="H17" s="40" t="s">
        <v>158</v>
      </c>
      <c r="I17" s="48"/>
      <c r="J17" s="49"/>
      <c r="K17" s="50">
        <v>1</v>
      </c>
      <c r="L17" s="51"/>
      <c r="M17" s="52"/>
      <c r="N17" s="46">
        <v>0.35833333333333334</v>
      </c>
      <c r="O17" s="53">
        <f t="shared" si="0"/>
        <v>4.1666666666666519E-3</v>
      </c>
      <c r="P17" s="54"/>
    </row>
    <row r="18" spans="1:16" ht="16" x14ac:dyDescent="0.2">
      <c r="A18" s="46">
        <v>0.35902777777777778</v>
      </c>
      <c r="B18" s="40" t="s">
        <v>362</v>
      </c>
      <c r="C18" s="40"/>
      <c r="D18" s="40" t="s">
        <v>121</v>
      </c>
      <c r="E18" s="37">
        <v>2</v>
      </c>
      <c r="F18" s="39" t="s">
        <v>45</v>
      </c>
      <c r="G18" s="47" t="s">
        <v>351</v>
      </c>
      <c r="H18" s="40" t="s">
        <v>124</v>
      </c>
      <c r="I18" s="48"/>
      <c r="J18" s="49"/>
      <c r="K18" s="50"/>
      <c r="L18" s="51">
        <v>1</v>
      </c>
      <c r="M18" s="52"/>
      <c r="N18" s="46">
        <v>0.37083333333333335</v>
      </c>
      <c r="O18" s="53">
        <f t="shared" si="0"/>
        <v>1.1805555555555569E-2</v>
      </c>
      <c r="P18" s="54"/>
    </row>
    <row r="19" spans="1:16" ht="16" x14ac:dyDescent="0.2">
      <c r="A19" s="46">
        <v>0.3611111111111111</v>
      </c>
      <c r="B19" s="40" t="s">
        <v>144</v>
      </c>
      <c r="C19" s="40"/>
      <c r="D19" s="40" t="s">
        <v>122</v>
      </c>
      <c r="E19" s="37">
        <v>1</v>
      </c>
      <c r="F19" s="39" t="s">
        <v>50</v>
      </c>
      <c r="G19" s="47" t="s">
        <v>124</v>
      </c>
      <c r="H19" s="40" t="s">
        <v>315</v>
      </c>
      <c r="I19" s="48"/>
      <c r="J19" s="49"/>
      <c r="K19" s="50"/>
      <c r="L19" s="51"/>
      <c r="M19" s="52">
        <v>1</v>
      </c>
      <c r="N19" s="46">
        <v>0.36388888888888887</v>
      </c>
      <c r="O19" s="53">
        <f t="shared" si="0"/>
        <v>2.7777777777777679E-3</v>
      </c>
      <c r="P19" s="54"/>
    </row>
    <row r="20" spans="1:16" ht="16" x14ac:dyDescent="0.2">
      <c r="A20" s="46">
        <v>0.36874999999999997</v>
      </c>
      <c r="B20" s="40" t="s">
        <v>151</v>
      </c>
      <c r="C20" s="40"/>
      <c r="D20" s="40" t="s">
        <v>121</v>
      </c>
      <c r="E20" s="37">
        <v>1</v>
      </c>
      <c r="F20" s="39" t="s">
        <v>44</v>
      </c>
      <c r="G20" s="47" t="s">
        <v>158</v>
      </c>
      <c r="H20" s="40" t="s">
        <v>124</v>
      </c>
      <c r="I20" s="48"/>
      <c r="J20" s="49"/>
      <c r="K20" s="50"/>
      <c r="L20" s="51"/>
      <c r="M20" s="52">
        <v>1</v>
      </c>
      <c r="N20" s="46">
        <v>0.37847222222222227</v>
      </c>
      <c r="O20" s="53">
        <f t="shared" si="0"/>
        <v>9.7222222222222987E-3</v>
      </c>
      <c r="P20" s="54"/>
    </row>
    <row r="21" spans="1:16" ht="16" x14ac:dyDescent="0.2">
      <c r="A21" s="46">
        <v>0.37361111111111112</v>
      </c>
      <c r="B21" s="40" t="s">
        <v>168</v>
      </c>
      <c r="C21" s="40"/>
      <c r="D21" s="40" t="s">
        <v>121</v>
      </c>
      <c r="E21" s="37">
        <v>1</v>
      </c>
      <c r="F21" s="39" t="s">
        <v>46</v>
      </c>
      <c r="G21" s="47" t="s">
        <v>124</v>
      </c>
      <c r="H21" s="40" t="s">
        <v>140</v>
      </c>
      <c r="I21" s="48"/>
      <c r="J21" s="49"/>
      <c r="K21" s="50">
        <v>1</v>
      </c>
      <c r="L21" s="51"/>
      <c r="M21" s="52"/>
      <c r="N21" s="46">
        <v>0.37708333333333338</v>
      </c>
      <c r="O21" s="53">
        <f t="shared" si="0"/>
        <v>3.4722222222222654E-3</v>
      </c>
      <c r="P21" s="54"/>
    </row>
    <row r="22" spans="1:16" ht="16" x14ac:dyDescent="0.2">
      <c r="A22" s="46">
        <v>0.37708333333333338</v>
      </c>
      <c r="B22" s="40" t="s">
        <v>192</v>
      </c>
      <c r="C22" s="40"/>
      <c r="D22" s="40" t="s">
        <v>122</v>
      </c>
      <c r="E22" s="37">
        <v>1</v>
      </c>
      <c r="F22" s="39" t="s">
        <v>44</v>
      </c>
      <c r="G22" s="47" t="s">
        <v>124</v>
      </c>
      <c r="H22" s="40" t="s">
        <v>158</v>
      </c>
      <c r="I22" s="48"/>
      <c r="J22" s="49"/>
      <c r="K22" s="50"/>
      <c r="L22" s="51">
        <v>1</v>
      </c>
      <c r="M22" s="52"/>
      <c r="N22" s="46">
        <v>0.38055555555555554</v>
      </c>
      <c r="O22" s="53">
        <f t="shared" si="0"/>
        <v>3.4722222222221544E-3</v>
      </c>
      <c r="P22" s="54"/>
    </row>
    <row r="23" spans="1:16" ht="16" x14ac:dyDescent="0.2">
      <c r="A23" s="46">
        <v>0.37847222222222227</v>
      </c>
      <c r="B23" s="40" t="s">
        <v>181</v>
      </c>
      <c r="C23" s="40">
        <v>1</v>
      </c>
      <c r="D23" s="40" t="s">
        <v>122</v>
      </c>
      <c r="E23" s="37"/>
      <c r="F23" s="39" t="s">
        <v>50</v>
      </c>
      <c r="G23" s="47" t="s">
        <v>124</v>
      </c>
      <c r="H23" s="40" t="s">
        <v>268</v>
      </c>
      <c r="I23" s="48"/>
      <c r="J23" s="49"/>
      <c r="K23" s="50"/>
      <c r="L23" s="51"/>
      <c r="M23" s="52">
        <v>1</v>
      </c>
      <c r="N23" s="46">
        <v>0.38194444444444442</v>
      </c>
      <c r="O23" s="53">
        <f t="shared" si="0"/>
        <v>3.4722222222221544E-3</v>
      </c>
      <c r="P23" s="54"/>
    </row>
    <row r="24" spans="1:16" ht="16" x14ac:dyDescent="0.2">
      <c r="A24" s="46">
        <v>0.38125000000000003</v>
      </c>
      <c r="B24" s="40" t="s">
        <v>151</v>
      </c>
      <c r="C24" s="40"/>
      <c r="D24" s="40" t="s">
        <v>121</v>
      </c>
      <c r="E24" s="37">
        <v>1</v>
      </c>
      <c r="F24" s="39" t="s">
        <v>44</v>
      </c>
      <c r="G24" s="47" t="s">
        <v>124</v>
      </c>
      <c r="H24" s="40" t="s">
        <v>158</v>
      </c>
      <c r="I24" s="48"/>
      <c r="J24" s="49"/>
      <c r="K24" s="50">
        <v>1</v>
      </c>
      <c r="L24" s="51"/>
      <c r="M24" s="52"/>
      <c r="N24" s="46">
        <v>0.3840277777777778</v>
      </c>
      <c r="O24" s="53">
        <f t="shared" si="0"/>
        <v>2.7777777777777679E-3</v>
      </c>
      <c r="P24" s="54"/>
    </row>
    <row r="25" spans="1:16" ht="16" x14ac:dyDescent="0.2">
      <c r="A25" s="46">
        <v>0.3888888888888889</v>
      </c>
      <c r="B25" s="40" t="s">
        <v>365</v>
      </c>
      <c r="C25" s="40"/>
      <c r="D25" s="40" t="s">
        <v>121</v>
      </c>
      <c r="E25" s="37">
        <v>2</v>
      </c>
      <c r="F25" s="39" t="s">
        <v>44</v>
      </c>
      <c r="G25" s="47" t="s">
        <v>264</v>
      </c>
      <c r="H25" s="40" t="s">
        <v>366</v>
      </c>
      <c r="I25" s="48"/>
      <c r="J25" s="49"/>
      <c r="K25" s="50"/>
      <c r="L25" s="51">
        <v>1</v>
      </c>
      <c r="M25" s="52"/>
      <c r="N25" s="46">
        <v>0.41250000000000003</v>
      </c>
      <c r="O25" s="53">
        <f t="shared" si="0"/>
        <v>2.3611111111111138E-2</v>
      </c>
      <c r="P25" s="129" t="s">
        <v>336</v>
      </c>
    </row>
    <row r="26" spans="1:16" ht="16" x14ac:dyDescent="0.2">
      <c r="A26" s="46">
        <v>0.38958333333333334</v>
      </c>
      <c r="B26" s="40" t="s">
        <v>133</v>
      </c>
      <c r="C26" s="40"/>
      <c r="D26" s="40" t="s">
        <v>121</v>
      </c>
      <c r="E26" s="37">
        <v>1</v>
      </c>
      <c r="F26" s="39" t="s">
        <v>46</v>
      </c>
      <c r="G26" s="47" t="s">
        <v>157</v>
      </c>
      <c r="H26" s="40" t="s">
        <v>124</v>
      </c>
      <c r="I26" s="48"/>
      <c r="J26" s="49"/>
      <c r="K26" s="50">
        <v>1</v>
      </c>
      <c r="L26" s="51"/>
      <c r="M26" s="52"/>
      <c r="N26" s="46">
        <v>0.39513888888888887</v>
      </c>
      <c r="O26" s="53">
        <f t="shared" si="0"/>
        <v>5.5555555555555358E-3</v>
      </c>
      <c r="P26" s="54"/>
    </row>
    <row r="27" spans="1:16" ht="16" x14ac:dyDescent="0.2">
      <c r="A27" s="46">
        <v>0.39166666666666666</v>
      </c>
      <c r="B27" s="40" t="s">
        <v>173</v>
      </c>
      <c r="C27" s="40">
        <v>1</v>
      </c>
      <c r="D27" s="40" t="s">
        <v>122</v>
      </c>
      <c r="E27" s="37"/>
      <c r="F27" s="39" t="s">
        <v>45</v>
      </c>
      <c r="G27" s="47" t="s">
        <v>131</v>
      </c>
      <c r="H27" s="40" t="s">
        <v>132</v>
      </c>
      <c r="I27" s="48"/>
      <c r="J27" s="49">
        <v>1</v>
      </c>
      <c r="K27" s="50"/>
      <c r="L27" s="51"/>
      <c r="M27" s="52"/>
      <c r="N27" s="46">
        <v>0.39861111111111108</v>
      </c>
      <c r="O27" s="53">
        <f t="shared" si="0"/>
        <v>6.9444444444444198E-3</v>
      </c>
      <c r="P27" s="54"/>
    </row>
    <row r="28" spans="1:16" ht="16" x14ac:dyDescent="0.2">
      <c r="A28" s="46">
        <v>0.39166666666666666</v>
      </c>
      <c r="B28" s="40" t="s">
        <v>363</v>
      </c>
      <c r="C28" s="40"/>
      <c r="D28" s="40" t="s">
        <v>121</v>
      </c>
      <c r="E28" s="37">
        <v>2</v>
      </c>
      <c r="F28" s="39" t="s">
        <v>51</v>
      </c>
      <c r="G28" s="47" t="s">
        <v>205</v>
      </c>
      <c r="H28" s="40" t="s">
        <v>124</v>
      </c>
      <c r="I28" s="48"/>
      <c r="J28" s="49"/>
      <c r="K28" s="50"/>
      <c r="L28" s="51"/>
      <c r="M28" s="52">
        <v>1</v>
      </c>
      <c r="N28" s="46">
        <v>0.40972222222222227</v>
      </c>
      <c r="O28" s="53">
        <f t="shared" si="0"/>
        <v>1.8055555555555602E-2</v>
      </c>
      <c r="P28" s="54"/>
    </row>
    <row r="29" spans="1:16" ht="16" x14ac:dyDescent="0.2">
      <c r="A29" s="46">
        <v>0.39513888888888887</v>
      </c>
      <c r="B29" s="40" t="s">
        <v>321</v>
      </c>
      <c r="C29" s="40"/>
      <c r="D29" s="40" t="s">
        <v>121</v>
      </c>
      <c r="E29" s="37">
        <v>2</v>
      </c>
      <c r="F29" s="39" t="s">
        <v>47</v>
      </c>
      <c r="G29" s="47" t="s">
        <v>124</v>
      </c>
      <c r="H29" s="40" t="s">
        <v>128</v>
      </c>
      <c r="I29" s="48"/>
      <c r="J29" s="49"/>
      <c r="K29" s="50">
        <v>1</v>
      </c>
      <c r="L29" s="51"/>
      <c r="M29" s="52"/>
      <c r="N29" s="46">
        <v>0.39930555555555558</v>
      </c>
      <c r="O29" s="53">
        <f t="shared" si="0"/>
        <v>4.1666666666667074E-3</v>
      </c>
      <c r="P29" s="54"/>
    </row>
    <row r="30" spans="1:16" ht="16" x14ac:dyDescent="0.2">
      <c r="A30" s="46">
        <v>0.40208333333333335</v>
      </c>
      <c r="B30" s="40" t="s">
        <v>367</v>
      </c>
      <c r="C30" s="40"/>
      <c r="D30" s="40" t="s">
        <v>121</v>
      </c>
      <c r="E30" s="37">
        <v>1</v>
      </c>
      <c r="F30" s="39" t="s">
        <v>45</v>
      </c>
      <c r="G30" s="47" t="s">
        <v>124</v>
      </c>
      <c r="H30" s="40" t="s">
        <v>154</v>
      </c>
      <c r="I30" s="48"/>
      <c r="J30" s="49"/>
      <c r="K30" s="50">
        <v>1</v>
      </c>
      <c r="L30" s="51"/>
      <c r="M30" s="52"/>
      <c r="N30" s="46">
        <v>0.4055555555555555</v>
      </c>
      <c r="O30" s="53">
        <f t="shared" si="0"/>
        <v>3.4722222222221544E-3</v>
      </c>
      <c r="P30" s="54"/>
    </row>
    <row r="31" spans="1:16" ht="16" x14ac:dyDescent="0.2">
      <c r="A31" s="46">
        <v>0.4055555555555555</v>
      </c>
      <c r="B31" s="40" t="s">
        <v>147</v>
      </c>
      <c r="C31" s="40"/>
      <c r="D31" s="40" t="s">
        <v>121</v>
      </c>
      <c r="E31" s="37">
        <v>1</v>
      </c>
      <c r="F31" s="39" t="s">
        <v>49</v>
      </c>
      <c r="G31" s="47" t="s">
        <v>234</v>
      </c>
      <c r="H31" s="40" t="s">
        <v>124</v>
      </c>
      <c r="I31" s="48"/>
      <c r="J31" s="49"/>
      <c r="K31" s="50">
        <v>1</v>
      </c>
      <c r="L31" s="51"/>
      <c r="M31" s="52"/>
      <c r="N31" s="46">
        <v>0.41666666666666669</v>
      </c>
      <c r="O31" s="53">
        <f t="shared" si="0"/>
        <v>1.1111111111111183E-2</v>
      </c>
      <c r="P31" s="54"/>
    </row>
    <row r="32" spans="1:16" ht="16" x14ac:dyDescent="0.2">
      <c r="A32" s="46">
        <v>0.40833333333333338</v>
      </c>
      <c r="B32" s="40" t="s">
        <v>151</v>
      </c>
      <c r="C32" s="40"/>
      <c r="D32" s="40" t="s">
        <v>121</v>
      </c>
      <c r="E32" s="37">
        <v>1</v>
      </c>
      <c r="F32" s="39" t="s">
        <v>44</v>
      </c>
      <c r="G32" s="47" t="s">
        <v>158</v>
      </c>
      <c r="H32" s="40" t="s">
        <v>124</v>
      </c>
      <c r="I32" s="48"/>
      <c r="J32" s="49"/>
      <c r="K32" s="50">
        <v>1</v>
      </c>
      <c r="L32" s="51"/>
      <c r="M32" s="52"/>
      <c r="N32" s="46">
        <v>0.41666666666666669</v>
      </c>
      <c r="O32" s="53">
        <f t="shared" si="0"/>
        <v>8.3333333333333037E-3</v>
      </c>
      <c r="P32" s="54"/>
    </row>
    <row r="33" spans="1:16" ht="16" x14ac:dyDescent="0.2">
      <c r="A33" s="46">
        <v>0.43055555555555558</v>
      </c>
      <c r="B33" s="40" t="s">
        <v>149</v>
      </c>
      <c r="C33" s="40"/>
      <c r="D33" s="40" t="s">
        <v>122</v>
      </c>
      <c r="E33" s="37">
        <v>1</v>
      </c>
      <c r="F33" s="39" t="s">
        <v>45</v>
      </c>
      <c r="G33" s="47" t="s">
        <v>124</v>
      </c>
      <c r="H33" s="40" t="s">
        <v>368</v>
      </c>
      <c r="I33" s="48"/>
      <c r="J33" s="49"/>
      <c r="K33" s="50"/>
      <c r="L33" s="51"/>
      <c r="M33" s="52">
        <v>1</v>
      </c>
      <c r="N33" s="46">
        <v>0.43333333333333335</v>
      </c>
      <c r="O33" s="53">
        <f t="shared" si="0"/>
        <v>2.7777777777777679E-3</v>
      </c>
      <c r="P33" s="54"/>
    </row>
    <row r="34" spans="1:16" ht="16" x14ac:dyDescent="0.2">
      <c r="A34" s="46">
        <v>0.43055555555555558</v>
      </c>
      <c r="B34" s="40" t="s">
        <v>348</v>
      </c>
      <c r="C34" s="40"/>
      <c r="D34" s="40" t="s">
        <v>121</v>
      </c>
      <c r="E34" s="37">
        <v>2</v>
      </c>
      <c r="F34" s="39" t="s">
        <v>46</v>
      </c>
      <c r="G34" s="47" t="s">
        <v>124</v>
      </c>
      <c r="H34" s="40" t="s">
        <v>369</v>
      </c>
      <c r="I34" s="48"/>
      <c r="J34" s="49"/>
      <c r="K34" s="50"/>
      <c r="L34" s="51">
        <v>1</v>
      </c>
      <c r="M34" s="52"/>
      <c r="N34" s="46">
        <v>0.44305555555555554</v>
      </c>
      <c r="O34" s="53">
        <f t="shared" si="0"/>
        <v>1.2499999999999956E-2</v>
      </c>
      <c r="P34" s="54"/>
    </row>
    <row r="35" spans="1:16" ht="16" x14ac:dyDescent="0.2">
      <c r="A35" s="46">
        <v>0.43055555555555558</v>
      </c>
      <c r="B35" s="40" t="s">
        <v>246</v>
      </c>
      <c r="C35" s="40">
        <v>1</v>
      </c>
      <c r="D35" s="40" t="s">
        <v>122</v>
      </c>
      <c r="E35" s="37"/>
      <c r="F35" s="39" t="s">
        <v>44</v>
      </c>
      <c r="G35" s="47" t="s">
        <v>124</v>
      </c>
      <c r="H35" s="40" t="s">
        <v>157</v>
      </c>
      <c r="I35" s="48"/>
      <c r="J35" s="49"/>
      <c r="K35" s="50">
        <v>1</v>
      </c>
      <c r="L35" s="51"/>
      <c r="M35" s="52"/>
      <c r="N35" s="46">
        <v>0.4375</v>
      </c>
      <c r="O35" s="53">
        <f t="shared" si="0"/>
        <v>6.9444444444444198E-3</v>
      </c>
      <c r="P35" s="54"/>
    </row>
    <row r="36" spans="1:16" ht="16" x14ac:dyDescent="0.2">
      <c r="A36" s="46">
        <v>0.43055555555555558</v>
      </c>
      <c r="B36" s="40" t="s">
        <v>228</v>
      </c>
      <c r="C36" s="40"/>
      <c r="D36" s="40" t="s">
        <v>122</v>
      </c>
      <c r="E36" s="37">
        <v>1</v>
      </c>
      <c r="F36" s="39" t="s">
        <v>44</v>
      </c>
      <c r="G36" s="47" t="s">
        <v>370</v>
      </c>
      <c r="H36" s="40" t="s">
        <v>124</v>
      </c>
      <c r="I36" s="48"/>
      <c r="J36" s="49"/>
      <c r="K36" s="50">
        <v>1</v>
      </c>
      <c r="L36" s="51"/>
      <c r="M36" s="52"/>
      <c r="N36" s="46">
        <v>0.44236111111111115</v>
      </c>
      <c r="O36" s="53">
        <f t="shared" si="0"/>
        <v>1.1805555555555569E-2</v>
      </c>
      <c r="P36" s="54"/>
    </row>
    <row r="37" spans="1:16" ht="16" x14ac:dyDescent="0.2">
      <c r="A37" s="46">
        <v>0.43402777777777773</v>
      </c>
      <c r="B37" s="40" t="s">
        <v>363</v>
      </c>
      <c r="C37" s="40"/>
      <c r="D37" s="40" t="s">
        <v>121</v>
      </c>
      <c r="E37" s="37">
        <v>2</v>
      </c>
      <c r="F37" s="39" t="s">
        <v>51</v>
      </c>
      <c r="G37" s="47" t="s">
        <v>124</v>
      </c>
      <c r="H37" s="40" t="s">
        <v>164</v>
      </c>
      <c r="I37" s="48"/>
      <c r="J37" s="49"/>
      <c r="K37" s="50">
        <v>1</v>
      </c>
      <c r="L37" s="51"/>
      <c r="M37" s="52"/>
      <c r="N37" s="46">
        <v>0.4375</v>
      </c>
      <c r="O37" s="53">
        <f t="shared" si="0"/>
        <v>3.4722222222222654E-3</v>
      </c>
      <c r="P37" s="54"/>
    </row>
    <row r="38" spans="1:16" ht="16" x14ac:dyDescent="0.2">
      <c r="A38" s="46">
        <v>0.43611111111111112</v>
      </c>
      <c r="B38" s="40" t="s">
        <v>147</v>
      </c>
      <c r="C38" s="40"/>
      <c r="D38" s="40" t="s">
        <v>121</v>
      </c>
      <c r="E38" s="37">
        <v>1</v>
      </c>
      <c r="F38" s="39" t="s">
        <v>49</v>
      </c>
      <c r="G38" s="47" t="s">
        <v>124</v>
      </c>
      <c r="H38" s="40" t="s">
        <v>234</v>
      </c>
      <c r="I38" s="48"/>
      <c r="J38" s="49"/>
      <c r="K38" s="50"/>
      <c r="L38" s="51"/>
      <c r="M38" s="52">
        <v>1</v>
      </c>
      <c r="N38" s="46">
        <v>0.43888888888888888</v>
      </c>
      <c r="O38" s="53">
        <f t="shared" si="0"/>
        <v>2.7777777777777679E-3</v>
      </c>
      <c r="P38" s="54"/>
    </row>
    <row r="39" spans="1:16" ht="16" x14ac:dyDescent="0.2">
      <c r="A39" s="46">
        <v>0.44097222222222227</v>
      </c>
      <c r="B39" s="40" t="s">
        <v>181</v>
      </c>
      <c r="C39" s="40">
        <v>1</v>
      </c>
      <c r="D39" s="40" t="s">
        <v>122</v>
      </c>
      <c r="E39" s="37"/>
      <c r="F39" s="39" t="s">
        <v>50</v>
      </c>
      <c r="G39" s="47" t="s">
        <v>124</v>
      </c>
      <c r="H39" s="40" t="s">
        <v>268</v>
      </c>
      <c r="I39" s="48"/>
      <c r="J39" s="49"/>
      <c r="K39" s="50">
        <v>1</v>
      </c>
      <c r="L39" s="51"/>
      <c r="M39" s="52"/>
      <c r="N39" s="46">
        <v>0.4458333333333333</v>
      </c>
      <c r="O39" s="53">
        <f t="shared" si="0"/>
        <v>4.8611111111110383E-3</v>
      </c>
      <c r="P39" s="54"/>
    </row>
    <row r="40" spans="1:16" ht="16" x14ac:dyDescent="0.2">
      <c r="A40" s="46">
        <v>0.44305555555555554</v>
      </c>
      <c r="B40" s="40" t="s">
        <v>155</v>
      </c>
      <c r="C40" s="40"/>
      <c r="D40" s="40" t="s">
        <v>121</v>
      </c>
      <c r="E40" s="37">
        <v>2</v>
      </c>
      <c r="F40" s="39" t="s">
        <v>46</v>
      </c>
      <c r="G40" s="47" t="s">
        <v>369</v>
      </c>
      <c r="H40" s="40" t="s">
        <v>131</v>
      </c>
      <c r="I40" s="48"/>
      <c r="J40" s="49"/>
      <c r="K40" s="50"/>
      <c r="L40" s="51">
        <v>1</v>
      </c>
      <c r="M40" s="52"/>
      <c r="N40" s="46">
        <v>0.4465277777777778</v>
      </c>
      <c r="O40" s="53">
        <f t="shared" si="0"/>
        <v>3.4722222222222654E-3</v>
      </c>
      <c r="P40" s="54"/>
    </row>
    <row r="41" spans="1:16" ht="16" x14ac:dyDescent="0.2">
      <c r="A41" s="46">
        <v>0.4465277777777778</v>
      </c>
      <c r="B41" s="40" t="s">
        <v>155</v>
      </c>
      <c r="C41" s="40"/>
      <c r="D41" s="40" t="s">
        <v>121</v>
      </c>
      <c r="E41" s="37">
        <v>2</v>
      </c>
      <c r="F41" s="39" t="s">
        <v>46</v>
      </c>
      <c r="G41" s="47" t="s">
        <v>131</v>
      </c>
      <c r="H41" s="40" t="s">
        <v>369</v>
      </c>
      <c r="I41" s="48"/>
      <c r="J41" s="49"/>
      <c r="K41" s="50"/>
      <c r="L41" s="51">
        <v>1</v>
      </c>
      <c r="M41" s="52"/>
      <c r="N41" s="46">
        <v>0.45555555555555555</v>
      </c>
      <c r="O41" s="53">
        <f t="shared" si="0"/>
        <v>9.0277777777777457E-3</v>
      </c>
      <c r="P41" s="54"/>
    </row>
    <row r="42" spans="1:16" ht="16" x14ac:dyDescent="0.2">
      <c r="A42" s="46">
        <v>0.45277777777777778</v>
      </c>
      <c r="B42" s="40" t="s">
        <v>354</v>
      </c>
      <c r="C42" s="40">
        <v>1</v>
      </c>
      <c r="D42" s="40" t="s">
        <v>122</v>
      </c>
      <c r="E42" s="37"/>
      <c r="F42" s="39" t="s">
        <v>44</v>
      </c>
      <c r="G42" s="47" t="s">
        <v>124</v>
      </c>
      <c r="H42" s="40" t="s">
        <v>268</v>
      </c>
      <c r="I42" s="48"/>
      <c r="J42" s="49"/>
      <c r="K42" s="50"/>
      <c r="L42" s="51"/>
      <c r="M42" s="52">
        <v>1</v>
      </c>
      <c r="N42" s="46">
        <v>0.45624999999999999</v>
      </c>
      <c r="O42" s="53">
        <f t="shared" si="0"/>
        <v>3.4722222222222099E-3</v>
      </c>
      <c r="P42" s="54"/>
    </row>
    <row r="43" spans="1:16" ht="16" x14ac:dyDescent="0.2">
      <c r="A43" s="46">
        <v>0.45277777777777778</v>
      </c>
      <c r="B43" s="40" t="s">
        <v>371</v>
      </c>
      <c r="C43" s="40"/>
      <c r="D43" s="40" t="s">
        <v>122</v>
      </c>
      <c r="E43" s="37">
        <v>1</v>
      </c>
      <c r="F43" s="39" t="s">
        <v>44</v>
      </c>
      <c r="G43" s="47" t="s">
        <v>124</v>
      </c>
      <c r="H43" s="40" t="s">
        <v>132</v>
      </c>
      <c r="I43" s="48"/>
      <c r="J43" s="49"/>
      <c r="K43" s="50"/>
      <c r="L43" s="51"/>
      <c r="M43" s="52">
        <v>1</v>
      </c>
      <c r="N43" s="46">
        <v>0.45624999999999999</v>
      </c>
      <c r="O43" s="53">
        <f t="shared" si="0"/>
        <v>3.4722222222222099E-3</v>
      </c>
      <c r="P43" s="54"/>
    </row>
    <row r="44" spans="1:16" ht="16" x14ac:dyDescent="0.2">
      <c r="A44" s="46">
        <v>0.45347222222222222</v>
      </c>
      <c r="B44" s="40" t="s">
        <v>372</v>
      </c>
      <c r="C44" s="40"/>
      <c r="D44" s="40" t="s">
        <v>121</v>
      </c>
      <c r="E44" s="37">
        <v>1</v>
      </c>
      <c r="F44" s="39" t="s">
        <v>51</v>
      </c>
      <c r="G44" s="47" t="s">
        <v>124</v>
      </c>
      <c r="H44" s="40" t="s">
        <v>177</v>
      </c>
      <c r="I44" s="48"/>
      <c r="J44" s="49"/>
      <c r="K44" s="50">
        <v>1</v>
      </c>
      <c r="L44" s="51"/>
      <c r="M44" s="52"/>
      <c r="N44" s="46">
        <v>0.45763888888888887</v>
      </c>
      <c r="O44" s="53">
        <f t="shared" si="0"/>
        <v>4.1666666666666519E-3</v>
      </c>
      <c r="P44" s="54"/>
    </row>
    <row r="45" spans="1:16" ht="16" x14ac:dyDescent="0.2">
      <c r="A45" s="46">
        <v>0.45347222222222222</v>
      </c>
      <c r="B45" s="40" t="s">
        <v>147</v>
      </c>
      <c r="C45" s="40"/>
      <c r="D45" s="40" t="s">
        <v>121</v>
      </c>
      <c r="E45" s="37">
        <v>1</v>
      </c>
      <c r="F45" s="39" t="s">
        <v>47</v>
      </c>
      <c r="G45" s="47" t="s">
        <v>124</v>
      </c>
      <c r="H45" s="40" t="s">
        <v>145</v>
      </c>
      <c r="I45" s="48"/>
      <c r="J45" s="49"/>
      <c r="K45" s="50">
        <v>1</v>
      </c>
      <c r="L45" s="51"/>
      <c r="M45" s="52"/>
      <c r="N45" s="46">
        <v>0.46111111111111108</v>
      </c>
      <c r="O45" s="53">
        <f t="shared" si="0"/>
        <v>7.6388888888888618E-3</v>
      </c>
      <c r="P45" s="54"/>
    </row>
    <row r="46" spans="1:16" ht="16" x14ac:dyDescent="0.2">
      <c r="A46" s="46">
        <v>0.45347222222222222</v>
      </c>
      <c r="B46" s="40" t="s">
        <v>151</v>
      </c>
      <c r="C46" s="40"/>
      <c r="D46" s="40" t="s">
        <v>121</v>
      </c>
      <c r="E46" s="37">
        <v>1</v>
      </c>
      <c r="F46" s="39" t="s">
        <v>44</v>
      </c>
      <c r="G46" s="47" t="s">
        <v>124</v>
      </c>
      <c r="H46" s="40" t="s">
        <v>205</v>
      </c>
      <c r="I46" s="48"/>
      <c r="J46" s="49"/>
      <c r="K46" s="50">
        <v>1</v>
      </c>
      <c r="L46" s="51"/>
      <c r="M46" s="52"/>
      <c r="N46" s="46">
        <v>0.47569444444444442</v>
      </c>
      <c r="O46" s="53">
        <f t="shared" si="0"/>
        <v>2.2222222222222199E-2</v>
      </c>
      <c r="P46" s="54"/>
    </row>
    <row r="47" spans="1:16" ht="16" x14ac:dyDescent="0.2">
      <c r="A47" s="46">
        <v>0.45555555555555555</v>
      </c>
      <c r="B47" s="40" t="s">
        <v>155</v>
      </c>
      <c r="C47" s="40"/>
      <c r="D47" s="40" t="s">
        <v>121</v>
      </c>
      <c r="E47" s="37">
        <v>2</v>
      </c>
      <c r="F47" s="39" t="s">
        <v>46</v>
      </c>
      <c r="G47" s="47" t="s">
        <v>369</v>
      </c>
      <c r="H47" s="40" t="s">
        <v>131</v>
      </c>
      <c r="I47" s="48"/>
      <c r="J47" s="49"/>
      <c r="K47" s="50"/>
      <c r="L47" s="51">
        <v>1</v>
      </c>
      <c r="M47" s="52"/>
      <c r="N47" s="46">
        <v>0.45833333333333331</v>
      </c>
      <c r="O47" s="53">
        <f t="shared" si="0"/>
        <v>2.7777777777777679E-3</v>
      </c>
      <c r="P47" s="54"/>
    </row>
    <row r="48" spans="1:16" ht="16" x14ac:dyDescent="0.2">
      <c r="A48" s="46">
        <v>0.45833333333333331</v>
      </c>
      <c r="B48" s="40" t="s">
        <v>155</v>
      </c>
      <c r="C48" s="40"/>
      <c r="D48" s="40" t="s">
        <v>121</v>
      </c>
      <c r="E48" s="37">
        <v>2</v>
      </c>
      <c r="F48" s="39" t="s">
        <v>46</v>
      </c>
      <c r="G48" s="47" t="s">
        <v>131</v>
      </c>
      <c r="H48" s="40" t="s">
        <v>369</v>
      </c>
      <c r="I48" s="48"/>
      <c r="J48" s="49"/>
      <c r="K48" s="50"/>
      <c r="L48" s="51">
        <v>1</v>
      </c>
      <c r="M48" s="52"/>
      <c r="N48" s="46">
        <v>0.46388888888888885</v>
      </c>
      <c r="O48" s="53">
        <f t="shared" si="0"/>
        <v>5.5555555555555358E-3</v>
      </c>
      <c r="P48" s="54"/>
    </row>
    <row r="49" spans="1:16" ht="16" x14ac:dyDescent="0.2">
      <c r="A49" s="46">
        <v>0.45624999999999999</v>
      </c>
      <c r="B49" s="40" t="s">
        <v>129</v>
      </c>
      <c r="C49" s="40"/>
      <c r="D49" s="40" t="s">
        <v>121</v>
      </c>
      <c r="E49" s="37">
        <v>1</v>
      </c>
      <c r="F49" s="39" t="s">
        <v>45</v>
      </c>
      <c r="G49" s="47" t="s">
        <v>154</v>
      </c>
      <c r="H49" s="40" t="s">
        <v>124</v>
      </c>
      <c r="I49" s="48"/>
      <c r="J49" s="49"/>
      <c r="K49" s="50"/>
      <c r="L49" s="51"/>
      <c r="M49" s="52">
        <v>1</v>
      </c>
      <c r="N49" s="46">
        <v>0.47222222222222227</v>
      </c>
      <c r="O49" s="53">
        <f t="shared" si="0"/>
        <v>1.5972222222222276E-2</v>
      </c>
      <c r="P49" s="54"/>
    </row>
    <row r="50" spans="1:16" ht="16" x14ac:dyDescent="0.2">
      <c r="A50" s="46">
        <v>0.4597222222222222</v>
      </c>
      <c r="B50" s="40" t="s">
        <v>163</v>
      </c>
      <c r="C50" s="40"/>
      <c r="D50" s="40" t="s">
        <v>121</v>
      </c>
      <c r="E50" s="37">
        <v>1</v>
      </c>
      <c r="F50" s="39" t="s">
        <v>51</v>
      </c>
      <c r="G50" s="47" t="s">
        <v>145</v>
      </c>
      <c r="H50" s="40" t="s">
        <v>124</v>
      </c>
      <c r="I50" s="48"/>
      <c r="J50" s="49"/>
      <c r="K50" s="50">
        <v>1</v>
      </c>
      <c r="L50" s="51"/>
      <c r="M50" s="52"/>
      <c r="N50" s="46">
        <v>0.47569444444444442</v>
      </c>
      <c r="O50" s="53">
        <f t="shared" si="0"/>
        <v>1.5972222222222221E-2</v>
      </c>
      <c r="P50" s="54"/>
    </row>
    <row r="51" spans="1:16" ht="16" x14ac:dyDescent="0.2">
      <c r="A51" s="46">
        <v>0.46597222222222223</v>
      </c>
      <c r="B51" s="40" t="s">
        <v>156</v>
      </c>
      <c r="C51" s="40"/>
      <c r="D51" s="40" t="s">
        <v>122</v>
      </c>
      <c r="E51" s="37">
        <v>1</v>
      </c>
      <c r="F51" s="39" t="s">
        <v>44</v>
      </c>
      <c r="G51" s="47" t="s">
        <v>157</v>
      </c>
      <c r="H51" s="40" t="s">
        <v>226</v>
      </c>
      <c r="I51" s="48"/>
      <c r="J51" s="49"/>
      <c r="K51" s="50"/>
      <c r="L51" s="51"/>
      <c r="M51" s="52">
        <v>1</v>
      </c>
      <c r="N51" s="46">
        <v>0.47847222222222219</v>
      </c>
      <c r="O51" s="53">
        <f t="shared" si="0"/>
        <v>1.2499999999999956E-2</v>
      </c>
      <c r="P51" s="54"/>
    </row>
    <row r="52" spans="1:16" ht="16" x14ac:dyDescent="0.2">
      <c r="A52" s="46">
        <v>0.46388888888888885</v>
      </c>
      <c r="B52" s="40" t="s">
        <v>155</v>
      </c>
      <c r="C52" s="40"/>
      <c r="D52" s="40" t="s">
        <v>121</v>
      </c>
      <c r="E52" s="37">
        <v>2</v>
      </c>
      <c r="F52" s="39" t="s">
        <v>46</v>
      </c>
      <c r="G52" s="47" t="s">
        <v>369</v>
      </c>
      <c r="H52" s="40" t="s">
        <v>124</v>
      </c>
      <c r="I52" s="48"/>
      <c r="J52" s="49"/>
      <c r="K52" s="50"/>
      <c r="L52" s="51">
        <v>1</v>
      </c>
      <c r="M52" s="52"/>
      <c r="N52" s="46">
        <v>0.4694444444444445</v>
      </c>
      <c r="O52" s="53">
        <f t="shared" si="0"/>
        <v>5.5555555555556468E-3</v>
      </c>
      <c r="P52" s="54"/>
    </row>
    <row r="53" spans="1:16" ht="16" x14ac:dyDescent="0.2">
      <c r="A53" s="46">
        <v>0.46597222222222223</v>
      </c>
      <c r="B53" s="40" t="s">
        <v>168</v>
      </c>
      <c r="C53" s="40"/>
      <c r="D53" s="40" t="s">
        <v>121</v>
      </c>
      <c r="E53" s="37">
        <v>1</v>
      </c>
      <c r="F53" s="39" t="s">
        <v>46</v>
      </c>
      <c r="G53" s="47" t="s">
        <v>190</v>
      </c>
      <c r="H53" s="40" t="s">
        <v>355</v>
      </c>
      <c r="I53" s="48"/>
      <c r="J53" s="49"/>
      <c r="K53" s="50"/>
      <c r="L53" s="51">
        <v>1</v>
      </c>
      <c r="M53" s="132"/>
      <c r="N53" s="46">
        <v>0.48125000000000001</v>
      </c>
      <c r="O53" s="53">
        <f t="shared" si="0"/>
        <v>1.5277777777777779E-2</v>
      </c>
      <c r="P53" s="54"/>
    </row>
    <row r="54" spans="1:16" ht="16" x14ac:dyDescent="0.2">
      <c r="A54" s="46">
        <v>0.46736111111111112</v>
      </c>
      <c r="B54" s="40" t="s">
        <v>174</v>
      </c>
      <c r="C54" s="40"/>
      <c r="D54" s="40" t="s">
        <v>122</v>
      </c>
      <c r="E54" s="37">
        <v>1</v>
      </c>
      <c r="F54" s="39" t="s">
        <v>44</v>
      </c>
      <c r="G54" s="47" t="s">
        <v>132</v>
      </c>
      <c r="H54" s="40" t="s">
        <v>124</v>
      </c>
      <c r="I54" s="48"/>
      <c r="J54" s="49"/>
      <c r="K54" s="50"/>
      <c r="L54" s="51">
        <v>1</v>
      </c>
      <c r="M54" s="52"/>
      <c r="N54" s="46">
        <v>0.4826388888888889</v>
      </c>
      <c r="O54" s="53">
        <f t="shared" si="0"/>
        <v>1.5277777777777779E-2</v>
      </c>
      <c r="P54" s="54"/>
    </row>
    <row r="55" spans="1:16" ht="16" x14ac:dyDescent="0.2">
      <c r="A55" s="46">
        <v>0.4777777777777778</v>
      </c>
      <c r="B55" s="40" t="s">
        <v>147</v>
      </c>
      <c r="C55" s="40"/>
      <c r="D55" s="40" t="s">
        <v>121</v>
      </c>
      <c r="E55" s="37">
        <v>1</v>
      </c>
      <c r="F55" s="39" t="s">
        <v>49</v>
      </c>
      <c r="G55" s="47" t="s">
        <v>234</v>
      </c>
      <c r="H55" s="40" t="s">
        <v>124</v>
      </c>
      <c r="I55" s="48"/>
      <c r="J55" s="55"/>
      <c r="K55" s="56">
        <v>1</v>
      </c>
      <c r="L55" s="51"/>
      <c r="M55" s="52"/>
      <c r="N55" s="46">
        <v>0.48749999999999999</v>
      </c>
      <c r="O55" s="53">
        <f t="shared" si="0"/>
        <v>9.7222222222221877E-3</v>
      </c>
      <c r="P55" s="54"/>
    </row>
    <row r="56" spans="1:16" ht="16" x14ac:dyDescent="0.2">
      <c r="A56" s="46">
        <v>0.47916666666666669</v>
      </c>
      <c r="B56" s="40" t="s">
        <v>321</v>
      </c>
      <c r="C56" s="40"/>
      <c r="D56" s="40" t="s">
        <v>121</v>
      </c>
      <c r="E56" s="37">
        <v>2</v>
      </c>
      <c r="F56" s="39" t="s">
        <v>47</v>
      </c>
      <c r="G56" s="47" t="s">
        <v>186</v>
      </c>
      <c r="H56" s="40" t="s">
        <v>124</v>
      </c>
      <c r="I56" s="48"/>
      <c r="J56" s="55"/>
      <c r="K56" s="56"/>
      <c r="L56" s="51"/>
      <c r="M56" s="52">
        <v>1</v>
      </c>
      <c r="N56" s="46">
        <v>0.48541666666666666</v>
      </c>
      <c r="O56" s="53">
        <f t="shared" si="0"/>
        <v>6.2499999999999778E-3</v>
      </c>
      <c r="P56" s="54"/>
    </row>
    <row r="57" spans="1:16" ht="16" x14ac:dyDescent="0.2">
      <c r="A57" s="46">
        <v>0.48541666666666666</v>
      </c>
      <c r="B57" s="40" t="s">
        <v>354</v>
      </c>
      <c r="C57" s="40"/>
      <c r="D57" s="40" t="s">
        <v>121</v>
      </c>
      <c r="E57" s="37">
        <v>1</v>
      </c>
      <c r="F57" s="39" t="s">
        <v>44</v>
      </c>
      <c r="G57" s="47" t="s">
        <v>268</v>
      </c>
      <c r="H57" s="40" t="s">
        <v>124</v>
      </c>
      <c r="I57" s="48"/>
      <c r="J57" s="55"/>
      <c r="K57" s="56"/>
      <c r="L57" s="51">
        <v>1</v>
      </c>
      <c r="M57" s="52"/>
      <c r="N57" s="46">
        <v>0.49722222222222223</v>
      </c>
      <c r="O57" s="53">
        <f t="shared" si="0"/>
        <v>1.1805555555555569E-2</v>
      </c>
      <c r="P57" s="54"/>
    </row>
    <row r="58" spans="1:16" ht="16" x14ac:dyDescent="0.2">
      <c r="A58" s="46">
        <v>0.4861111111111111</v>
      </c>
      <c r="B58" s="40" t="s">
        <v>151</v>
      </c>
      <c r="C58" s="40"/>
      <c r="D58" s="40" t="s">
        <v>121</v>
      </c>
      <c r="E58" s="37">
        <v>1</v>
      </c>
      <c r="F58" s="39" t="s">
        <v>44</v>
      </c>
      <c r="G58" s="47" t="s">
        <v>205</v>
      </c>
      <c r="H58" s="40" t="s">
        <v>124</v>
      </c>
      <c r="I58" s="48"/>
      <c r="J58" s="55"/>
      <c r="K58" s="56"/>
      <c r="L58" s="51"/>
      <c r="M58" s="52">
        <v>1</v>
      </c>
      <c r="N58" s="46">
        <v>0.49652777777777773</v>
      </c>
      <c r="O58" s="53">
        <f t="shared" si="0"/>
        <v>1.041666666666663E-2</v>
      </c>
      <c r="P58" s="54"/>
    </row>
    <row r="59" spans="1:16" ht="16" x14ac:dyDescent="0.2">
      <c r="A59" s="46">
        <v>0.48958333333333331</v>
      </c>
      <c r="B59" s="40" t="s">
        <v>192</v>
      </c>
      <c r="C59" s="40"/>
      <c r="D59" s="40" t="s">
        <v>121</v>
      </c>
      <c r="E59" s="37">
        <v>1</v>
      </c>
      <c r="F59" s="39" t="s">
        <v>44</v>
      </c>
      <c r="G59" s="47" t="s">
        <v>158</v>
      </c>
      <c r="H59" s="40" t="s">
        <v>124</v>
      </c>
      <c r="I59" s="57"/>
      <c r="J59" s="55"/>
      <c r="K59" s="56">
        <v>1</v>
      </c>
      <c r="L59" s="51"/>
      <c r="M59" s="52"/>
      <c r="N59" s="46">
        <v>0.49791666666666662</v>
      </c>
      <c r="O59" s="53">
        <f t="shared" si="0"/>
        <v>8.3333333333333037E-3</v>
      </c>
      <c r="P59" s="54"/>
    </row>
    <row r="60" spans="1:16" ht="16" x14ac:dyDescent="0.2">
      <c r="A60" s="46">
        <v>0.5229166666666667</v>
      </c>
      <c r="B60" s="40" t="s">
        <v>246</v>
      </c>
      <c r="C60" s="40"/>
      <c r="D60" s="40" t="s">
        <v>122</v>
      </c>
      <c r="E60" s="37">
        <v>1</v>
      </c>
      <c r="F60" s="39" t="s">
        <v>44</v>
      </c>
      <c r="G60" s="47" t="s">
        <v>124</v>
      </c>
      <c r="H60" s="40" t="s">
        <v>134</v>
      </c>
      <c r="I60" s="57"/>
      <c r="J60" s="55"/>
      <c r="K60" s="56"/>
      <c r="L60" s="51">
        <v>1</v>
      </c>
      <c r="M60" s="52"/>
      <c r="N60" s="46">
        <v>0.52500000000000002</v>
      </c>
      <c r="O60" s="53">
        <f t="shared" si="0"/>
        <v>2.0833333333333259E-3</v>
      </c>
      <c r="P60" s="54"/>
    </row>
    <row r="61" spans="1:16" ht="16" x14ac:dyDescent="0.2">
      <c r="A61" s="46">
        <v>0.5229166666666667</v>
      </c>
      <c r="B61" s="40" t="s">
        <v>261</v>
      </c>
      <c r="C61" s="40"/>
      <c r="D61" s="40" t="s">
        <v>121</v>
      </c>
      <c r="E61" s="37">
        <v>1</v>
      </c>
      <c r="F61" s="39" t="s">
        <v>51</v>
      </c>
      <c r="G61" s="47" t="s">
        <v>124</v>
      </c>
      <c r="H61" s="40" t="s">
        <v>132</v>
      </c>
      <c r="I61" s="48"/>
      <c r="J61" s="55"/>
      <c r="K61" s="56"/>
      <c r="L61" s="51">
        <v>1</v>
      </c>
      <c r="M61" s="52"/>
      <c r="N61" s="46">
        <v>0.52708333333333335</v>
      </c>
      <c r="O61" s="53">
        <f t="shared" si="0"/>
        <v>4.1666666666666519E-3</v>
      </c>
      <c r="P61" s="88"/>
    </row>
    <row r="62" spans="1:16" ht="16" x14ac:dyDescent="0.2">
      <c r="A62" s="46">
        <v>0.52430555555555558</v>
      </c>
      <c r="B62" s="40" t="s">
        <v>135</v>
      </c>
      <c r="C62" s="40"/>
      <c r="D62" s="40" t="s">
        <v>121</v>
      </c>
      <c r="E62" s="37">
        <v>1</v>
      </c>
      <c r="F62" s="39" t="s">
        <v>45</v>
      </c>
      <c r="G62" s="47" t="s">
        <v>124</v>
      </c>
      <c r="H62" s="40" t="s">
        <v>126</v>
      </c>
      <c r="I62" s="48"/>
      <c r="J62" s="55"/>
      <c r="K62" s="56"/>
      <c r="L62" s="51"/>
      <c r="M62" s="52">
        <v>1</v>
      </c>
      <c r="N62" s="46">
        <v>0.53055555555555556</v>
      </c>
      <c r="O62" s="53">
        <f t="shared" si="0"/>
        <v>6.2499999999999778E-3</v>
      </c>
      <c r="P62" s="54"/>
    </row>
    <row r="63" spans="1:16" ht="16" x14ac:dyDescent="0.2">
      <c r="A63" s="46">
        <v>0.52847222222222223</v>
      </c>
      <c r="B63" s="40" t="s">
        <v>323</v>
      </c>
      <c r="C63" s="40"/>
      <c r="D63" s="40" t="s">
        <v>121</v>
      </c>
      <c r="E63" s="37">
        <v>2</v>
      </c>
      <c r="F63" s="39" t="s">
        <v>49</v>
      </c>
      <c r="G63" s="47" t="s">
        <v>124</v>
      </c>
      <c r="H63" s="40" t="s">
        <v>193</v>
      </c>
      <c r="I63" s="48"/>
      <c r="J63" s="55"/>
      <c r="K63" s="56">
        <v>1</v>
      </c>
      <c r="L63" s="51"/>
      <c r="M63" s="52"/>
      <c r="N63" s="46">
        <v>0.53611111111111109</v>
      </c>
      <c r="O63" s="53">
        <f t="shared" si="0"/>
        <v>7.6388888888888618E-3</v>
      </c>
      <c r="P63" s="54"/>
    </row>
    <row r="64" spans="1:16" ht="16" x14ac:dyDescent="0.2">
      <c r="A64" s="46">
        <v>0.52847222222222223</v>
      </c>
      <c r="B64" s="40" t="s">
        <v>321</v>
      </c>
      <c r="C64" s="40"/>
      <c r="D64" s="40" t="s">
        <v>121</v>
      </c>
      <c r="E64" s="37">
        <v>2</v>
      </c>
      <c r="F64" s="39" t="s">
        <v>47</v>
      </c>
      <c r="G64" s="47" t="s">
        <v>124</v>
      </c>
      <c r="H64" s="40" t="s">
        <v>132</v>
      </c>
      <c r="I64" s="48"/>
      <c r="J64" s="55"/>
      <c r="K64" s="56">
        <v>1</v>
      </c>
      <c r="L64" s="51"/>
      <c r="M64" s="52"/>
      <c r="N64" s="46">
        <v>0.53263888888888888</v>
      </c>
      <c r="O64" s="53">
        <f t="shared" si="0"/>
        <v>4.1666666666666519E-3</v>
      </c>
      <c r="P64" s="54"/>
    </row>
    <row r="65" spans="1:16" ht="16" x14ac:dyDescent="0.2">
      <c r="A65" s="46">
        <v>0.53402777777777777</v>
      </c>
      <c r="B65" s="40" t="s">
        <v>147</v>
      </c>
      <c r="C65" s="40"/>
      <c r="D65" s="40" t="s">
        <v>121</v>
      </c>
      <c r="E65" s="37">
        <v>1</v>
      </c>
      <c r="F65" s="39" t="s">
        <v>47</v>
      </c>
      <c r="G65" s="47" t="s">
        <v>199</v>
      </c>
      <c r="H65" s="40" t="s">
        <v>124</v>
      </c>
      <c r="I65" s="48"/>
      <c r="J65" s="55"/>
      <c r="K65" s="56"/>
      <c r="L65" s="51"/>
      <c r="M65" s="52">
        <v>1</v>
      </c>
      <c r="N65" s="46">
        <v>0.54722222222222217</v>
      </c>
      <c r="O65" s="53">
        <f t="shared" si="0"/>
        <v>1.3194444444444398E-2</v>
      </c>
      <c r="P65" s="54"/>
    </row>
    <row r="66" spans="1:16" ht="16" x14ac:dyDescent="0.2">
      <c r="A66" s="46">
        <v>0.53402777777777777</v>
      </c>
      <c r="B66" s="40" t="s">
        <v>181</v>
      </c>
      <c r="C66" s="40"/>
      <c r="D66" s="40" t="s">
        <v>121</v>
      </c>
      <c r="E66" s="37">
        <v>2</v>
      </c>
      <c r="F66" s="39" t="s">
        <v>50</v>
      </c>
      <c r="G66" s="47" t="s">
        <v>124</v>
      </c>
      <c r="H66" s="40" t="s">
        <v>268</v>
      </c>
      <c r="I66" s="48"/>
      <c r="J66" s="55"/>
      <c r="K66" s="56"/>
      <c r="L66" s="51">
        <v>1</v>
      </c>
      <c r="M66" s="52"/>
      <c r="N66" s="46">
        <v>0.53749999999999998</v>
      </c>
      <c r="O66" s="53">
        <f t="shared" si="0"/>
        <v>3.4722222222222099E-3</v>
      </c>
      <c r="P66" s="54"/>
    </row>
    <row r="67" spans="1:16" ht="16" x14ac:dyDescent="0.2">
      <c r="A67" s="46">
        <v>0.53611111111111109</v>
      </c>
      <c r="B67" s="40" t="s">
        <v>135</v>
      </c>
      <c r="C67" s="40"/>
      <c r="D67" s="40" t="s">
        <v>121</v>
      </c>
      <c r="E67" s="37">
        <v>1</v>
      </c>
      <c r="F67" s="39" t="s">
        <v>45</v>
      </c>
      <c r="G67" s="47" t="s">
        <v>251</v>
      </c>
      <c r="H67" s="40" t="s">
        <v>124</v>
      </c>
      <c r="I67" s="48"/>
      <c r="J67" s="55"/>
      <c r="K67" s="56"/>
      <c r="L67" s="51">
        <v>1</v>
      </c>
      <c r="M67" s="52"/>
      <c r="N67" s="46">
        <v>0.55208333333333337</v>
      </c>
      <c r="O67" s="53">
        <f t="shared" si="0"/>
        <v>1.5972222222222276E-2</v>
      </c>
      <c r="P67" s="54"/>
    </row>
    <row r="68" spans="1:16" ht="16" x14ac:dyDescent="0.2">
      <c r="A68" s="46">
        <v>4.3055555555555562E-2</v>
      </c>
      <c r="B68" s="40" t="s">
        <v>354</v>
      </c>
      <c r="C68" s="40"/>
      <c r="D68" s="40" t="s">
        <v>121</v>
      </c>
      <c r="E68" s="37">
        <v>1</v>
      </c>
      <c r="F68" s="39" t="s">
        <v>44</v>
      </c>
      <c r="G68" s="47" t="s">
        <v>124</v>
      </c>
      <c r="H68" s="40" t="s">
        <v>268</v>
      </c>
      <c r="I68" s="48"/>
      <c r="J68" s="55"/>
      <c r="K68" s="56">
        <v>1</v>
      </c>
      <c r="L68" s="51"/>
      <c r="M68" s="52"/>
      <c r="N68" s="46">
        <v>4.7916666666666663E-2</v>
      </c>
      <c r="O68" s="53">
        <f t="shared" ref="O68:O131" si="1">ABS(N68-A68)</f>
        <v>4.8611111111111008E-3</v>
      </c>
      <c r="P68" s="54"/>
    </row>
    <row r="69" spans="1:16" ht="16" x14ac:dyDescent="0.2">
      <c r="A69" s="46">
        <v>4.3055555555555562E-2</v>
      </c>
      <c r="B69" s="40" t="s">
        <v>133</v>
      </c>
      <c r="C69" s="40"/>
      <c r="D69" s="40" t="s">
        <v>121</v>
      </c>
      <c r="E69" s="37">
        <v>1</v>
      </c>
      <c r="F69" s="39" t="s">
        <v>46</v>
      </c>
      <c r="G69" s="47" t="s">
        <v>373</v>
      </c>
      <c r="H69" s="40" t="s">
        <v>126</v>
      </c>
      <c r="I69" s="48"/>
      <c r="J69" s="55"/>
      <c r="K69" s="56"/>
      <c r="L69" s="51"/>
      <c r="M69" s="52">
        <v>1</v>
      </c>
      <c r="N69" s="46">
        <v>6.1805555555555558E-2</v>
      </c>
      <c r="O69" s="53">
        <f t="shared" si="1"/>
        <v>1.8749999999999996E-2</v>
      </c>
      <c r="P69" s="54"/>
    </row>
    <row r="70" spans="1:16" ht="16" x14ac:dyDescent="0.2">
      <c r="A70" s="46">
        <v>4.7916666666666663E-2</v>
      </c>
      <c r="B70" s="40" t="s">
        <v>323</v>
      </c>
      <c r="C70" s="40"/>
      <c r="D70" s="40" t="s">
        <v>121</v>
      </c>
      <c r="E70" s="37">
        <v>2</v>
      </c>
      <c r="F70" s="39" t="s">
        <v>49</v>
      </c>
      <c r="G70" s="47" t="s">
        <v>193</v>
      </c>
      <c r="H70" s="40" t="s">
        <v>124</v>
      </c>
      <c r="I70" s="48"/>
      <c r="J70" s="55"/>
      <c r="K70" s="56">
        <v>1</v>
      </c>
      <c r="L70" s="51"/>
      <c r="M70" s="52"/>
      <c r="N70" s="46">
        <v>5.7638888888888885E-2</v>
      </c>
      <c r="O70" s="53">
        <f t="shared" si="1"/>
        <v>9.7222222222222224E-3</v>
      </c>
      <c r="P70" s="54"/>
    </row>
    <row r="71" spans="1:16" ht="16" x14ac:dyDescent="0.2">
      <c r="A71" s="46">
        <v>4.9999999999999996E-2</v>
      </c>
      <c r="B71" s="40" t="s">
        <v>163</v>
      </c>
      <c r="C71" s="40"/>
      <c r="D71" s="40" t="s">
        <v>121</v>
      </c>
      <c r="E71" s="37">
        <v>1</v>
      </c>
      <c r="F71" s="39" t="s">
        <v>51</v>
      </c>
      <c r="G71" s="47" t="s">
        <v>124</v>
      </c>
      <c r="H71" s="40" t="s">
        <v>126</v>
      </c>
      <c r="I71" s="48"/>
      <c r="J71" s="55"/>
      <c r="K71" s="56"/>
      <c r="L71" s="51"/>
      <c r="M71" s="52">
        <v>1</v>
      </c>
      <c r="N71" s="46">
        <v>6.1805555555555558E-2</v>
      </c>
      <c r="O71" s="53">
        <f t="shared" si="1"/>
        <v>1.1805555555555562E-2</v>
      </c>
      <c r="P71" s="54"/>
    </row>
    <row r="72" spans="1:16" ht="16" x14ac:dyDescent="0.2">
      <c r="A72" s="46">
        <v>5.0694444444444452E-2</v>
      </c>
      <c r="B72" s="40" t="s">
        <v>183</v>
      </c>
      <c r="C72" s="40"/>
      <c r="D72" s="40" t="s">
        <v>121</v>
      </c>
      <c r="E72" s="37">
        <v>2</v>
      </c>
      <c r="F72" s="39" t="s">
        <v>44</v>
      </c>
      <c r="G72" s="47" t="s">
        <v>124</v>
      </c>
      <c r="H72" s="40" t="s">
        <v>128</v>
      </c>
      <c r="I72" s="48"/>
      <c r="J72" s="55"/>
      <c r="K72" s="56"/>
      <c r="L72" s="51"/>
      <c r="M72" s="52">
        <v>1</v>
      </c>
      <c r="N72" s="46">
        <v>5.5555555555555552E-2</v>
      </c>
      <c r="O72" s="53">
        <f t="shared" si="1"/>
        <v>4.8611111111111008E-3</v>
      </c>
      <c r="P72" s="54"/>
    </row>
    <row r="73" spans="1:16" ht="16" x14ac:dyDescent="0.2">
      <c r="A73" s="46">
        <v>5.2777777777777778E-2</v>
      </c>
      <c r="B73" s="40" t="s">
        <v>211</v>
      </c>
      <c r="C73" s="40"/>
      <c r="D73" s="40" t="s">
        <v>122</v>
      </c>
      <c r="E73" s="37">
        <v>1</v>
      </c>
      <c r="F73" s="39" t="s">
        <v>45</v>
      </c>
      <c r="G73" s="47" t="s">
        <v>124</v>
      </c>
      <c r="H73" s="40" t="s">
        <v>128</v>
      </c>
      <c r="I73" s="48"/>
      <c r="J73" s="55"/>
      <c r="K73" s="56"/>
      <c r="L73" s="51">
        <v>1</v>
      </c>
      <c r="M73" s="52"/>
      <c r="N73" s="46">
        <v>6.0416666666666667E-2</v>
      </c>
      <c r="O73" s="53">
        <f t="shared" si="1"/>
        <v>7.6388888888888895E-3</v>
      </c>
      <c r="P73" s="54"/>
    </row>
    <row r="74" spans="1:16" ht="16" x14ac:dyDescent="0.2">
      <c r="A74" s="46">
        <v>5.2777777777777778E-2</v>
      </c>
      <c r="B74" s="40" t="s">
        <v>120</v>
      </c>
      <c r="C74" s="40"/>
      <c r="D74" s="40" t="s">
        <v>121</v>
      </c>
      <c r="E74" s="37">
        <v>1</v>
      </c>
      <c r="F74" s="39" t="s">
        <v>51</v>
      </c>
      <c r="G74" s="47" t="s">
        <v>124</v>
      </c>
      <c r="H74" s="40" t="s">
        <v>132</v>
      </c>
      <c r="I74" s="48"/>
      <c r="J74" s="55"/>
      <c r="K74" s="56"/>
      <c r="L74" s="51">
        <v>1</v>
      </c>
      <c r="M74" s="52"/>
      <c r="N74" s="46">
        <v>5.6250000000000001E-2</v>
      </c>
      <c r="O74" s="53">
        <f t="shared" si="1"/>
        <v>3.4722222222222238E-3</v>
      </c>
      <c r="P74" s="54"/>
    </row>
    <row r="75" spans="1:16" ht="16" x14ac:dyDescent="0.2">
      <c r="A75" s="46">
        <v>5.2777777777777778E-2</v>
      </c>
      <c r="B75" s="40" t="s">
        <v>229</v>
      </c>
      <c r="C75" s="40"/>
      <c r="D75" s="40" t="s">
        <v>122</v>
      </c>
      <c r="E75" s="37">
        <v>1</v>
      </c>
      <c r="F75" s="39" t="s">
        <v>44</v>
      </c>
      <c r="G75" s="47" t="s">
        <v>124</v>
      </c>
      <c r="H75" s="40" t="s">
        <v>128</v>
      </c>
      <c r="I75" s="48"/>
      <c r="J75" s="55"/>
      <c r="K75" s="56"/>
      <c r="L75" s="51">
        <v>1</v>
      </c>
      <c r="M75" s="52"/>
      <c r="N75" s="46">
        <v>6.0416666666666667E-2</v>
      </c>
      <c r="O75" s="53">
        <f t="shared" si="1"/>
        <v>7.6388888888888895E-3</v>
      </c>
      <c r="P75" s="54"/>
    </row>
    <row r="76" spans="1:16" ht="16" x14ac:dyDescent="0.2">
      <c r="A76" s="46">
        <v>5.4166666666666669E-2</v>
      </c>
      <c r="B76" s="40" t="s">
        <v>354</v>
      </c>
      <c r="C76" s="40"/>
      <c r="D76" s="40" t="s">
        <v>121</v>
      </c>
      <c r="E76" s="37">
        <v>1</v>
      </c>
      <c r="F76" s="39" t="s">
        <v>44</v>
      </c>
      <c r="G76" s="47" t="s">
        <v>268</v>
      </c>
      <c r="H76" s="40" t="s">
        <v>124</v>
      </c>
      <c r="I76" s="48"/>
      <c r="J76" s="55"/>
      <c r="K76" s="56"/>
      <c r="L76" s="51">
        <v>1</v>
      </c>
      <c r="M76" s="52"/>
      <c r="N76" s="46">
        <v>6.3888888888888884E-2</v>
      </c>
      <c r="O76" s="53">
        <f t="shared" si="1"/>
        <v>9.7222222222222154E-3</v>
      </c>
      <c r="P76" s="54"/>
    </row>
    <row r="77" spans="1:16" ht="16" x14ac:dyDescent="0.2">
      <c r="A77" s="46">
        <v>5.6250000000000001E-2</v>
      </c>
      <c r="B77" s="40" t="s">
        <v>246</v>
      </c>
      <c r="C77" s="40">
        <v>1</v>
      </c>
      <c r="D77" s="40" t="s">
        <v>122</v>
      </c>
      <c r="E77" s="37"/>
      <c r="F77" s="39" t="s">
        <v>44</v>
      </c>
      <c r="G77" s="47" t="s">
        <v>131</v>
      </c>
      <c r="H77" s="40" t="s">
        <v>134</v>
      </c>
      <c r="I77" s="48"/>
      <c r="J77" s="55"/>
      <c r="K77" s="56">
        <v>1</v>
      </c>
      <c r="L77" s="51"/>
      <c r="M77" s="52"/>
      <c r="N77" s="46">
        <v>6.25E-2</v>
      </c>
      <c r="O77" s="53">
        <f t="shared" si="1"/>
        <v>6.2499999999999986E-3</v>
      </c>
      <c r="P77" s="54"/>
    </row>
    <row r="78" spans="1:16" ht="16" x14ac:dyDescent="0.2">
      <c r="A78" s="46">
        <v>5.9722222222222225E-2</v>
      </c>
      <c r="B78" s="40" t="s">
        <v>181</v>
      </c>
      <c r="C78" s="40">
        <v>1</v>
      </c>
      <c r="D78" s="40" t="s">
        <v>122</v>
      </c>
      <c r="E78" s="37"/>
      <c r="F78" s="39" t="s">
        <v>50</v>
      </c>
      <c r="G78" s="47" t="s">
        <v>131</v>
      </c>
      <c r="H78" s="40" t="s">
        <v>268</v>
      </c>
      <c r="I78" s="48"/>
      <c r="J78" s="55"/>
      <c r="K78" s="56">
        <v>1</v>
      </c>
      <c r="L78" s="51"/>
      <c r="M78" s="52"/>
      <c r="N78" s="46">
        <v>6.5277777777777782E-2</v>
      </c>
      <c r="O78" s="53">
        <f t="shared" si="1"/>
        <v>5.5555555555555566E-3</v>
      </c>
      <c r="P78" s="54"/>
    </row>
    <row r="79" spans="1:16" ht="16" x14ac:dyDescent="0.2">
      <c r="A79" s="46">
        <v>6.3888888888888884E-2</v>
      </c>
      <c r="B79" s="40" t="s">
        <v>147</v>
      </c>
      <c r="C79" s="40"/>
      <c r="D79" s="40" t="s">
        <v>122</v>
      </c>
      <c r="E79" s="37">
        <v>1</v>
      </c>
      <c r="F79" s="39" t="s">
        <v>49</v>
      </c>
      <c r="G79" s="47" t="s">
        <v>124</v>
      </c>
      <c r="H79" s="40" t="s">
        <v>164</v>
      </c>
      <c r="I79" s="48"/>
      <c r="J79" s="55"/>
      <c r="K79" s="56"/>
      <c r="L79" s="51">
        <v>1</v>
      </c>
      <c r="M79" s="52"/>
      <c r="N79" s="46">
        <v>6.6666666666666666E-2</v>
      </c>
      <c r="O79" s="53">
        <f t="shared" si="1"/>
        <v>2.7777777777777818E-3</v>
      </c>
      <c r="P79" s="54"/>
    </row>
    <row r="80" spans="1:16" ht="16" x14ac:dyDescent="0.2">
      <c r="A80" s="46">
        <v>6.8749999999999992E-2</v>
      </c>
      <c r="B80" s="40" t="s">
        <v>133</v>
      </c>
      <c r="C80" s="40"/>
      <c r="D80" s="40" t="s">
        <v>121</v>
      </c>
      <c r="E80" s="37">
        <v>1</v>
      </c>
      <c r="F80" s="39" t="s">
        <v>46</v>
      </c>
      <c r="G80" s="47" t="s">
        <v>126</v>
      </c>
      <c r="H80" s="40" t="s">
        <v>124</v>
      </c>
      <c r="I80" s="48"/>
      <c r="J80" s="55"/>
      <c r="K80" s="56"/>
      <c r="L80" s="51">
        <v>1</v>
      </c>
      <c r="M80" s="52"/>
      <c r="N80" s="46">
        <v>8.1250000000000003E-2</v>
      </c>
      <c r="O80" s="53">
        <f t="shared" si="1"/>
        <v>1.2500000000000011E-2</v>
      </c>
      <c r="P80" s="54"/>
    </row>
    <row r="81" spans="1:16" ht="16" x14ac:dyDescent="0.2">
      <c r="A81" s="46">
        <v>6.8749999999999992E-2</v>
      </c>
      <c r="B81" s="40" t="s">
        <v>354</v>
      </c>
      <c r="C81" s="40"/>
      <c r="D81" s="40" t="s">
        <v>121</v>
      </c>
      <c r="E81" s="37">
        <v>1</v>
      </c>
      <c r="F81" s="39" t="s">
        <v>44</v>
      </c>
      <c r="G81" s="47" t="s">
        <v>124</v>
      </c>
      <c r="H81" s="40" t="s">
        <v>158</v>
      </c>
      <c r="I81" s="48"/>
      <c r="J81" s="55"/>
      <c r="K81" s="56"/>
      <c r="L81" s="51"/>
      <c r="M81" s="52">
        <v>1</v>
      </c>
      <c r="N81" s="46">
        <v>7.2916666666666671E-2</v>
      </c>
      <c r="O81" s="53">
        <f t="shared" si="1"/>
        <v>4.1666666666666796E-3</v>
      </c>
      <c r="P81" s="54"/>
    </row>
    <row r="82" spans="1:16" ht="16" x14ac:dyDescent="0.2">
      <c r="A82" s="46">
        <v>9.7222222222222224E-2</v>
      </c>
      <c r="B82" s="40" t="s">
        <v>192</v>
      </c>
      <c r="C82" s="40"/>
      <c r="D82" s="40" t="s">
        <v>122</v>
      </c>
      <c r="E82" s="37">
        <v>1</v>
      </c>
      <c r="F82" s="39" t="s">
        <v>44</v>
      </c>
      <c r="G82" s="47" t="s">
        <v>124</v>
      </c>
      <c r="H82" s="40" t="s">
        <v>145</v>
      </c>
      <c r="I82" s="48"/>
      <c r="J82" s="55"/>
      <c r="K82" s="56"/>
      <c r="L82" s="51">
        <v>1</v>
      </c>
      <c r="M82" s="52"/>
      <c r="N82" s="46">
        <v>0.1013888888888889</v>
      </c>
      <c r="O82" s="53">
        <f t="shared" si="1"/>
        <v>4.1666666666666796E-3</v>
      </c>
      <c r="P82" s="54"/>
    </row>
    <row r="83" spans="1:16" ht="16" x14ac:dyDescent="0.2">
      <c r="A83" s="46">
        <v>0.1013888888888889</v>
      </c>
      <c r="B83" s="40" t="s">
        <v>192</v>
      </c>
      <c r="C83" s="40"/>
      <c r="D83" s="40" t="s">
        <v>122</v>
      </c>
      <c r="E83" s="37">
        <v>1</v>
      </c>
      <c r="F83" s="39" t="s">
        <v>44</v>
      </c>
      <c r="G83" s="47" t="s">
        <v>145</v>
      </c>
      <c r="H83" s="40" t="s">
        <v>124</v>
      </c>
      <c r="I83" s="48"/>
      <c r="J83" s="55"/>
      <c r="K83" s="56"/>
      <c r="L83" s="51">
        <v>1</v>
      </c>
      <c r="M83" s="52"/>
      <c r="N83" s="46">
        <v>0.11319444444444444</v>
      </c>
      <c r="O83" s="53">
        <f t="shared" si="1"/>
        <v>1.1805555555555541E-2</v>
      </c>
      <c r="P83" s="54"/>
    </row>
    <row r="84" spans="1:16" ht="16" x14ac:dyDescent="0.2">
      <c r="A84" s="46">
        <v>9.9999999999999992E-2</v>
      </c>
      <c r="B84" s="40" t="s">
        <v>147</v>
      </c>
      <c r="C84" s="40"/>
      <c r="D84" s="40" t="s">
        <v>121</v>
      </c>
      <c r="E84" s="37">
        <v>1</v>
      </c>
      <c r="F84" s="39" t="s">
        <v>49</v>
      </c>
      <c r="G84" s="47" t="s">
        <v>124</v>
      </c>
      <c r="H84" s="40" t="s">
        <v>164</v>
      </c>
      <c r="I84" s="48"/>
      <c r="J84" s="55"/>
      <c r="K84" s="56"/>
      <c r="L84" s="51"/>
      <c r="M84" s="52">
        <v>1</v>
      </c>
      <c r="N84" s="46">
        <v>0.10277777777777779</v>
      </c>
      <c r="O84" s="53">
        <f t="shared" si="1"/>
        <v>2.7777777777777957E-3</v>
      </c>
      <c r="P84" s="54"/>
    </row>
    <row r="85" spans="1:16" ht="16" x14ac:dyDescent="0.2">
      <c r="A85" s="46">
        <v>0.10347222222222223</v>
      </c>
      <c r="B85" s="40" t="s">
        <v>149</v>
      </c>
      <c r="C85" s="40"/>
      <c r="D85" s="40" t="s">
        <v>122</v>
      </c>
      <c r="E85" s="37">
        <v>1</v>
      </c>
      <c r="F85" s="39" t="s">
        <v>45</v>
      </c>
      <c r="G85" s="47" t="s">
        <v>124</v>
      </c>
      <c r="H85" s="40" t="s">
        <v>199</v>
      </c>
      <c r="I85" s="48">
        <v>1</v>
      </c>
      <c r="J85" s="55"/>
      <c r="K85" s="56"/>
      <c r="L85" s="51"/>
      <c r="M85" s="52"/>
      <c r="N85" s="46">
        <v>0.10694444444444444</v>
      </c>
      <c r="O85" s="53">
        <f t="shared" si="1"/>
        <v>3.4722222222222099E-3</v>
      </c>
      <c r="P85" s="54"/>
    </row>
    <row r="86" spans="1:16" ht="16" x14ac:dyDescent="0.2">
      <c r="A86" s="46">
        <v>0.10694444444444444</v>
      </c>
      <c r="B86" s="40" t="s">
        <v>149</v>
      </c>
      <c r="C86" s="40"/>
      <c r="D86" s="40" t="s">
        <v>122</v>
      </c>
      <c r="E86" s="37">
        <v>1</v>
      </c>
      <c r="F86" s="39" t="s">
        <v>45</v>
      </c>
      <c r="G86" s="47" t="s">
        <v>199</v>
      </c>
      <c r="H86" s="40" t="s">
        <v>124</v>
      </c>
      <c r="I86" s="48">
        <v>1</v>
      </c>
      <c r="J86" s="55"/>
      <c r="K86" s="56"/>
      <c r="L86" s="51"/>
      <c r="M86" s="52"/>
      <c r="N86" s="46">
        <v>0.11388888888888889</v>
      </c>
      <c r="O86" s="53">
        <f t="shared" si="1"/>
        <v>6.9444444444444475E-3</v>
      </c>
      <c r="P86" s="54"/>
    </row>
    <row r="87" spans="1:16" ht="16" x14ac:dyDescent="0.2">
      <c r="A87" s="46">
        <v>0.10416666666666667</v>
      </c>
      <c r="B87" s="40" t="s">
        <v>181</v>
      </c>
      <c r="C87" s="40"/>
      <c r="D87" s="40" t="s">
        <v>121</v>
      </c>
      <c r="E87" s="37">
        <v>2</v>
      </c>
      <c r="F87" s="39" t="s">
        <v>50</v>
      </c>
      <c r="G87" s="47" t="s">
        <v>268</v>
      </c>
      <c r="H87" s="40" t="s">
        <v>124</v>
      </c>
      <c r="I87" s="48"/>
      <c r="J87" s="55"/>
      <c r="K87" s="56"/>
      <c r="L87" s="51"/>
      <c r="M87" s="52">
        <v>1</v>
      </c>
      <c r="N87" s="46">
        <v>0.10972222222222222</v>
      </c>
      <c r="O87" s="53">
        <f t="shared" si="1"/>
        <v>5.5555555555555497E-3</v>
      </c>
      <c r="P87" s="54"/>
    </row>
    <row r="88" spans="1:16" ht="16" x14ac:dyDescent="0.2">
      <c r="A88" s="46">
        <v>0.11041666666666666</v>
      </c>
      <c r="B88" s="40" t="s">
        <v>163</v>
      </c>
      <c r="C88" s="40"/>
      <c r="D88" s="40" t="s">
        <v>121</v>
      </c>
      <c r="E88" s="37">
        <v>1</v>
      </c>
      <c r="F88" s="39" t="s">
        <v>51</v>
      </c>
      <c r="G88" s="47" t="s">
        <v>126</v>
      </c>
      <c r="H88" s="40" t="s">
        <v>124</v>
      </c>
      <c r="I88" s="48"/>
      <c r="J88" s="55"/>
      <c r="K88" s="56"/>
      <c r="L88" s="51"/>
      <c r="M88" s="52">
        <v>1</v>
      </c>
      <c r="N88" s="46">
        <v>0.1277777777777778</v>
      </c>
      <c r="O88" s="53">
        <f t="shared" si="1"/>
        <v>1.7361111111111133E-2</v>
      </c>
      <c r="P88" s="54"/>
    </row>
    <row r="89" spans="1:16" ht="16" x14ac:dyDescent="0.2">
      <c r="A89" s="46">
        <v>0.11180555555555556</v>
      </c>
      <c r="B89" s="40" t="s">
        <v>120</v>
      </c>
      <c r="C89" s="40"/>
      <c r="D89" s="40" t="s">
        <v>121</v>
      </c>
      <c r="E89" s="37">
        <v>1</v>
      </c>
      <c r="F89" s="39" t="s">
        <v>51</v>
      </c>
      <c r="G89" s="47" t="s">
        <v>132</v>
      </c>
      <c r="H89" s="40" t="s">
        <v>124</v>
      </c>
      <c r="I89" s="48">
        <v>1</v>
      </c>
      <c r="J89" s="55"/>
      <c r="K89" s="56"/>
      <c r="L89" s="51"/>
      <c r="M89" s="52"/>
      <c r="N89" s="46">
        <v>0.12152777777777778</v>
      </c>
      <c r="O89" s="53">
        <f t="shared" si="1"/>
        <v>9.7222222222222154E-3</v>
      </c>
      <c r="P89" s="54"/>
    </row>
    <row r="90" spans="1:16" ht="16" x14ac:dyDescent="0.2">
      <c r="A90" s="46">
        <v>0.11319444444444444</v>
      </c>
      <c r="B90" s="40" t="s">
        <v>141</v>
      </c>
      <c r="C90" s="40"/>
      <c r="D90" s="40" t="s">
        <v>122</v>
      </c>
      <c r="E90" s="37">
        <v>1</v>
      </c>
      <c r="F90" s="39" t="s">
        <v>51</v>
      </c>
      <c r="G90" s="47" t="s">
        <v>124</v>
      </c>
      <c r="H90" s="40" t="s">
        <v>175</v>
      </c>
      <c r="I90" s="48"/>
      <c r="J90" s="55"/>
      <c r="K90" s="56"/>
      <c r="L90" s="51">
        <v>1</v>
      </c>
      <c r="M90" s="52"/>
      <c r="N90" s="46">
        <v>0.11597222222222221</v>
      </c>
      <c r="O90" s="53">
        <f t="shared" si="1"/>
        <v>2.7777777777777679E-3</v>
      </c>
      <c r="P90" s="54"/>
    </row>
    <row r="91" spans="1:16" ht="16" x14ac:dyDescent="0.2">
      <c r="A91" s="46">
        <v>0.11597222222222221</v>
      </c>
      <c r="B91" s="40" t="s">
        <v>141</v>
      </c>
      <c r="C91" s="40"/>
      <c r="D91" s="40" t="s">
        <v>122</v>
      </c>
      <c r="E91" s="37">
        <v>1</v>
      </c>
      <c r="F91" s="39" t="s">
        <v>51</v>
      </c>
      <c r="G91" s="47" t="s">
        <v>175</v>
      </c>
      <c r="H91" s="40" t="s">
        <v>124</v>
      </c>
      <c r="I91" s="48"/>
      <c r="J91" s="55"/>
      <c r="K91" s="56"/>
      <c r="L91" s="51">
        <v>1</v>
      </c>
      <c r="M91" s="52"/>
      <c r="N91" s="46">
        <v>0.12847222222222224</v>
      </c>
      <c r="O91" s="53">
        <f t="shared" si="1"/>
        <v>1.2500000000000025E-2</v>
      </c>
      <c r="P91" s="54"/>
    </row>
    <row r="92" spans="1:16" ht="16" x14ac:dyDescent="0.2">
      <c r="A92" s="46">
        <v>0.11666666666666665</v>
      </c>
      <c r="B92" s="40" t="s">
        <v>376</v>
      </c>
      <c r="C92" s="40"/>
      <c r="D92" s="40" t="s">
        <v>121</v>
      </c>
      <c r="E92" s="37">
        <v>1</v>
      </c>
      <c r="F92" s="39" t="s">
        <v>46</v>
      </c>
      <c r="G92" s="47" t="s">
        <v>355</v>
      </c>
      <c r="H92" s="40" t="s">
        <v>124</v>
      </c>
      <c r="I92" s="48"/>
      <c r="J92" s="55"/>
      <c r="K92" s="56"/>
      <c r="L92" s="51">
        <v>1</v>
      </c>
      <c r="M92" s="52"/>
      <c r="N92" s="46">
        <v>0.12847222222222224</v>
      </c>
      <c r="O92" s="53">
        <f t="shared" si="1"/>
        <v>1.1805555555555583E-2</v>
      </c>
      <c r="P92" s="54"/>
    </row>
    <row r="93" spans="1:16" ht="16" x14ac:dyDescent="0.2">
      <c r="A93" s="46">
        <v>0.12222222222222223</v>
      </c>
      <c r="B93" s="40" t="s">
        <v>174</v>
      </c>
      <c r="C93" s="40"/>
      <c r="D93" s="40" t="s">
        <v>121</v>
      </c>
      <c r="E93" s="37">
        <v>1</v>
      </c>
      <c r="F93" s="39" t="s">
        <v>44</v>
      </c>
      <c r="G93" s="47" t="s">
        <v>124</v>
      </c>
      <c r="H93" s="40" t="s">
        <v>366</v>
      </c>
      <c r="I93" s="48">
        <v>1</v>
      </c>
      <c r="J93" s="55"/>
      <c r="K93" s="56"/>
      <c r="L93" s="51"/>
      <c r="M93" s="52"/>
      <c r="N93" s="46">
        <v>0.12569444444444444</v>
      </c>
      <c r="O93" s="53">
        <f t="shared" si="1"/>
        <v>3.4722222222222099E-3</v>
      </c>
      <c r="P93" s="54"/>
    </row>
    <row r="94" spans="1:16" ht="16" x14ac:dyDescent="0.2">
      <c r="A94" s="46">
        <v>0.12361111111111112</v>
      </c>
      <c r="B94" s="40" t="s">
        <v>377</v>
      </c>
      <c r="C94" s="40"/>
      <c r="D94" s="40" t="s">
        <v>121</v>
      </c>
      <c r="E94" s="37">
        <v>3</v>
      </c>
      <c r="F94" s="39" t="s">
        <v>44</v>
      </c>
      <c r="G94" s="47" t="s">
        <v>128</v>
      </c>
      <c r="H94" s="40" t="s">
        <v>124</v>
      </c>
      <c r="I94" s="48">
        <v>1</v>
      </c>
      <c r="J94" s="55"/>
      <c r="K94" s="56"/>
      <c r="L94" s="51"/>
      <c r="M94" s="52"/>
      <c r="N94" s="46">
        <v>0.13125000000000001</v>
      </c>
      <c r="O94" s="53">
        <f t="shared" si="1"/>
        <v>7.6388888888888895E-3</v>
      </c>
      <c r="P94" s="54"/>
    </row>
    <row r="95" spans="1:16" ht="16" x14ac:dyDescent="0.2">
      <c r="A95" s="46">
        <v>0.13055555555555556</v>
      </c>
      <c r="B95" s="40" t="s">
        <v>198</v>
      </c>
      <c r="C95" s="40"/>
      <c r="D95" s="40" t="s">
        <v>122</v>
      </c>
      <c r="E95" s="37">
        <v>1</v>
      </c>
      <c r="F95" s="39" t="s">
        <v>44</v>
      </c>
      <c r="G95" s="47" t="s">
        <v>124</v>
      </c>
      <c r="H95" s="40" t="s">
        <v>232</v>
      </c>
      <c r="I95" s="48"/>
      <c r="J95" s="55"/>
      <c r="K95" s="56"/>
      <c r="L95" s="51"/>
      <c r="M95" s="52">
        <v>1</v>
      </c>
      <c r="N95" s="46">
        <v>0.13541666666666666</v>
      </c>
      <c r="O95" s="53">
        <f t="shared" si="1"/>
        <v>4.8611111111110938E-3</v>
      </c>
      <c r="P95" s="54"/>
    </row>
    <row r="96" spans="1:16" ht="16" x14ac:dyDescent="0.2">
      <c r="A96" s="46">
        <v>0.13194444444444445</v>
      </c>
      <c r="B96" s="40" t="s">
        <v>173</v>
      </c>
      <c r="C96" s="40"/>
      <c r="D96" s="40" t="s">
        <v>122</v>
      </c>
      <c r="E96" s="37">
        <v>1</v>
      </c>
      <c r="F96" s="39" t="s">
        <v>45</v>
      </c>
      <c r="G96" s="47" t="s">
        <v>132</v>
      </c>
      <c r="H96" s="40" t="s">
        <v>127</v>
      </c>
      <c r="I96" s="48"/>
      <c r="J96" s="55"/>
      <c r="K96" s="56"/>
      <c r="L96" s="51">
        <v>1</v>
      </c>
      <c r="M96" s="52"/>
      <c r="N96" s="46">
        <v>0.1388888888888889</v>
      </c>
      <c r="O96" s="53">
        <f t="shared" si="1"/>
        <v>6.9444444444444475E-3</v>
      </c>
      <c r="P96" s="54"/>
    </row>
    <row r="97" spans="1:16" ht="16" x14ac:dyDescent="0.2">
      <c r="A97" s="46">
        <v>0.13263888888888889</v>
      </c>
      <c r="B97" s="40" t="s">
        <v>149</v>
      </c>
      <c r="C97" s="40"/>
      <c r="D97" s="40" t="s">
        <v>122</v>
      </c>
      <c r="E97" s="37">
        <v>1</v>
      </c>
      <c r="F97" s="39" t="s">
        <v>45</v>
      </c>
      <c r="G97" s="47" t="s">
        <v>124</v>
      </c>
      <c r="H97" s="40" t="s">
        <v>145</v>
      </c>
      <c r="I97" s="48">
        <v>1</v>
      </c>
      <c r="J97" s="55"/>
      <c r="K97" s="56"/>
      <c r="L97" s="51"/>
      <c r="M97" s="52"/>
      <c r="N97" s="46">
        <v>0.13680555555555554</v>
      </c>
      <c r="O97" s="53">
        <f t="shared" si="1"/>
        <v>4.1666666666666519E-3</v>
      </c>
      <c r="P97" s="54"/>
    </row>
    <row r="98" spans="1:16" ht="16" x14ac:dyDescent="0.2">
      <c r="A98" s="46">
        <v>0.1423611111111111</v>
      </c>
      <c r="B98" s="40" t="s">
        <v>135</v>
      </c>
      <c r="C98" s="40"/>
      <c r="D98" s="40" t="s">
        <v>121</v>
      </c>
      <c r="E98" s="37">
        <v>1</v>
      </c>
      <c r="F98" s="39" t="s">
        <v>44</v>
      </c>
      <c r="G98" s="47" t="s">
        <v>132</v>
      </c>
      <c r="H98" s="40" t="s">
        <v>124</v>
      </c>
      <c r="I98" s="48"/>
      <c r="J98" s="55"/>
      <c r="K98" s="56"/>
      <c r="L98" s="51">
        <v>1</v>
      </c>
      <c r="M98" s="52"/>
      <c r="N98" s="46">
        <v>0.15277777777777776</v>
      </c>
      <c r="O98" s="53">
        <f t="shared" si="1"/>
        <v>1.0416666666666657E-2</v>
      </c>
      <c r="P98" s="54"/>
    </row>
    <row r="99" spans="1:16" ht="16" x14ac:dyDescent="0.2">
      <c r="A99" s="46">
        <v>0.14583333333333334</v>
      </c>
      <c r="B99" s="40" t="s">
        <v>163</v>
      </c>
      <c r="C99" s="40"/>
      <c r="D99" s="40" t="s">
        <v>121</v>
      </c>
      <c r="E99" s="37">
        <v>1</v>
      </c>
      <c r="F99" s="39" t="s">
        <v>51</v>
      </c>
      <c r="G99" s="47" t="s">
        <v>124</v>
      </c>
      <c r="H99" s="40" t="s">
        <v>132</v>
      </c>
      <c r="I99" s="48">
        <v>1</v>
      </c>
      <c r="J99" s="55"/>
      <c r="K99" s="56"/>
      <c r="L99" s="51"/>
      <c r="M99" s="52"/>
      <c r="N99" s="46">
        <v>0.15138888888888888</v>
      </c>
      <c r="O99" s="53">
        <f t="shared" si="1"/>
        <v>5.5555555555555358E-3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.75" customHeight="1" thickBot="1" x14ac:dyDescent="0.25">
      <c r="A221" s="100" t="s">
        <v>55</v>
      </c>
      <c r="B221" s="60"/>
      <c r="C221" s="103"/>
      <c r="D221" s="103"/>
      <c r="E221" s="92">
        <f>SUM(E4:E220)</f>
        <v>113</v>
      </c>
      <c r="F221" s="35"/>
      <c r="G221" s="145" t="s">
        <v>56</v>
      </c>
      <c r="H221" s="146"/>
      <c r="I221" s="62">
        <f>SUM(I4:I194)</f>
        <v>7</v>
      </c>
      <c r="J221" s="105">
        <f>SUM(J4:J194)</f>
        <v>1</v>
      </c>
      <c r="K221" s="108">
        <f>SUM(K4:K194)</f>
        <v>28</v>
      </c>
      <c r="L221" s="110">
        <f>SUM(L4:L194)</f>
        <v>32</v>
      </c>
      <c r="M221" s="52">
        <f>SUM(M4:M194)</f>
        <v>28</v>
      </c>
      <c r="N221" s="93"/>
      <c r="O221" s="64">
        <f>SUM(I221:M221)</f>
        <v>96</v>
      </c>
      <c r="P221" s="122" t="s">
        <v>57</v>
      </c>
    </row>
    <row r="222" spans="1:16" ht="34.5" customHeight="1" thickBot="1" x14ac:dyDescent="0.25">
      <c r="A222" s="147" t="s">
        <v>58</v>
      </c>
      <c r="B222" s="147"/>
      <c r="C222" s="147"/>
      <c r="D222" s="117"/>
      <c r="E222" s="61">
        <f>SUM(C4:C220)</f>
        <v>7</v>
      </c>
      <c r="F222" s="35"/>
      <c r="G222" s="148" t="s">
        <v>110</v>
      </c>
      <c r="H222" s="149"/>
      <c r="I222" s="66">
        <f>SUMIF(I4:I194,"=1",O4:O194)</f>
        <v>4.097222222222216E-2</v>
      </c>
      <c r="J222" s="106">
        <f>SUMIF(J4:J194,"=1",O4:O194)</f>
        <v>6.9444444444444198E-3</v>
      </c>
      <c r="K222" s="109">
        <f>SUMIF(K4:K194,"=1",O4:O194)</f>
        <v>0.19374999999999984</v>
      </c>
      <c r="L222" s="113">
        <f>SUMIF(L4:L194,"=1",O4:O194)</f>
        <v>0.25972222222222219</v>
      </c>
      <c r="M222" s="112">
        <f>SUMIF(M4:M194,"=1",O4:O194)</f>
        <v>0.22152777777777752</v>
      </c>
      <c r="N222" s="94"/>
      <c r="O222" s="67">
        <f>SUM(O4:O220)</f>
        <v>0.72291666666666587</v>
      </c>
      <c r="P222" s="122" t="s">
        <v>107</v>
      </c>
    </row>
    <row r="223" spans="1:16" ht="33" customHeight="1" x14ac:dyDescent="0.2">
      <c r="A223" s="63"/>
      <c r="B223" s="69"/>
      <c r="C223" s="35"/>
      <c r="D223" s="35"/>
      <c r="E223" s="35"/>
      <c r="F223" s="35"/>
      <c r="G223" s="148" t="s">
        <v>111</v>
      </c>
      <c r="H223" s="149"/>
      <c r="I223" s="70">
        <f>ABS(I222*60)</f>
        <v>2.4583333333333295</v>
      </c>
      <c r="J223" s="71">
        <f>ABS(J222*60)</f>
        <v>0.41666666666666519</v>
      </c>
      <c r="K223" s="72">
        <f>ABS(K222*60)</f>
        <v>11.624999999999991</v>
      </c>
      <c r="L223" s="73">
        <f>ABS(L222*60)</f>
        <v>15.583333333333332</v>
      </c>
      <c r="M223" s="74">
        <f>ABS(M222*60)</f>
        <v>13.291666666666652</v>
      </c>
      <c r="N223" s="95"/>
      <c r="O223" s="53">
        <f>ABS(O222*60)</f>
        <v>43.37499999999995</v>
      </c>
      <c r="P223" s="122" t="s">
        <v>108</v>
      </c>
    </row>
    <row r="224" spans="1:16" ht="33.75" customHeight="1" x14ac:dyDescent="0.2">
      <c r="A224" s="63"/>
      <c r="B224" s="69"/>
      <c r="C224" s="35"/>
      <c r="D224" s="35"/>
      <c r="E224" s="35"/>
      <c r="F224" s="35"/>
      <c r="G224" s="148" t="s">
        <v>112</v>
      </c>
      <c r="H224" s="149"/>
      <c r="I224" s="115">
        <f t="shared" ref="I224" si="4">ABS(I223/I221)</f>
        <v>0.35119047619047566</v>
      </c>
      <c r="J224" s="116">
        <v>0</v>
      </c>
      <c r="K224" s="76">
        <f>ABS(K223/K221)</f>
        <v>0.41517857142857112</v>
      </c>
      <c r="L224" s="77">
        <f>ABS(L223/L221)</f>
        <v>0.48697916666666663</v>
      </c>
      <c r="M224" s="78">
        <f>ABS(M223/M221)</f>
        <v>0.47470238095238043</v>
      </c>
      <c r="N224" s="93"/>
      <c r="O224" s="79">
        <f>ABS(O223/O221)</f>
        <v>0.45182291666666613</v>
      </c>
      <c r="P224" s="123" t="s">
        <v>109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0" t="s">
        <v>65</v>
      </c>
      <c r="B226" s="151"/>
      <c r="C226" s="151"/>
      <c r="D226" s="151"/>
      <c r="E226" s="151"/>
      <c r="F226" s="151"/>
      <c r="G226" s="152"/>
      <c r="H226" s="82" t="s">
        <v>66</v>
      </c>
      <c r="I226" s="118" t="s">
        <v>113</v>
      </c>
      <c r="J226" s="118" t="s">
        <v>114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36407</v>
      </c>
      <c r="J227" s="118">
        <v>8346</v>
      </c>
      <c r="K227" s="118">
        <v>141383</v>
      </c>
      <c r="L227" s="118">
        <v>130164</v>
      </c>
      <c r="M227" s="118">
        <v>123833</v>
      </c>
      <c r="N227" s="63"/>
      <c r="O227" s="35"/>
      <c r="P227" s="35"/>
    </row>
    <row r="228" spans="1:16" ht="16" x14ac:dyDescent="0.2">
      <c r="A228" s="84" t="s">
        <v>46</v>
      </c>
      <c r="B228" s="137" t="s">
        <v>69</v>
      </c>
      <c r="C228" s="138"/>
      <c r="D228" s="138"/>
      <c r="E228" s="139"/>
      <c r="F228" s="85">
        <f>SUMIF(F4:F220,"CA",E4:E220)</f>
        <v>22</v>
      </c>
      <c r="G228" s="86">
        <f>ABS(F228/E221)</f>
        <v>0.19469026548672566</v>
      </c>
      <c r="H228" s="82" t="s">
        <v>70</v>
      </c>
      <c r="I228" s="118">
        <v>36419</v>
      </c>
      <c r="J228" s="118">
        <v>8351</v>
      </c>
      <c r="K228" s="118">
        <v>141422</v>
      </c>
      <c r="L228" s="118">
        <v>130202</v>
      </c>
      <c r="M228" s="118">
        <v>123877</v>
      </c>
      <c r="N228" s="63"/>
      <c r="O228" s="35"/>
      <c r="P228" s="35"/>
    </row>
    <row r="229" spans="1:16" ht="16" x14ac:dyDescent="0.2">
      <c r="A229" s="84" t="s">
        <v>44</v>
      </c>
      <c r="B229" s="137" t="s">
        <v>71</v>
      </c>
      <c r="C229" s="138"/>
      <c r="D229" s="138"/>
      <c r="E229" s="139"/>
      <c r="F229" s="85">
        <f>SUMIF(F4:F220,"EL",E4:E220)</f>
        <v>33</v>
      </c>
      <c r="G229" s="86">
        <f>ABS(F229/E221)</f>
        <v>0.29203539823008851</v>
      </c>
      <c r="H229" s="82" t="s">
        <v>72</v>
      </c>
      <c r="I229" s="118">
        <f>SUM(I228-I227)</f>
        <v>12</v>
      </c>
      <c r="J229" s="118">
        <f>SUM(J228-J227)</f>
        <v>5</v>
      </c>
      <c r="K229" s="118">
        <f>SUM(K228-K227)</f>
        <v>39</v>
      </c>
      <c r="L229" s="118">
        <f>SUM(L228-L227)</f>
        <v>38</v>
      </c>
      <c r="M229" s="118">
        <f>SUM(M228-M227)</f>
        <v>44</v>
      </c>
      <c r="N229" s="63"/>
      <c r="O229" s="35"/>
      <c r="P229" s="35"/>
    </row>
    <row r="230" spans="1:16" ht="16" x14ac:dyDescent="0.2">
      <c r="A230" s="84" t="s">
        <v>53</v>
      </c>
      <c r="B230" s="137" t="s">
        <v>73</v>
      </c>
      <c r="C230" s="138"/>
      <c r="D230" s="138"/>
      <c r="E230" s="139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37" t="s">
        <v>75</v>
      </c>
      <c r="C231" s="138"/>
      <c r="D231" s="138"/>
      <c r="E231" s="139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37" t="s">
        <v>78</v>
      </c>
      <c r="C232" s="138"/>
      <c r="D232" s="138"/>
      <c r="E232" s="139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37" t="s">
        <v>79</v>
      </c>
      <c r="C233" s="138"/>
      <c r="D233" s="138"/>
      <c r="E233" s="139"/>
      <c r="F233" s="85">
        <f>SUMIF(F4:F220,"LS",E4:E220)</f>
        <v>16</v>
      </c>
      <c r="G233" s="86">
        <f>ABS(F233/E221)</f>
        <v>0.1415929203539823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37" t="s">
        <v>81</v>
      </c>
      <c r="C234" s="138"/>
      <c r="D234" s="138"/>
      <c r="E234" s="139"/>
      <c r="F234" s="85">
        <f>SUMIF(F4:F220,"MA",E4:E220)</f>
        <v>10</v>
      </c>
      <c r="G234" s="86">
        <f>ABS(F234/E221)</f>
        <v>8.8495575221238937E-2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37" t="s">
        <v>82</v>
      </c>
      <c r="C235" s="138"/>
      <c r="D235" s="138"/>
      <c r="E235" s="139"/>
      <c r="F235" s="85">
        <f>SUMIF(F4:F220,"TS",E4:E220)</f>
        <v>10</v>
      </c>
      <c r="G235" s="86">
        <f>ABS(F235/E221)</f>
        <v>8.8495575221238937E-2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37" t="s">
        <v>83</v>
      </c>
      <c r="C236" s="138"/>
      <c r="D236" s="138"/>
      <c r="E236" s="139"/>
      <c r="F236" s="85">
        <f>SUMIF(F4:F220,"PL",E4:E220)</f>
        <v>15</v>
      </c>
      <c r="G236" s="86">
        <f>ABS(F236/E221)</f>
        <v>0.13274336283185842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37" t="s">
        <v>84</v>
      </c>
      <c r="C237" s="138"/>
      <c r="D237" s="138"/>
      <c r="E237" s="139"/>
      <c r="F237" s="85">
        <f>SUMIF(F4:F220,"SF",E4:E220)</f>
        <v>7</v>
      </c>
      <c r="G237" s="86">
        <f>ABS(F237/E221)</f>
        <v>6.1946902654867256E-2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37" t="s">
        <v>85</v>
      </c>
      <c r="C238" s="138"/>
      <c r="D238" s="138"/>
      <c r="E238" s="139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37" t="s">
        <v>87</v>
      </c>
      <c r="C239" s="138"/>
      <c r="D239" s="138"/>
      <c r="E239" s="139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37" t="s">
        <v>88</v>
      </c>
      <c r="C240" s="138"/>
      <c r="D240" s="138"/>
      <c r="E240" s="139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  <vt:lpstr>Day21</vt:lpstr>
      <vt:lpstr>Day22</vt:lpstr>
      <vt:lpstr>Day23</vt:lpstr>
      <vt:lpstr>Summary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Donglin Que</cp:lastModifiedBy>
  <dcterms:created xsi:type="dcterms:W3CDTF">2013-05-28T17:43:41Z</dcterms:created>
  <dcterms:modified xsi:type="dcterms:W3CDTF">2024-01-25T13:12:46Z</dcterms:modified>
</cp:coreProperties>
</file>