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lach\OneDrive\Escritorio\"/>
    </mc:Choice>
  </mc:AlternateContent>
  <xr:revisionPtr revIDLastSave="0" documentId="13_ncr:1_{DD825B49-D49F-4FE9-AD34-31C741B1AC29}" xr6:coauthVersionLast="47" xr6:coauthVersionMax="47" xr10:uidLastSave="{00000000-0000-0000-0000-000000000000}"/>
  <bookViews>
    <workbookView xWindow="-120" yWindow="-120" windowWidth="29040" windowHeight="15840" activeTab="6" xr2:uid="{8BC5C5E4-80DD-45B5-A97F-674FCBE9E043}"/>
  </bookViews>
  <sheets>
    <sheet name="Summary" sheetId="14" r:id="rId1"/>
    <sheet name="Distribution" sheetId="13" r:id="rId2"/>
    <sheet name="Assets" sheetId="4" r:id="rId3"/>
    <sheet name="Quantity" sheetId="9" r:id="rId4"/>
    <sheet name="Prices" sheetId="12" r:id="rId5"/>
    <sheet name="Movements" sheetId="8" r:id="rId6"/>
    <sheet name="DATA_Prices" sheetId="11" r:id="rId7"/>
  </sheets>
  <calcPr calcId="191029"/>
  <pivotCaches>
    <pivotCache cacheId="13" r:id="rId8"/>
    <pivotCache cacheId="1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4" l="1"/>
  <c r="E168" i="11"/>
  <c r="A52" i="13"/>
  <c r="A52" i="4"/>
  <c r="N52" i="4" s="1"/>
  <c r="M176" i="8"/>
  <c r="N189" i="8" s="1"/>
  <c r="K4" i="14"/>
  <c r="K5" i="14"/>
  <c r="K6" i="14"/>
  <c r="K7" i="14"/>
  <c r="K8" i="14"/>
  <c r="K9" i="14"/>
  <c r="K10" i="14"/>
  <c r="K11" i="14"/>
  <c r="K12" i="14"/>
  <c r="K13" i="14"/>
  <c r="F5" i="14"/>
  <c r="G4" i="14"/>
  <c r="J4" i="14" s="1"/>
  <c r="G5" i="14"/>
  <c r="J5" i="14" s="1"/>
  <c r="G6" i="14"/>
  <c r="J6" i="14" s="1"/>
  <c r="G7" i="14"/>
  <c r="J7" i="14" s="1"/>
  <c r="G8" i="14"/>
  <c r="J8" i="14" s="1"/>
  <c r="G9" i="14"/>
  <c r="J9" i="14" s="1"/>
  <c r="G10" i="14"/>
  <c r="J10" i="14" s="1"/>
  <c r="G11" i="14"/>
  <c r="J11" i="14" s="1"/>
  <c r="G12" i="14"/>
  <c r="J12" i="14" s="1"/>
  <c r="G13" i="14"/>
  <c r="J13" i="14" s="1"/>
  <c r="A51" i="13"/>
  <c r="A51" i="4"/>
  <c r="F51" i="4" s="1"/>
  <c r="J184" i="8"/>
  <c r="E165" i="11"/>
  <c r="A45" i="13"/>
  <c r="A46" i="13"/>
  <c r="A47" i="13"/>
  <c r="A48" i="13"/>
  <c r="A49" i="13"/>
  <c r="A50" i="13"/>
  <c r="A42" i="4"/>
  <c r="W42" i="4" s="1"/>
  <c r="A43" i="4"/>
  <c r="A44" i="4"/>
  <c r="M44" i="4" s="1"/>
  <c r="A45" i="4"/>
  <c r="A46" i="4"/>
  <c r="K46" i="4" s="1"/>
  <c r="A47" i="4"/>
  <c r="L47" i="4" s="1"/>
  <c r="A48" i="4"/>
  <c r="L48" i="4" s="1"/>
  <c r="A49" i="4"/>
  <c r="N49" i="4" s="1"/>
  <c r="A50" i="4"/>
  <c r="X50" i="4" s="1"/>
  <c r="E68" i="11"/>
  <c r="K44" i="4"/>
  <c r="D121" i="11"/>
  <c r="A44" i="13"/>
  <c r="D130" i="11"/>
  <c r="D126" i="11"/>
  <c r="A43" i="13"/>
  <c r="A38" i="13"/>
  <c r="A39" i="13"/>
  <c r="A40" i="13"/>
  <c r="A41" i="13"/>
  <c r="A42" i="13"/>
  <c r="A39" i="4"/>
  <c r="I39" i="4" s="1"/>
  <c r="A40" i="4"/>
  <c r="P40" i="4" s="1"/>
  <c r="A41" i="4"/>
  <c r="X41" i="4" s="1"/>
  <c r="A3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4"/>
  <c r="P3" i="4" s="1"/>
  <c r="A4" i="4"/>
  <c r="G4" i="4" s="1"/>
  <c r="A5" i="4"/>
  <c r="S5" i="4" s="1"/>
  <c r="A6" i="4"/>
  <c r="AO6" i="4" s="1"/>
  <c r="A7" i="4"/>
  <c r="P7" i="4" s="1"/>
  <c r="A8" i="4"/>
  <c r="U8" i="4" s="1"/>
  <c r="A9" i="4"/>
  <c r="V9" i="4" s="1"/>
  <c r="A10" i="4"/>
  <c r="AN10" i="4" s="1"/>
  <c r="A11" i="4"/>
  <c r="R11" i="4" s="1"/>
  <c r="A12" i="4"/>
  <c r="S12" i="4" s="1"/>
  <c r="A13" i="4"/>
  <c r="V13" i="4" s="1"/>
  <c r="A14" i="4"/>
  <c r="AA14" i="4" s="1"/>
  <c r="A15" i="4"/>
  <c r="H15" i="4" s="1"/>
  <c r="A16" i="4"/>
  <c r="AJ16" i="4" s="1"/>
  <c r="A17" i="4"/>
  <c r="W17" i="4" s="1"/>
  <c r="A18" i="4"/>
  <c r="Q18" i="4" s="1"/>
  <c r="A19" i="4"/>
  <c r="H19" i="4" s="1"/>
  <c r="A20" i="4"/>
  <c r="W20" i="4" s="1"/>
  <c r="A21" i="4"/>
  <c r="T21" i="4" s="1"/>
  <c r="A22" i="4"/>
  <c r="AE22" i="4" s="1"/>
  <c r="A23" i="4"/>
  <c r="V23" i="4" s="1"/>
  <c r="A24" i="4"/>
  <c r="AB24" i="4" s="1"/>
  <c r="A25" i="4"/>
  <c r="F25" i="4" s="1"/>
  <c r="A26" i="4"/>
  <c r="G26" i="4" s="1"/>
  <c r="A27" i="4"/>
  <c r="T27" i="4" s="1"/>
  <c r="A28" i="4"/>
  <c r="Q28" i="4" s="1"/>
  <c r="A29" i="4"/>
  <c r="P29" i="4" s="1"/>
  <c r="A30" i="4"/>
  <c r="V30" i="4" s="1"/>
  <c r="A31" i="4"/>
  <c r="Q31" i="4" s="1"/>
  <c r="A32" i="4"/>
  <c r="Q32" i="4" s="1"/>
  <c r="A33" i="4"/>
  <c r="F33" i="4" s="1"/>
  <c r="A34" i="4"/>
  <c r="AJ34" i="4" s="1"/>
  <c r="A35" i="4"/>
  <c r="P35" i="4" s="1"/>
  <c r="A36" i="4"/>
  <c r="AN36" i="4" s="1"/>
  <c r="A37" i="4"/>
  <c r="R37" i="4" s="1"/>
  <c r="A38" i="4"/>
  <c r="Q38" i="4" s="1"/>
  <c r="Z52" i="4" l="1"/>
  <c r="P52" i="4"/>
  <c r="K52" i="4"/>
  <c r="D9" i="14" s="1"/>
  <c r="AL52" i="4"/>
  <c r="N176" i="8"/>
  <c r="AN52" i="4"/>
  <c r="AD52" i="4"/>
  <c r="R52" i="4"/>
  <c r="L52" i="4"/>
  <c r="D10" i="14" s="1"/>
  <c r="AJ52" i="4"/>
  <c r="Y52" i="4"/>
  <c r="I52" i="4"/>
  <c r="AR52" i="4"/>
  <c r="AH52" i="4"/>
  <c r="X52" i="4"/>
  <c r="H52" i="4"/>
  <c r="D6" i="14" s="1"/>
  <c r="AQ52" i="4"/>
  <c r="AF52" i="4"/>
  <c r="V52" i="4"/>
  <c r="G52" i="4"/>
  <c r="D5" i="14" s="1"/>
  <c r="T44" i="4"/>
  <c r="AP52" i="4"/>
  <c r="AE52" i="4"/>
  <c r="T52" i="4"/>
  <c r="M52" i="4"/>
  <c r="F52" i="4"/>
  <c r="D4" i="14" s="1"/>
  <c r="AI47" i="4"/>
  <c r="AP44" i="4"/>
  <c r="W48" i="4"/>
  <c r="D12" i="14"/>
  <c r="AK52" i="4"/>
  <c r="AB52" i="4"/>
  <c r="S52" i="4"/>
  <c r="O52" i="4"/>
  <c r="D13" i="14" s="1"/>
  <c r="D52" i="4"/>
  <c r="Q46" i="4"/>
  <c r="D11" i="14"/>
  <c r="D50" i="4"/>
  <c r="V47" i="4"/>
  <c r="AI48" i="4"/>
  <c r="AO52" i="4"/>
  <c r="AI52" i="4"/>
  <c r="AC52" i="4"/>
  <c r="W52" i="4"/>
  <c r="Q52" i="4"/>
  <c r="D7" i="14"/>
  <c r="Z46" i="4"/>
  <c r="AF44" i="4"/>
  <c r="T46" i="4"/>
  <c r="AT48" i="4"/>
  <c r="AM52" i="4"/>
  <c r="AG52" i="4"/>
  <c r="AA52" i="4"/>
  <c r="U52" i="4"/>
  <c r="J52" i="4"/>
  <c r="D8" i="14" s="1"/>
  <c r="AM47" i="4"/>
  <c r="X47" i="4"/>
  <c r="AP46" i="4"/>
  <c r="AQ47" i="4"/>
  <c r="AD47" i="4"/>
  <c r="P47" i="4"/>
  <c r="AT47" i="4"/>
  <c r="D46" i="4"/>
  <c r="AL46" i="4"/>
  <c r="I47" i="4"/>
  <c r="AC47" i="4"/>
  <c r="H47" i="4"/>
  <c r="N47" i="4"/>
  <c r="AH47" i="4"/>
  <c r="U47" i="4"/>
  <c r="AF46" i="4"/>
  <c r="O47" i="4"/>
  <c r="AA47" i="4"/>
  <c r="AS47" i="4"/>
  <c r="M47" i="4"/>
  <c r="AN47" i="4"/>
  <c r="AG47" i="4"/>
  <c r="W47" i="4"/>
  <c r="G47" i="4"/>
  <c r="AM48" i="4"/>
  <c r="AA48" i="4"/>
  <c r="G48" i="4"/>
  <c r="K47" i="4"/>
  <c r="D43" i="4"/>
  <c r="AR48" i="4"/>
  <c r="AH48" i="4"/>
  <c r="V48" i="4"/>
  <c r="AR47" i="4"/>
  <c r="AJ47" i="4"/>
  <c r="AB47" i="4"/>
  <c r="R47" i="4"/>
  <c r="AQ48" i="4"/>
  <c r="AG48" i="4"/>
  <c r="U48" i="4"/>
  <c r="M48" i="4"/>
  <c r="AN48" i="4"/>
  <c r="AC48" i="4"/>
  <c r="P48" i="4"/>
  <c r="O48" i="4"/>
  <c r="AB48" i="4"/>
  <c r="H48" i="4"/>
  <c r="H10" i="14"/>
  <c r="Q44" i="4"/>
  <c r="AK44" i="4"/>
  <c r="Y44" i="4"/>
  <c r="F44" i="4"/>
  <c r="AP47" i="4"/>
  <c r="AL47" i="4"/>
  <c r="AF47" i="4"/>
  <c r="Z47" i="4"/>
  <c r="T47" i="4"/>
  <c r="Q47" i="4"/>
  <c r="AO48" i="4"/>
  <c r="AK48" i="4"/>
  <c r="AE48" i="4"/>
  <c r="Y48" i="4"/>
  <c r="S48" i="4"/>
  <c r="F48" i="4"/>
  <c r="AC49" i="4"/>
  <c r="J47" i="4"/>
  <c r="H4" i="14"/>
  <c r="AO44" i="4"/>
  <c r="AE44" i="4"/>
  <c r="S44" i="4"/>
  <c r="G50" i="4"/>
  <c r="I44" i="4"/>
  <c r="AD44" i="4"/>
  <c r="R44" i="4"/>
  <c r="AQ49" i="4"/>
  <c r="F50" i="4"/>
  <c r="AL44" i="4"/>
  <c r="Z44" i="4"/>
  <c r="AP48" i="4"/>
  <c r="AL48" i="4"/>
  <c r="AF48" i="4"/>
  <c r="Z48" i="4"/>
  <c r="T48" i="4"/>
  <c r="Q48" i="4"/>
  <c r="AL49" i="4"/>
  <c r="H8" i="14"/>
  <c r="AJ44" i="4"/>
  <c r="X44" i="4"/>
  <c r="AO47" i="4"/>
  <c r="AK47" i="4"/>
  <c r="AE47" i="4"/>
  <c r="Y47" i="4"/>
  <c r="S47" i="4"/>
  <c r="F47" i="4"/>
  <c r="I48" i="4"/>
  <c r="AJ48" i="4"/>
  <c r="AD48" i="4"/>
  <c r="X48" i="4"/>
  <c r="R48" i="4"/>
  <c r="AS48" i="4"/>
  <c r="N48" i="4"/>
  <c r="L44" i="4"/>
  <c r="H9" i="14"/>
  <c r="H7" i="14"/>
  <c r="H12" i="14"/>
  <c r="H6" i="14"/>
  <c r="H11" i="14"/>
  <c r="H5" i="14"/>
  <c r="H13" i="14"/>
  <c r="AB50" i="4"/>
  <c r="T49" i="4"/>
  <c r="T50" i="4"/>
  <c r="AO49" i="4"/>
  <c r="AI49" i="4"/>
  <c r="AA49" i="4"/>
  <c r="H49" i="4"/>
  <c r="J48" i="4"/>
  <c r="G43" i="4"/>
  <c r="F49" i="4"/>
  <c r="AN49" i="4"/>
  <c r="AH49" i="4"/>
  <c r="Z49" i="4"/>
  <c r="G49" i="4"/>
  <c r="AS49" i="4"/>
  <c r="O49" i="4"/>
  <c r="AG49" i="4"/>
  <c r="W49" i="4"/>
  <c r="K49" i="4"/>
  <c r="AR51" i="4"/>
  <c r="AR49" i="4"/>
  <c r="AM49" i="4"/>
  <c r="AF49" i="4"/>
  <c r="U49" i="4"/>
  <c r="J49" i="4"/>
  <c r="Z51" i="4"/>
  <c r="AP49" i="4"/>
  <c r="AK49" i="4"/>
  <c r="AB49" i="4"/>
  <c r="P49" i="4"/>
  <c r="X45" i="4"/>
  <c r="L49" i="4"/>
  <c r="K48" i="4"/>
  <c r="AF50" i="4"/>
  <c r="D48" i="4"/>
  <c r="AA51" i="4"/>
  <c r="D51" i="4"/>
  <c r="AM51" i="4"/>
  <c r="U51" i="4"/>
  <c r="N51" i="4"/>
  <c r="AL51" i="4"/>
  <c r="T51" i="4"/>
  <c r="M51" i="4"/>
  <c r="AQ50" i="4"/>
  <c r="AG51" i="4"/>
  <c r="O51" i="4"/>
  <c r="L51" i="4"/>
  <c r="AE49" i="4"/>
  <c r="V49" i="4"/>
  <c r="Q49" i="4"/>
  <c r="AN50" i="4"/>
  <c r="AF51" i="4"/>
  <c r="J51" i="4"/>
  <c r="K51" i="4"/>
  <c r="AQ51" i="4"/>
  <c r="AK51" i="4"/>
  <c r="AE51" i="4"/>
  <c r="Y51" i="4"/>
  <c r="S51" i="4"/>
  <c r="I51" i="4"/>
  <c r="AP51" i="4"/>
  <c r="AJ51" i="4"/>
  <c r="AD51" i="4"/>
  <c r="X51" i="4"/>
  <c r="R51" i="4"/>
  <c r="H51" i="4"/>
  <c r="AO51" i="4"/>
  <c r="AI51" i="4"/>
  <c r="AC51" i="4"/>
  <c r="W51" i="4"/>
  <c r="Q51" i="4"/>
  <c r="G51" i="4"/>
  <c r="AN51" i="4"/>
  <c r="AH51" i="4"/>
  <c r="AB51" i="4"/>
  <c r="V51" i="4"/>
  <c r="P51" i="4"/>
  <c r="AN44" i="4"/>
  <c r="AI44" i="4"/>
  <c r="AC44" i="4"/>
  <c r="W44" i="4"/>
  <c r="P44" i="4"/>
  <c r="J44" i="4"/>
  <c r="N50" i="4"/>
  <c r="AL50" i="4"/>
  <c r="AA50" i="4"/>
  <c r="R45" i="4"/>
  <c r="O44" i="4"/>
  <c r="AH44" i="4"/>
  <c r="AB44" i="4"/>
  <c r="V44" i="4"/>
  <c r="H44" i="4"/>
  <c r="I45" i="4"/>
  <c r="AS44" i="4"/>
  <c r="Q50" i="4"/>
  <c r="AT50" i="4"/>
  <c r="AK50" i="4"/>
  <c r="Z50" i="4"/>
  <c r="AQ44" i="4"/>
  <c r="AM44" i="4"/>
  <c r="AG44" i="4"/>
  <c r="AA44" i="4"/>
  <c r="U44" i="4"/>
  <c r="G44" i="4"/>
  <c r="AJ45" i="4"/>
  <c r="AR44" i="4"/>
  <c r="N45" i="4"/>
  <c r="O50" i="4"/>
  <c r="AS50" i="4"/>
  <c r="AH50" i="4"/>
  <c r="Y50" i="4"/>
  <c r="AD45" i="4"/>
  <c r="AT44" i="4"/>
  <c r="J50" i="4"/>
  <c r="AR50" i="4"/>
  <c r="AG50" i="4"/>
  <c r="V50" i="4"/>
  <c r="O45" i="4"/>
  <c r="AH45" i="4"/>
  <c r="AB45" i="4"/>
  <c r="V45" i="4"/>
  <c r="H45" i="4"/>
  <c r="AR45" i="4"/>
  <c r="L45" i="4"/>
  <c r="AQ45" i="4"/>
  <c r="AM45" i="4"/>
  <c r="AG45" i="4"/>
  <c r="AA45" i="4"/>
  <c r="U45" i="4"/>
  <c r="G45" i="4"/>
  <c r="K45" i="4"/>
  <c r="P50" i="4"/>
  <c r="M50" i="4"/>
  <c r="AM50" i="4"/>
  <c r="AE50" i="4"/>
  <c r="U50" i="4"/>
  <c r="D49" i="4"/>
  <c r="AP45" i="4"/>
  <c r="AL45" i="4"/>
  <c r="AF45" i="4"/>
  <c r="Z45" i="4"/>
  <c r="T45" i="4"/>
  <c r="Q45" i="4"/>
  <c r="AO45" i="4"/>
  <c r="AK45" i="4"/>
  <c r="AE45" i="4"/>
  <c r="Y45" i="4"/>
  <c r="S45" i="4"/>
  <c r="F45" i="4"/>
  <c r="AT45" i="4"/>
  <c r="H26" i="4"/>
  <c r="AN45" i="4"/>
  <c r="AI45" i="4"/>
  <c r="AC45" i="4"/>
  <c r="W45" i="4"/>
  <c r="P45" i="4"/>
  <c r="AS45" i="4"/>
  <c r="M45" i="4"/>
  <c r="D45" i="4"/>
  <c r="AQ46" i="4"/>
  <c r="AM46" i="4"/>
  <c r="AG46" i="4"/>
  <c r="AA46" i="4"/>
  <c r="U46" i="4"/>
  <c r="G46" i="4"/>
  <c r="AT49" i="4"/>
  <c r="I49" i="4"/>
  <c r="AJ49" i="4"/>
  <c r="AD49" i="4"/>
  <c r="X49" i="4"/>
  <c r="R49" i="4"/>
  <c r="M49" i="4"/>
  <c r="J46" i="4"/>
  <c r="N44" i="4"/>
  <c r="R50" i="4"/>
  <c r="H50" i="4"/>
  <c r="K50" i="4"/>
  <c r="AO50" i="4"/>
  <c r="AI50" i="4"/>
  <c r="AC50" i="4"/>
  <c r="W50" i="4"/>
  <c r="AO46" i="4"/>
  <c r="AK46" i="4"/>
  <c r="AE46" i="4"/>
  <c r="Y46" i="4"/>
  <c r="S46" i="4"/>
  <c r="F46" i="4"/>
  <c r="AT46" i="4"/>
  <c r="N46" i="4"/>
  <c r="I46" i="4"/>
  <c r="AJ46" i="4"/>
  <c r="AD46" i="4"/>
  <c r="X46" i="4"/>
  <c r="R46" i="4"/>
  <c r="AS46" i="4"/>
  <c r="M46" i="4"/>
  <c r="AI46" i="4"/>
  <c r="L46" i="4"/>
  <c r="D47" i="4"/>
  <c r="AN46" i="4"/>
  <c r="AC46" i="4"/>
  <c r="W46" i="4"/>
  <c r="P46" i="4"/>
  <c r="AR46" i="4"/>
  <c r="O46" i="4"/>
  <c r="AH46" i="4"/>
  <c r="AB46" i="4"/>
  <c r="V46" i="4"/>
  <c r="H46" i="4"/>
  <c r="Y49" i="4"/>
  <c r="S49" i="4"/>
  <c r="J45" i="4"/>
  <c r="S50" i="4"/>
  <c r="I50" i="4"/>
  <c r="L50" i="4"/>
  <c r="AP50" i="4"/>
  <c r="AJ50" i="4"/>
  <c r="AD50" i="4"/>
  <c r="D13" i="4"/>
  <c r="D44" i="4"/>
  <c r="D38" i="4"/>
  <c r="D32" i="4"/>
  <c r="D26" i="4"/>
  <c r="D20" i="4"/>
  <c r="D14" i="4"/>
  <c r="D8" i="4"/>
  <c r="D25" i="4"/>
  <c r="D36" i="4"/>
  <c r="D30" i="4"/>
  <c r="D24" i="4"/>
  <c r="D18" i="4"/>
  <c r="D6" i="4"/>
  <c r="D41" i="4"/>
  <c r="D35" i="4"/>
  <c r="D29" i="4"/>
  <c r="D23" i="4"/>
  <c r="D17" i="4"/>
  <c r="D11" i="4"/>
  <c r="D5" i="4"/>
  <c r="D37" i="4"/>
  <c r="D31" i="4"/>
  <c r="D7" i="4"/>
  <c r="D42" i="4"/>
  <c r="D12" i="4"/>
  <c r="D40" i="4"/>
  <c r="D34" i="4"/>
  <c r="D28" i="4"/>
  <c r="D22" i="4"/>
  <c r="D16" i="4"/>
  <c r="D10" i="4"/>
  <c r="D4" i="4"/>
  <c r="D19" i="4"/>
  <c r="D39" i="4"/>
  <c r="D33" i="4"/>
  <c r="D27" i="4"/>
  <c r="D21" i="4"/>
  <c r="D15" i="4"/>
  <c r="D9" i="4"/>
  <c r="D3" i="4"/>
  <c r="K38" i="4"/>
  <c r="L35" i="4"/>
  <c r="J43" i="4"/>
  <c r="N41" i="4"/>
  <c r="M40" i="4"/>
  <c r="L39" i="4"/>
  <c r="M35" i="4"/>
  <c r="K43" i="4"/>
  <c r="J42" i="4"/>
  <c r="N40" i="4"/>
  <c r="M39" i="4"/>
  <c r="L38" i="4"/>
  <c r="K37" i="4"/>
  <c r="J36" i="4"/>
  <c r="J37" i="4"/>
  <c r="K35" i="4"/>
  <c r="N42" i="4"/>
  <c r="M41" i="4"/>
  <c r="L40" i="4"/>
  <c r="K39" i="4"/>
  <c r="J38" i="4"/>
  <c r="N36" i="4"/>
  <c r="N43" i="4"/>
  <c r="M42" i="4"/>
  <c r="L41" i="4"/>
  <c r="K40" i="4"/>
  <c r="J39" i="4"/>
  <c r="N37" i="4"/>
  <c r="M36" i="4"/>
  <c r="M43" i="4"/>
  <c r="L42" i="4"/>
  <c r="K41" i="4"/>
  <c r="J40" i="4"/>
  <c r="N38" i="4"/>
  <c r="M37" i="4"/>
  <c r="L36" i="4"/>
  <c r="N35" i="4"/>
  <c r="L43" i="4"/>
  <c r="K42" i="4"/>
  <c r="J41" i="4"/>
  <c r="N39" i="4"/>
  <c r="M38" i="4"/>
  <c r="L37" i="4"/>
  <c r="K36" i="4"/>
  <c r="AT43" i="4"/>
  <c r="AT38" i="4"/>
  <c r="AT37" i="4"/>
  <c r="AT39" i="4"/>
  <c r="AT42" i="4"/>
  <c r="AT36" i="4"/>
  <c r="AT41" i="4"/>
  <c r="AT35" i="4"/>
  <c r="AT40" i="4"/>
  <c r="AS37" i="4"/>
  <c r="AS42" i="4"/>
  <c r="AS35" i="4"/>
  <c r="AS40" i="4"/>
  <c r="AS43" i="4"/>
  <c r="AR43" i="4"/>
  <c r="AR40" i="4"/>
  <c r="AR37" i="4"/>
  <c r="AS39" i="4"/>
  <c r="AS36" i="4"/>
  <c r="AR42" i="4"/>
  <c r="AR39" i="4"/>
  <c r="AR36" i="4"/>
  <c r="AS41" i="4"/>
  <c r="AS38" i="4"/>
  <c r="AR41" i="4"/>
  <c r="AR38" i="4"/>
  <c r="AR35" i="4"/>
  <c r="AR18" i="4"/>
  <c r="AP36" i="4"/>
  <c r="AQ30" i="4"/>
  <c r="J24" i="4"/>
  <c r="AQ5" i="4"/>
  <c r="AR13" i="4"/>
  <c r="AP39" i="4"/>
  <c r="AP11" i="4"/>
  <c r="AQ39" i="4"/>
  <c r="AQ36" i="4"/>
  <c r="J30" i="4"/>
  <c r="AR24" i="4"/>
  <c r="AR19" i="4"/>
  <c r="AP17" i="4"/>
  <c r="AQ11" i="4"/>
  <c r="AP6" i="4"/>
  <c r="AP41" i="4"/>
  <c r="AP38" i="4"/>
  <c r="AQ35" i="4"/>
  <c r="AP30" i="4"/>
  <c r="AQ24" i="4"/>
  <c r="J18" i="4"/>
  <c r="AR12" i="4"/>
  <c r="AR7" i="4"/>
  <c r="AP5" i="4"/>
  <c r="AP35" i="4"/>
  <c r="AQ29" i="4"/>
  <c r="AP24" i="4"/>
  <c r="AQ18" i="4"/>
  <c r="J12" i="4"/>
  <c r="AR6" i="4"/>
  <c r="AR31" i="4"/>
  <c r="AP18" i="4"/>
  <c r="J6" i="4"/>
  <c r="AP29" i="4"/>
  <c r="AQ23" i="4"/>
  <c r="AQ12" i="4"/>
  <c r="AR30" i="4"/>
  <c r="AR25" i="4"/>
  <c r="AP23" i="4"/>
  <c r="AQ17" i="4"/>
  <c r="AP12" i="4"/>
  <c r="AQ6" i="4"/>
  <c r="Q34" i="4"/>
  <c r="J33" i="4"/>
  <c r="AP32" i="4"/>
  <c r="J27" i="4"/>
  <c r="AP26" i="4"/>
  <c r="J21" i="4"/>
  <c r="AP20" i="4"/>
  <c r="J15" i="4"/>
  <c r="AP14" i="4"/>
  <c r="J9" i="4"/>
  <c r="AP8" i="4"/>
  <c r="J3" i="4"/>
  <c r="J34" i="4"/>
  <c r="AP33" i="4"/>
  <c r="J31" i="4"/>
  <c r="J28" i="4"/>
  <c r="J16" i="4"/>
  <c r="AP15" i="4"/>
  <c r="J13" i="4"/>
  <c r="J10" i="4"/>
  <c r="AP9" i="4"/>
  <c r="J7" i="4"/>
  <c r="J4" i="4"/>
  <c r="AP3" i="4"/>
  <c r="AQ33" i="4"/>
  <c r="AR28" i="4"/>
  <c r="AQ27" i="4"/>
  <c r="AR22" i="4"/>
  <c r="AQ21" i="4"/>
  <c r="AR16" i="4"/>
  <c r="AQ15" i="4"/>
  <c r="AR10" i="4"/>
  <c r="AQ9" i="4"/>
  <c r="AR4" i="4"/>
  <c r="AQ3" i="4"/>
  <c r="J22" i="4"/>
  <c r="J19" i="4"/>
  <c r="AQ40" i="4"/>
  <c r="AQ37" i="4"/>
  <c r="AQ34" i="4"/>
  <c r="AR32" i="4"/>
  <c r="AQ31" i="4"/>
  <c r="AR29" i="4"/>
  <c r="AQ28" i="4"/>
  <c r="AR26" i="4"/>
  <c r="AQ25" i="4"/>
  <c r="AR23" i="4"/>
  <c r="AQ22" i="4"/>
  <c r="AR20" i="4"/>
  <c r="AQ19" i="4"/>
  <c r="AR17" i="4"/>
  <c r="AQ16" i="4"/>
  <c r="AR14" i="4"/>
  <c r="AQ13" i="4"/>
  <c r="AR11" i="4"/>
  <c r="AQ10" i="4"/>
  <c r="AR8" i="4"/>
  <c r="AQ7" i="4"/>
  <c r="AR5" i="4"/>
  <c r="AQ4" i="4"/>
  <c r="AQ42" i="4"/>
  <c r="AR34" i="4"/>
  <c r="AP42" i="4"/>
  <c r="AP27" i="4"/>
  <c r="J25" i="4"/>
  <c r="AP21" i="4"/>
  <c r="AQ43" i="4"/>
  <c r="AP40" i="4"/>
  <c r="AP37" i="4"/>
  <c r="J35" i="4"/>
  <c r="AP34" i="4"/>
  <c r="J32" i="4"/>
  <c r="AP31" i="4"/>
  <c r="J29" i="4"/>
  <c r="AP28" i="4"/>
  <c r="J26" i="4"/>
  <c r="AP25" i="4"/>
  <c r="J23" i="4"/>
  <c r="AP22" i="4"/>
  <c r="J20" i="4"/>
  <c r="AP19" i="4"/>
  <c r="J17" i="4"/>
  <c r="AP16" i="4"/>
  <c r="J14" i="4"/>
  <c r="AP13" i="4"/>
  <c r="J11" i="4"/>
  <c r="AP10" i="4"/>
  <c r="J8" i="4"/>
  <c r="AP7" i="4"/>
  <c r="J5" i="4"/>
  <c r="AP4" i="4"/>
  <c r="AQ41" i="4"/>
  <c r="AQ38" i="4"/>
  <c r="AR33" i="4"/>
  <c r="AQ32" i="4"/>
  <c r="AR27" i="4"/>
  <c r="AQ26" i="4"/>
  <c r="AR21" i="4"/>
  <c r="AQ20" i="4"/>
  <c r="AR15" i="4"/>
  <c r="AQ14" i="4"/>
  <c r="AR9" i="4"/>
  <c r="AQ8" i="4"/>
  <c r="AR3" i="4"/>
  <c r="AM43" i="4"/>
  <c r="AO26" i="4"/>
  <c r="I26" i="4"/>
  <c r="Q43" i="4"/>
  <c r="I20" i="4"/>
  <c r="AO42" i="4"/>
  <c r="I42" i="4"/>
  <c r="AO8" i="4"/>
  <c r="AO32" i="4"/>
  <c r="I8" i="4"/>
  <c r="I30" i="4"/>
  <c r="T43" i="4"/>
  <c r="AO30" i="4"/>
  <c r="AO20" i="4"/>
  <c r="AO36" i="4"/>
  <c r="F39" i="4"/>
  <c r="AD42" i="4"/>
  <c r="AF43" i="4"/>
  <c r="AO38" i="4"/>
  <c r="I32" i="4"/>
  <c r="AO14" i="4"/>
  <c r="I12" i="4"/>
  <c r="I36" i="4"/>
  <c r="AL43" i="4"/>
  <c r="I18" i="4"/>
  <c r="Z43" i="4"/>
  <c r="I38" i="4"/>
  <c r="I24" i="4"/>
  <c r="I14" i="4"/>
  <c r="I6" i="4"/>
  <c r="I34" i="4"/>
  <c r="I28" i="4"/>
  <c r="AK43" i="4"/>
  <c r="AE43" i="4"/>
  <c r="Y43" i="4"/>
  <c r="S43" i="4"/>
  <c r="F43" i="4"/>
  <c r="AF41" i="4"/>
  <c r="I43" i="4"/>
  <c r="AJ43" i="4"/>
  <c r="AD43" i="4"/>
  <c r="X43" i="4"/>
  <c r="R43" i="4"/>
  <c r="AP43" i="4"/>
  <c r="AO41" i="4"/>
  <c r="AO39" i="4"/>
  <c r="AO37" i="4"/>
  <c r="AO35" i="4"/>
  <c r="AO33" i="4"/>
  <c r="AO31" i="4"/>
  <c r="AO29" i="4"/>
  <c r="AO27" i="4"/>
  <c r="AO25" i="4"/>
  <c r="AO23" i="4"/>
  <c r="AO21" i="4"/>
  <c r="AO19" i="4"/>
  <c r="AO17" i="4"/>
  <c r="AO15" i="4"/>
  <c r="AO13" i="4"/>
  <c r="AO11" i="4"/>
  <c r="AO9" i="4"/>
  <c r="AO7" i="4"/>
  <c r="AO5" i="4"/>
  <c r="AO3" i="4"/>
  <c r="I22" i="4"/>
  <c r="I16" i="4"/>
  <c r="I10" i="4"/>
  <c r="I4" i="4"/>
  <c r="S41" i="4"/>
  <c r="AN43" i="4"/>
  <c r="AI43" i="4"/>
  <c r="AC43" i="4"/>
  <c r="W43" i="4"/>
  <c r="P43" i="4"/>
  <c r="AO43" i="4"/>
  <c r="I41" i="4"/>
  <c r="I37" i="4"/>
  <c r="I35" i="4"/>
  <c r="I33" i="4"/>
  <c r="I31" i="4"/>
  <c r="I29" i="4"/>
  <c r="I27" i="4"/>
  <c r="I25" i="4"/>
  <c r="I23" i="4"/>
  <c r="I21" i="4"/>
  <c r="I19" i="4"/>
  <c r="I17" i="4"/>
  <c r="I15" i="4"/>
  <c r="I13" i="4"/>
  <c r="I11" i="4"/>
  <c r="I9" i="4"/>
  <c r="I7" i="4"/>
  <c r="I5" i="4"/>
  <c r="I3" i="4"/>
  <c r="I40" i="4"/>
  <c r="O43" i="4"/>
  <c r="AH43" i="4"/>
  <c r="AB43" i="4"/>
  <c r="V43" i="4"/>
  <c r="H43" i="4"/>
  <c r="AG43" i="4"/>
  <c r="AA43" i="4"/>
  <c r="U43" i="4"/>
  <c r="AO40" i="4"/>
  <c r="AO34" i="4"/>
  <c r="AO28" i="4"/>
  <c r="AO24" i="4"/>
  <c r="AO22" i="4"/>
  <c r="AO18" i="4"/>
  <c r="AO16" i="4"/>
  <c r="AO12" i="4"/>
  <c r="AO10" i="4"/>
  <c r="AO4" i="4"/>
  <c r="G36" i="4"/>
  <c r="F42" i="4"/>
  <c r="AK41" i="4"/>
  <c r="T41" i="4"/>
  <c r="AE41" i="4"/>
  <c r="G41" i="4"/>
  <c r="AA41" i="4"/>
  <c r="Q41" i="4"/>
  <c r="AM41" i="4"/>
  <c r="Z41" i="4"/>
  <c r="F41" i="4"/>
  <c r="AL41" i="4"/>
  <c r="Y41" i="4"/>
  <c r="AJ42" i="4"/>
  <c r="AE42" i="4"/>
  <c r="X42" i="4"/>
  <c r="Y42" i="4"/>
  <c r="AG41" i="4"/>
  <c r="U41" i="4"/>
  <c r="AK42" i="4"/>
  <c r="S42" i="4"/>
  <c r="AJ41" i="4"/>
  <c r="AD41" i="4"/>
  <c r="R41" i="4"/>
  <c r="AN41" i="4"/>
  <c r="O42" i="4"/>
  <c r="AH42" i="4"/>
  <c r="AB42" i="4"/>
  <c r="V42" i="4"/>
  <c r="H42" i="4"/>
  <c r="AI41" i="4"/>
  <c r="AC41" i="4"/>
  <c r="W41" i="4"/>
  <c r="P41" i="4"/>
  <c r="AM42" i="4"/>
  <c r="AG42" i="4"/>
  <c r="AA42" i="4"/>
  <c r="U42" i="4"/>
  <c r="G42" i="4"/>
  <c r="O41" i="4"/>
  <c r="AH41" i="4"/>
  <c r="AB41" i="4"/>
  <c r="V41" i="4"/>
  <c r="H41" i="4"/>
  <c r="AL42" i="4"/>
  <c r="AF42" i="4"/>
  <c r="Z42" i="4"/>
  <c r="T42" i="4"/>
  <c r="Q42" i="4"/>
  <c r="P42" i="4"/>
  <c r="R42" i="4"/>
  <c r="AN42" i="4"/>
  <c r="AI42" i="4"/>
  <c r="AC42" i="4"/>
  <c r="Q29" i="4"/>
  <c r="U23" i="4"/>
  <c r="O37" i="4"/>
  <c r="AN25" i="4"/>
  <c r="AN7" i="4"/>
  <c r="AH23" i="4"/>
  <c r="AN24" i="4"/>
  <c r="AN6" i="4"/>
  <c r="AN37" i="4"/>
  <c r="AN19" i="4"/>
  <c r="V37" i="4"/>
  <c r="AN18" i="4"/>
  <c r="AJ33" i="4"/>
  <c r="AN31" i="4"/>
  <c r="AN13" i="4"/>
  <c r="V29" i="4"/>
  <c r="AN30" i="4"/>
  <c r="AN12" i="4"/>
  <c r="H39" i="4"/>
  <c r="AH34" i="4"/>
  <c r="AF29" i="4"/>
  <c r="V25" i="4"/>
  <c r="AN38" i="4"/>
  <c r="AN32" i="4"/>
  <c r="AN26" i="4"/>
  <c r="AN20" i="4"/>
  <c r="AN14" i="4"/>
  <c r="AN8" i="4"/>
  <c r="AL35" i="4"/>
  <c r="R33" i="4"/>
  <c r="AL27" i="4"/>
  <c r="F22" i="4"/>
  <c r="AN35" i="4"/>
  <c r="AN29" i="4"/>
  <c r="AN23" i="4"/>
  <c r="AN17" i="4"/>
  <c r="AN11" i="4"/>
  <c r="AN5" i="4"/>
  <c r="AH39" i="4"/>
  <c r="AB35" i="4"/>
  <c r="AJ31" i="4"/>
  <c r="AB27" i="4"/>
  <c r="AM17" i="4"/>
  <c r="AN40" i="4"/>
  <c r="AN34" i="4"/>
  <c r="AN28" i="4"/>
  <c r="AN22" i="4"/>
  <c r="AN16" i="4"/>
  <c r="AN4" i="4"/>
  <c r="AB33" i="4"/>
  <c r="X39" i="4"/>
  <c r="T35" i="4"/>
  <c r="O29" i="4"/>
  <c r="H27" i="4"/>
  <c r="AN39" i="4"/>
  <c r="AN33" i="4"/>
  <c r="AN27" i="4"/>
  <c r="AN21" i="4"/>
  <c r="AN15" i="4"/>
  <c r="AN9" i="4"/>
  <c r="AN3" i="4"/>
  <c r="AF32" i="4"/>
  <c r="AF39" i="4"/>
  <c r="W39" i="4"/>
  <c r="Q39" i="4"/>
  <c r="AF38" i="4"/>
  <c r="U38" i="4"/>
  <c r="AL37" i="4"/>
  <c r="T37" i="4"/>
  <c r="AJ35" i="4"/>
  <c r="AA35" i="4"/>
  <c r="R35" i="4"/>
  <c r="Y34" i="4"/>
  <c r="AI33" i="4"/>
  <c r="Z33" i="4"/>
  <c r="P33" i="4"/>
  <c r="AB32" i="4"/>
  <c r="AF31" i="4"/>
  <c r="AM29" i="4"/>
  <c r="AD29" i="4"/>
  <c r="U29" i="4"/>
  <c r="AD28" i="4"/>
  <c r="AJ27" i="4"/>
  <c r="Z27" i="4"/>
  <c r="G27" i="4"/>
  <c r="U26" i="4"/>
  <c r="T25" i="4"/>
  <c r="AF23" i="4"/>
  <c r="T23" i="4"/>
  <c r="O21" i="4"/>
  <c r="X21" i="4"/>
  <c r="AF20" i="4"/>
  <c r="AK17" i="4"/>
  <c r="T17" i="4"/>
  <c r="O15" i="4"/>
  <c r="U15" i="4"/>
  <c r="G14" i="4"/>
  <c r="AF11" i="4"/>
  <c r="G11" i="4"/>
  <c r="AB9" i="4"/>
  <c r="Q9" i="4"/>
  <c r="AF5" i="4"/>
  <c r="R5" i="4"/>
  <c r="AG3" i="4"/>
  <c r="S3" i="4"/>
  <c r="O39" i="4"/>
  <c r="AD39" i="4"/>
  <c r="V39" i="4"/>
  <c r="O38" i="4"/>
  <c r="AD38" i="4"/>
  <c r="T38" i="4"/>
  <c r="AF37" i="4"/>
  <c r="Q37" i="4"/>
  <c r="AH35" i="4"/>
  <c r="Z35" i="4"/>
  <c r="H35" i="4"/>
  <c r="X34" i="4"/>
  <c r="AH33" i="4"/>
  <c r="X33" i="4"/>
  <c r="H33" i="4"/>
  <c r="AA32" i="4"/>
  <c r="AE31" i="4"/>
  <c r="AL29" i="4"/>
  <c r="AB29" i="4"/>
  <c r="T29" i="4"/>
  <c r="AC28" i="4"/>
  <c r="AI27" i="4"/>
  <c r="W27" i="4"/>
  <c r="Q27" i="4"/>
  <c r="T26" i="4"/>
  <c r="S25" i="4"/>
  <c r="AD23" i="4"/>
  <c r="H23" i="4"/>
  <c r="AJ21" i="4"/>
  <c r="W21" i="4"/>
  <c r="AE20" i="4"/>
  <c r="AI17" i="4"/>
  <c r="R17" i="4"/>
  <c r="AI15" i="4"/>
  <c r="T15" i="4"/>
  <c r="AH13" i="4"/>
  <c r="AD11" i="4"/>
  <c r="F11" i="4"/>
  <c r="Z9" i="4"/>
  <c r="AD5" i="4"/>
  <c r="F5" i="4"/>
  <c r="AF3" i="4"/>
  <c r="H3" i="4"/>
  <c r="V26" i="4"/>
  <c r="AL39" i="4"/>
  <c r="AC39" i="4"/>
  <c r="T39" i="4"/>
  <c r="AM38" i="4"/>
  <c r="AB38" i="4"/>
  <c r="R38" i="4"/>
  <c r="AE37" i="4"/>
  <c r="F37" i="4"/>
  <c r="AG35" i="4"/>
  <c r="X35" i="4"/>
  <c r="G35" i="4"/>
  <c r="F34" i="4"/>
  <c r="AF33" i="4"/>
  <c r="W33" i="4"/>
  <c r="Q33" i="4"/>
  <c r="T32" i="4"/>
  <c r="X31" i="4"/>
  <c r="AJ29" i="4"/>
  <c r="AA29" i="4"/>
  <c r="R29" i="4"/>
  <c r="H28" i="4"/>
  <c r="AG27" i="4"/>
  <c r="V27" i="4"/>
  <c r="AK26" i="4"/>
  <c r="AJ25" i="4"/>
  <c r="O23" i="4"/>
  <c r="AB23" i="4"/>
  <c r="Q23" i="4"/>
  <c r="AH21" i="4"/>
  <c r="V21" i="4"/>
  <c r="AK19" i="4"/>
  <c r="AD17" i="4"/>
  <c r="G17" i="4"/>
  <c r="AG15" i="4"/>
  <c r="S15" i="4"/>
  <c r="AG13" i="4"/>
  <c r="Y11" i="4"/>
  <c r="AL9" i="4"/>
  <c r="W9" i="4"/>
  <c r="AM7" i="4"/>
  <c r="AA5" i="4"/>
  <c r="Y4" i="4"/>
  <c r="AE3" i="4"/>
  <c r="AG38" i="4"/>
  <c r="V38" i="4"/>
  <c r="AJ39" i="4"/>
  <c r="AB39" i="4"/>
  <c r="R39" i="4"/>
  <c r="AL38" i="4"/>
  <c r="AA38" i="4"/>
  <c r="G38" i="4"/>
  <c r="AD37" i="4"/>
  <c r="O35" i="4"/>
  <c r="AF35" i="4"/>
  <c r="V35" i="4"/>
  <c r="Q35" i="4"/>
  <c r="O33" i="4"/>
  <c r="AD33" i="4"/>
  <c r="V33" i="4"/>
  <c r="O32" i="4"/>
  <c r="H32" i="4"/>
  <c r="T31" i="4"/>
  <c r="AH29" i="4"/>
  <c r="Z29" i="4"/>
  <c r="H29" i="4"/>
  <c r="AD27" i="4"/>
  <c r="U27" i="4"/>
  <c r="AJ26" i="4"/>
  <c r="AI25" i="4"/>
  <c r="AM23" i="4"/>
  <c r="Z23" i="4"/>
  <c r="AF22" i="4"/>
  <c r="AF21" i="4"/>
  <c r="R21" i="4"/>
  <c r="AC19" i="4"/>
  <c r="AC17" i="4"/>
  <c r="F17" i="4"/>
  <c r="AE15" i="4"/>
  <c r="Q15" i="4"/>
  <c r="AM11" i="4"/>
  <c r="X11" i="4"/>
  <c r="AK9" i="4"/>
  <c r="U9" i="4"/>
  <c r="AB7" i="4"/>
  <c r="Y5" i="4"/>
  <c r="Z3" i="4"/>
  <c r="AI39" i="4"/>
  <c r="Z39" i="4"/>
  <c r="P39" i="4"/>
  <c r="AJ38" i="4"/>
  <c r="X38" i="4"/>
  <c r="X37" i="4"/>
  <c r="AM35" i="4"/>
  <c r="AD35" i="4"/>
  <c r="U35" i="4"/>
  <c r="AL33" i="4"/>
  <c r="AC33" i="4"/>
  <c r="T33" i="4"/>
  <c r="AM32" i="4"/>
  <c r="G32" i="4"/>
  <c r="S31" i="4"/>
  <c r="AG29" i="4"/>
  <c r="X29" i="4"/>
  <c r="G29" i="4"/>
  <c r="O27" i="4"/>
  <c r="AC27" i="4"/>
  <c r="R27" i="4"/>
  <c r="AH26" i="4"/>
  <c r="AH25" i="4"/>
  <c r="AL23" i="4"/>
  <c r="AD21" i="4"/>
  <c r="H21" i="4"/>
  <c r="AA19" i="4"/>
  <c r="AA17" i="4"/>
  <c r="X16" i="4"/>
  <c r="AB15" i="4"/>
  <c r="AM14" i="4"/>
  <c r="AK11" i="4"/>
  <c r="W11" i="4"/>
  <c r="AI9" i="4"/>
  <c r="H9" i="4"/>
  <c r="AM5" i="4"/>
  <c r="T5" i="4"/>
  <c r="O3" i="4"/>
  <c r="W3" i="4"/>
  <c r="AB21" i="4"/>
  <c r="Q21" i="4"/>
  <c r="G16" i="4"/>
  <c r="Z15" i="4"/>
  <c r="AK14" i="4"/>
  <c r="AI11" i="4"/>
  <c r="AE9" i="4"/>
  <c r="G9" i="4"/>
  <c r="AI5" i="4"/>
  <c r="AL3" i="4"/>
  <c r="U3" i="4"/>
  <c r="F36" i="4"/>
  <c r="S36" i="4"/>
  <c r="Y36" i="4"/>
  <c r="AE36" i="4"/>
  <c r="AK36" i="4"/>
  <c r="U36" i="4"/>
  <c r="AA36" i="4"/>
  <c r="AG36" i="4"/>
  <c r="AM36" i="4"/>
  <c r="AH36" i="4"/>
  <c r="X36" i="4"/>
  <c r="H36" i="4"/>
  <c r="AG18" i="4"/>
  <c r="AJ30" i="4"/>
  <c r="X30" i="4"/>
  <c r="T24" i="4"/>
  <c r="W18" i="4"/>
  <c r="AE12" i="4"/>
  <c r="G28" i="4"/>
  <c r="U28" i="4"/>
  <c r="AA28" i="4"/>
  <c r="AG28" i="4"/>
  <c r="R28" i="4"/>
  <c r="Y28" i="4"/>
  <c r="AF28" i="4"/>
  <c r="AM28" i="4"/>
  <c r="Z28" i="4"/>
  <c r="S28" i="4"/>
  <c r="AH28" i="4"/>
  <c r="O28" i="4"/>
  <c r="F28" i="4"/>
  <c r="T28" i="4"/>
  <c r="AB28" i="4"/>
  <c r="AI28" i="4"/>
  <c r="G22" i="4"/>
  <c r="U22" i="4"/>
  <c r="AA22" i="4"/>
  <c r="AG22" i="4"/>
  <c r="AM22" i="4"/>
  <c r="P22" i="4"/>
  <c r="W22" i="4"/>
  <c r="AC22" i="4"/>
  <c r="AI22" i="4"/>
  <c r="H22" i="4"/>
  <c r="Y22" i="4"/>
  <c r="AH22" i="4"/>
  <c r="R22" i="4"/>
  <c r="Z22" i="4"/>
  <c r="AJ22" i="4"/>
  <c r="S22" i="4"/>
  <c r="AB22" i="4"/>
  <c r="AK22" i="4"/>
  <c r="T22" i="4"/>
  <c r="Q10" i="4"/>
  <c r="T10" i="4"/>
  <c r="Z10" i="4"/>
  <c r="AF10" i="4"/>
  <c r="AL10" i="4"/>
  <c r="R10" i="4"/>
  <c r="Y10" i="4"/>
  <c r="AG10" i="4"/>
  <c r="O10" i="4"/>
  <c r="F10" i="4"/>
  <c r="U10" i="4"/>
  <c r="AB10" i="4"/>
  <c r="AI10" i="4"/>
  <c r="W10" i="4"/>
  <c r="AH10" i="4"/>
  <c r="G10" i="4"/>
  <c r="X10" i="4"/>
  <c r="AJ10" i="4"/>
  <c r="H10" i="4"/>
  <c r="AA10" i="4"/>
  <c r="AK10" i="4"/>
  <c r="P10" i="4"/>
  <c r="AC10" i="4"/>
  <c r="AM10" i="4"/>
  <c r="V10" i="4"/>
  <c r="AE10" i="4"/>
  <c r="Q4" i="4"/>
  <c r="T4" i="4"/>
  <c r="Z4" i="4"/>
  <c r="AF4" i="4"/>
  <c r="AL4" i="4"/>
  <c r="F4" i="4"/>
  <c r="U4" i="4"/>
  <c r="AB4" i="4"/>
  <c r="AI4" i="4"/>
  <c r="H4" i="4"/>
  <c r="W4" i="4"/>
  <c r="AD4" i="4"/>
  <c r="AK4" i="4"/>
  <c r="R4" i="4"/>
  <c r="AC4" i="4"/>
  <c r="O4" i="4"/>
  <c r="S4" i="4"/>
  <c r="AE4" i="4"/>
  <c r="V4" i="4"/>
  <c r="AG4" i="4"/>
  <c r="X4" i="4"/>
  <c r="AH4" i="4"/>
  <c r="P4" i="4"/>
  <c r="AA4" i="4"/>
  <c r="AM4" i="4"/>
  <c r="O36" i="4"/>
  <c r="AD36" i="4"/>
  <c r="V36" i="4"/>
  <c r="AL28" i="4"/>
  <c r="X28" i="4"/>
  <c r="AD22" i="4"/>
  <c r="AK37" i="4"/>
  <c r="AB37" i="4"/>
  <c r="S37" i="4"/>
  <c r="AL36" i="4"/>
  <c r="AC36" i="4"/>
  <c r="T36" i="4"/>
  <c r="AL32" i="4"/>
  <c r="Z32" i="4"/>
  <c r="AD31" i="4"/>
  <c r="R31" i="4"/>
  <c r="AH30" i="4"/>
  <c r="AK28" i="4"/>
  <c r="W28" i="4"/>
  <c r="AD26" i="4"/>
  <c r="AC25" i="4"/>
  <c r="Q25" i="4"/>
  <c r="X22" i="4"/>
  <c r="P19" i="4"/>
  <c r="X13" i="4"/>
  <c r="F30" i="4"/>
  <c r="S30" i="4"/>
  <c r="Y30" i="4"/>
  <c r="AE30" i="4"/>
  <c r="AK30" i="4"/>
  <c r="Q30" i="4"/>
  <c r="T30" i="4"/>
  <c r="Z30" i="4"/>
  <c r="AF30" i="4"/>
  <c r="AL30" i="4"/>
  <c r="G30" i="4"/>
  <c r="U30" i="4"/>
  <c r="AA30" i="4"/>
  <c r="AG30" i="4"/>
  <c r="AM30" i="4"/>
  <c r="F24" i="4"/>
  <c r="S24" i="4"/>
  <c r="Y24" i="4"/>
  <c r="AE24" i="4"/>
  <c r="AK24" i="4"/>
  <c r="G24" i="4"/>
  <c r="Q24" i="4"/>
  <c r="V24" i="4"/>
  <c r="AC24" i="4"/>
  <c r="AJ24" i="4"/>
  <c r="H24" i="4"/>
  <c r="W24" i="4"/>
  <c r="AD24" i="4"/>
  <c r="AL24" i="4"/>
  <c r="P24" i="4"/>
  <c r="X24" i="4"/>
  <c r="AF24" i="4"/>
  <c r="AM24" i="4"/>
  <c r="R18" i="4"/>
  <c r="X18" i="4"/>
  <c r="AD18" i="4"/>
  <c r="AJ18" i="4"/>
  <c r="P18" i="4"/>
  <c r="Y18" i="4"/>
  <c r="AF18" i="4"/>
  <c r="AM18" i="4"/>
  <c r="F18" i="4"/>
  <c r="T18" i="4"/>
  <c r="AA18" i="4"/>
  <c r="AH18" i="4"/>
  <c r="G18" i="4"/>
  <c r="Z18" i="4"/>
  <c r="AK18" i="4"/>
  <c r="H18" i="4"/>
  <c r="AB18" i="4"/>
  <c r="AL18" i="4"/>
  <c r="S18" i="4"/>
  <c r="AC18" i="4"/>
  <c r="O18" i="4"/>
  <c r="U18" i="4"/>
  <c r="AE18" i="4"/>
  <c r="R12" i="4"/>
  <c r="X12" i="4"/>
  <c r="AD12" i="4"/>
  <c r="AJ12" i="4"/>
  <c r="F12" i="4"/>
  <c r="T12" i="4"/>
  <c r="AA12" i="4"/>
  <c r="AH12" i="4"/>
  <c r="G12" i="4"/>
  <c r="V12" i="4"/>
  <c r="AC12" i="4"/>
  <c r="AK12" i="4"/>
  <c r="U12" i="4"/>
  <c r="AF12" i="4"/>
  <c r="W12" i="4"/>
  <c r="AG12" i="4"/>
  <c r="Q12" i="4"/>
  <c r="Y12" i="4"/>
  <c r="AI12" i="4"/>
  <c r="H12" i="4"/>
  <c r="Z12" i="4"/>
  <c r="AL12" i="4"/>
  <c r="R6" i="4"/>
  <c r="X6" i="4"/>
  <c r="AD6" i="4"/>
  <c r="AJ6" i="4"/>
  <c r="G6" i="4"/>
  <c r="V6" i="4"/>
  <c r="AC6" i="4"/>
  <c r="AK6" i="4"/>
  <c r="P6" i="4"/>
  <c r="Y6" i="4"/>
  <c r="AF6" i="4"/>
  <c r="AM6" i="4"/>
  <c r="H6" i="4"/>
  <c r="AA6" i="4"/>
  <c r="AL6" i="4"/>
  <c r="S6" i="4"/>
  <c r="AB6" i="4"/>
  <c r="O6" i="4"/>
  <c r="T6" i="4"/>
  <c r="AE6" i="4"/>
  <c r="U6" i="4"/>
  <c r="AG6" i="4"/>
  <c r="Q6" i="4"/>
  <c r="Z6" i="4"/>
  <c r="AI6" i="4"/>
  <c r="O30" i="4"/>
  <c r="H30" i="4"/>
  <c r="AI24" i="4"/>
  <c r="U24" i="4"/>
  <c r="AH24" i="4"/>
  <c r="G34" i="4"/>
  <c r="U34" i="4"/>
  <c r="AA34" i="4"/>
  <c r="AG34" i="4"/>
  <c r="AM34" i="4"/>
  <c r="H34" i="4"/>
  <c r="V34" i="4"/>
  <c r="AB34" i="4"/>
  <c r="P34" i="4"/>
  <c r="W34" i="4"/>
  <c r="AC34" i="4"/>
  <c r="AI34" i="4"/>
  <c r="Q16" i="4"/>
  <c r="T16" i="4"/>
  <c r="Z16" i="4"/>
  <c r="AF16" i="4"/>
  <c r="AL16" i="4"/>
  <c r="H16" i="4"/>
  <c r="W16" i="4"/>
  <c r="AD16" i="4"/>
  <c r="AK16" i="4"/>
  <c r="R16" i="4"/>
  <c r="Y16" i="4"/>
  <c r="AG16" i="4"/>
  <c r="O16" i="4"/>
  <c r="P16" i="4"/>
  <c r="AB16" i="4"/>
  <c r="AM16" i="4"/>
  <c r="S16" i="4"/>
  <c r="AC16" i="4"/>
  <c r="U16" i="4"/>
  <c r="AE16" i="4"/>
  <c r="V16" i="4"/>
  <c r="AH16" i="4"/>
  <c r="V18" i="4"/>
  <c r="F16" i="4"/>
  <c r="AB12" i="4"/>
  <c r="O34" i="4"/>
  <c r="AE34" i="4"/>
  <c r="S34" i="4"/>
  <c r="P38" i="4"/>
  <c r="W38" i="4"/>
  <c r="AC38" i="4"/>
  <c r="AI38" i="4"/>
  <c r="F38" i="4"/>
  <c r="S38" i="4"/>
  <c r="Y38" i="4"/>
  <c r="AE38" i="4"/>
  <c r="AK38" i="4"/>
  <c r="P32" i="4"/>
  <c r="W32" i="4"/>
  <c r="AC32" i="4"/>
  <c r="AI32" i="4"/>
  <c r="R32" i="4"/>
  <c r="X32" i="4"/>
  <c r="AD32" i="4"/>
  <c r="AJ32" i="4"/>
  <c r="F32" i="4"/>
  <c r="S32" i="4"/>
  <c r="Y32" i="4"/>
  <c r="AE32" i="4"/>
  <c r="AK32" i="4"/>
  <c r="P26" i="4"/>
  <c r="W26" i="4"/>
  <c r="AC26" i="4"/>
  <c r="AI26" i="4"/>
  <c r="X26" i="4"/>
  <c r="AE26" i="4"/>
  <c r="AL26" i="4"/>
  <c r="R26" i="4"/>
  <c r="AF26" i="4"/>
  <c r="AM26" i="4"/>
  <c r="Y26" i="4"/>
  <c r="S26" i="4"/>
  <c r="Z26" i="4"/>
  <c r="AG26" i="4"/>
  <c r="O26" i="4"/>
  <c r="H20" i="4"/>
  <c r="V20" i="4"/>
  <c r="AB20" i="4"/>
  <c r="AH20" i="4"/>
  <c r="O20" i="4"/>
  <c r="S20" i="4"/>
  <c r="Z20" i="4"/>
  <c r="AG20" i="4"/>
  <c r="Q20" i="4"/>
  <c r="U20" i="4"/>
  <c r="AC20" i="4"/>
  <c r="AJ20" i="4"/>
  <c r="F20" i="4"/>
  <c r="X20" i="4"/>
  <c r="AI20" i="4"/>
  <c r="G20" i="4"/>
  <c r="Y20" i="4"/>
  <c r="AK20" i="4"/>
  <c r="P20" i="4"/>
  <c r="AA20" i="4"/>
  <c r="AL20" i="4"/>
  <c r="R20" i="4"/>
  <c r="AD20" i="4"/>
  <c r="AM20" i="4"/>
  <c r="H14" i="4"/>
  <c r="V14" i="4"/>
  <c r="AB14" i="4"/>
  <c r="AH14" i="4"/>
  <c r="O14" i="4"/>
  <c r="Q14" i="4"/>
  <c r="U14" i="4"/>
  <c r="AC14" i="4"/>
  <c r="AJ14" i="4"/>
  <c r="P14" i="4"/>
  <c r="X14" i="4"/>
  <c r="AE14" i="4"/>
  <c r="AL14" i="4"/>
  <c r="S14" i="4"/>
  <c r="AD14" i="4"/>
  <c r="T14" i="4"/>
  <c r="AF14" i="4"/>
  <c r="W14" i="4"/>
  <c r="AG14" i="4"/>
  <c r="F14" i="4"/>
  <c r="Y14" i="4"/>
  <c r="AI14" i="4"/>
  <c r="H8" i="4"/>
  <c r="V8" i="4"/>
  <c r="AB8" i="4"/>
  <c r="AH8" i="4"/>
  <c r="O8" i="4"/>
  <c r="P8" i="4"/>
  <c r="X8" i="4"/>
  <c r="AE8" i="4"/>
  <c r="AL8" i="4"/>
  <c r="S8" i="4"/>
  <c r="Z8" i="4"/>
  <c r="AG8" i="4"/>
  <c r="Q8" i="4"/>
  <c r="Y8" i="4"/>
  <c r="AJ8" i="4"/>
  <c r="G8" i="4"/>
  <c r="AA8" i="4"/>
  <c r="AK8" i="4"/>
  <c r="R8" i="4"/>
  <c r="AC8" i="4"/>
  <c r="AM8" i="4"/>
  <c r="T8" i="4"/>
  <c r="AD8" i="4"/>
  <c r="F8" i="4"/>
  <c r="W8" i="4"/>
  <c r="AI8" i="4"/>
  <c r="AH38" i="4"/>
  <c r="Z38" i="4"/>
  <c r="H38" i="4"/>
  <c r="AJ37" i="4"/>
  <c r="Z37" i="4"/>
  <c r="AJ36" i="4"/>
  <c r="AB36" i="4"/>
  <c r="R36" i="4"/>
  <c r="AL34" i="4"/>
  <c r="AD34" i="4"/>
  <c r="R34" i="4"/>
  <c r="AH32" i="4"/>
  <c r="V32" i="4"/>
  <c r="AL31" i="4"/>
  <c r="Z31" i="4"/>
  <c r="AD30" i="4"/>
  <c r="R30" i="4"/>
  <c r="AJ28" i="4"/>
  <c r="V28" i="4"/>
  <c r="AB26" i="4"/>
  <c r="Q26" i="4"/>
  <c r="AB25" i="4"/>
  <c r="AA24" i="4"/>
  <c r="O22" i="4"/>
  <c r="V22" i="4"/>
  <c r="T20" i="4"/>
  <c r="AI16" i="4"/>
  <c r="Z14" i="4"/>
  <c r="P12" i="4"/>
  <c r="AD10" i="4"/>
  <c r="AH6" i="4"/>
  <c r="AB30" i="4"/>
  <c r="AM12" i="4"/>
  <c r="F6" i="4"/>
  <c r="AF36" i="4"/>
  <c r="W36" i="4"/>
  <c r="Q36" i="4"/>
  <c r="AF34" i="4"/>
  <c r="T34" i="4"/>
  <c r="AI30" i="4"/>
  <c r="W30" i="4"/>
  <c r="AG24" i="4"/>
  <c r="R24" i="4"/>
  <c r="G37" i="4"/>
  <c r="U37" i="4"/>
  <c r="AA37" i="4"/>
  <c r="AG37" i="4"/>
  <c r="AM37" i="4"/>
  <c r="P37" i="4"/>
  <c r="W37" i="4"/>
  <c r="AC37" i="4"/>
  <c r="AI37" i="4"/>
  <c r="G31" i="4"/>
  <c r="U31" i="4"/>
  <c r="AA31" i="4"/>
  <c r="AG31" i="4"/>
  <c r="AM31" i="4"/>
  <c r="H31" i="4"/>
  <c r="V31" i="4"/>
  <c r="AB31" i="4"/>
  <c r="AH31" i="4"/>
  <c r="O31" i="4"/>
  <c r="P31" i="4"/>
  <c r="W31" i="4"/>
  <c r="AC31" i="4"/>
  <c r="AI31" i="4"/>
  <c r="G25" i="4"/>
  <c r="U25" i="4"/>
  <c r="AA25" i="4"/>
  <c r="AG25" i="4"/>
  <c r="AM25" i="4"/>
  <c r="H25" i="4"/>
  <c r="W25" i="4"/>
  <c r="AD25" i="4"/>
  <c r="AK25" i="4"/>
  <c r="X25" i="4"/>
  <c r="AE25" i="4"/>
  <c r="P25" i="4"/>
  <c r="AL25" i="4"/>
  <c r="R25" i="4"/>
  <c r="Y25" i="4"/>
  <c r="AF25" i="4"/>
  <c r="O25" i="4"/>
  <c r="Q19" i="4"/>
  <c r="T19" i="4"/>
  <c r="Z19" i="4"/>
  <c r="AF19" i="4"/>
  <c r="AL19" i="4"/>
  <c r="R19" i="4"/>
  <c r="Y19" i="4"/>
  <c r="AG19" i="4"/>
  <c r="O19" i="4"/>
  <c r="F19" i="4"/>
  <c r="U19" i="4"/>
  <c r="AB19" i="4"/>
  <c r="AI19" i="4"/>
  <c r="S19" i="4"/>
  <c r="AD19" i="4"/>
  <c r="V19" i="4"/>
  <c r="AE19" i="4"/>
  <c r="W19" i="4"/>
  <c r="AH19" i="4"/>
  <c r="G19" i="4"/>
  <c r="X19" i="4"/>
  <c r="AJ19" i="4"/>
  <c r="Q13" i="4"/>
  <c r="T13" i="4"/>
  <c r="Z13" i="4"/>
  <c r="AF13" i="4"/>
  <c r="AL13" i="4"/>
  <c r="F13" i="4"/>
  <c r="U13" i="4"/>
  <c r="AB13" i="4"/>
  <c r="AI13" i="4"/>
  <c r="H13" i="4"/>
  <c r="W13" i="4"/>
  <c r="AD13" i="4"/>
  <c r="AK13" i="4"/>
  <c r="G13" i="4"/>
  <c r="Y13" i="4"/>
  <c r="AJ13" i="4"/>
  <c r="P13" i="4"/>
  <c r="AA13" i="4"/>
  <c r="AM13" i="4"/>
  <c r="R13" i="4"/>
  <c r="AC13" i="4"/>
  <c r="O13" i="4"/>
  <c r="S13" i="4"/>
  <c r="AE13" i="4"/>
  <c r="Q7" i="4"/>
  <c r="T7" i="4"/>
  <c r="Z7" i="4"/>
  <c r="AF7" i="4"/>
  <c r="AL7" i="4"/>
  <c r="H7" i="4"/>
  <c r="W7" i="4"/>
  <c r="AD7" i="4"/>
  <c r="AK7" i="4"/>
  <c r="R7" i="4"/>
  <c r="Y7" i="4"/>
  <c r="AG7" i="4"/>
  <c r="O7" i="4"/>
  <c r="U7" i="4"/>
  <c r="AE7" i="4"/>
  <c r="V7" i="4"/>
  <c r="AH7" i="4"/>
  <c r="F7" i="4"/>
  <c r="X7" i="4"/>
  <c r="AI7" i="4"/>
  <c r="G7" i="4"/>
  <c r="AA7" i="4"/>
  <c r="AJ7" i="4"/>
  <c r="S7" i="4"/>
  <c r="AC7" i="4"/>
  <c r="AH37" i="4"/>
  <c r="Y37" i="4"/>
  <c r="H37" i="4"/>
  <c r="AI36" i="4"/>
  <c r="Z36" i="4"/>
  <c r="P36" i="4"/>
  <c r="AK34" i="4"/>
  <c r="Z34" i="4"/>
  <c r="AG32" i="4"/>
  <c r="U32" i="4"/>
  <c r="AK31" i="4"/>
  <c r="Y31" i="4"/>
  <c r="F31" i="4"/>
  <c r="AC30" i="4"/>
  <c r="P30" i="4"/>
  <c r="AE28" i="4"/>
  <c r="P28" i="4"/>
  <c r="AA26" i="4"/>
  <c r="F26" i="4"/>
  <c r="Z25" i="4"/>
  <c r="O24" i="4"/>
  <c r="Z24" i="4"/>
  <c r="AL22" i="4"/>
  <c r="Q22" i="4"/>
  <c r="AM19" i="4"/>
  <c r="AI18" i="4"/>
  <c r="AA16" i="4"/>
  <c r="R14" i="4"/>
  <c r="O12" i="4"/>
  <c r="S10" i="4"/>
  <c r="AF8" i="4"/>
  <c r="W6" i="4"/>
  <c r="AJ4" i="4"/>
  <c r="P23" i="4"/>
  <c r="W23" i="4"/>
  <c r="AC23" i="4"/>
  <c r="AI23" i="4"/>
  <c r="F23" i="4"/>
  <c r="S23" i="4"/>
  <c r="Y23" i="4"/>
  <c r="AE23" i="4"/>
  <c r="AK23" i="4"/>
  <c r="H17" i="4"/>
  <c r="V17" i="4"/>
  <c r="AB17" i="4"/>
  <c r="AH17" i="4"/>
  <c r="O17" i="4"/>
  <c r="P17" i="4"/>
  <c r="X17" i="4"/>
  <c r="AE17" i="4"/>
  <c r="AL17" i="4"/>
  <c r="S17" i="4"/>
  <c r="Z17" i="4"/>
  <c r="AG17" i="4"/>
  <c r="H11" i="4"/>
  <c r="V11" i="4"/>
  <c r="AB11" i="4"/>
  <c r="AH11" i="4"/>
  <c r="O11" i="4"/>
  <c r="S11" i="4"/>
  <c r="Z11" i="4"/>
  <c r="AG11" i="4"/>
  <c r="Q11" i="4"/>
  <c r="U11" i="4"/>
  <c r="AC11" i="4"/>
  <c r="AJ11" i="4"/>
  <c r="H5" i="4"/>
  <c r="V5" i="4"/>
  <c r="AB5" i="4"/>
  <c r="AH5" i="4"/>
  <c r="O5" i="4"/>
  <c r="Q5" i="4"/>
  <c r="U5" i="4"/>
  <c r="AC5" i="4"/>
  <c r="AJ5" i="4"/>
  <c r="P5" i="4"/>
  <c r="X5" i="4"/>
  <c r="AE5" i="4"/>
  <c r="AL5" i="4"/>
  <c r="AM39" i="4"/>
  <c r="AG39" i="4"/>
  <c r="AA39" i="4"/>
  <c r="U39" i="4"/>
  <c r="G39" i="4"/>
  <c r="AK35" i="4"/>
  <c r="AE35" i="4"/>
  <c r="Y35" i="4"/>
  <c r="S35" i="4"/>
  <c r="F35" i="4"/>
  <c r="AM33" i="4"/>
  <c r="AG33" i="4"/>
  <c r="AA33" i="4"/>
  <c r="U33" i="4"/>
  <c r="G33" i="4"/>
  <c r="AK29" i="4"/>
  <c r="AE29" i="4"/>
  <c r="Y29" i="4"/>
  <c r="S29" i="4"/>
  <c r="F29" i="4"/>
  <c r="AH27" i="4"/>
  <c r="AA27" i="4"/>
  <c r="AJ23" i="4"/>
  <c r="AA23" i="4"/>
  <c r="R23" i="4"/>
  <c r="AL21" i="4"/>
  <c r="AC21" i="4"/>
  <c r="AJ17" i="4"/>
  <c r="Y17" i="4"/>
  <c r="Q17" i="4"/>
  <c r="AL15" i="4"/>
  <c r="AA15" i="4"/>
  <c r="AE11" i="4"/>
  <c r="T11" i="4"/>
  <c r="AG9" i="4"/>
  <c r="AK5" i="4"/>
  <c r="Z5" i="4"/>
  <c r="G5" i="4"/>
  <c r="AM3" i="4"/>
  <c r="AB3" i="4"/>
  <c r="F27" i="4"/>
  <c r="S27" i="4"/>
  <c r="Y27" i="4"/>
  <c r="AE27" i="4"/>
  <c r="AK27" i="4"/>
  <c r="F21" i="4"/>
  <c r="S21" i="4"/>
  <c r="Y21" i="4"/>
  <c r="AE21" i="4"/>
  <c r="AK21" i="4"/>
  <c r="G21" i="4"/>
  <c r="U21" i="4"/>
  <c r="AA21" i="4"/>
  <c r="AG21" i="4"/>
  <c r="AM21" i="4"/>
  <c r="R15" i="4"/>
  <c r="X15" i="4"/>
  <c r="AD15" i="4"/>
  <c r="AJ15" i="4"/>
  <c r="G15" i="4"/>
  <c r="V15" i="4"/>
  <c r="AC15" i="4"/>
  <c r="AK15" i="4"/>
  <c r="P15" i="4"/>
  <c r="Y15" i="4"/>
  <c r="AF15" i="4"/>
  <c r="AM15" i="4"/>
  <c r="R9" i="4"/>
  <c r="X9" i="4"/>
  <c r="AD9" i="4"/>
  <c r="AJ9" i="4"/>
  <c r="P9" i="4"/>
  <c r="Y9" i="4"/>
  <c r="AF9" i="4"/>
  <c r="AM9" i="4"/>
  <c r="F9" i="4"/>
  <c r="T9" i="4"/>
  <c r="AA9" i="4"/>
  <c r="AH9" i="4"/>
  <c r="R3" i="4"/>
  <c r="X3" i="4"/>
  <c r="AD3" i="4"/>
  <c r="AJ3" i="4"/>
  <c r="F3" i="4"/>
  <c r="T3" i="4"/>
  <c r="AA3" i="4"/>
  <c r="AH3" i="4"/>
  <c r="G3" i="4"/>
  <c r="V3" i="4"/>
  <c r="AC3" i="4"/>
  <c r="AK3" i="4"/>
  <c r="AK39" i="4"/>
  <c r="AE39" i="4"/>
  <c r="Y39" i="4"/>
  <c r="S39" i="4"/>
  <c r="AI35" i="4"/>
  <c r="AC35" i="4"/>
  <c r="W35" i="4"/>
  <c r="AK33" i="4"/>
  <c r="AE33" i="4"/>
  <c r="Y33" i="4"/>
  <c r="S33" i="4"/>
  <c r="AI29" i="4"/>
  <c r="AC29" i="4"/>
  <c r="W29" i="4"/>
  <c r="AM27" i="4"/>
  <c r="AF27" i="4"/>
  <c r="X27" i="4"/>
  <c r="P27" i="4"/>
  <c r="AG23" i="4"/>
  <c r="X23" i="4"/>
  <c r="G23" i="4"/>
  <c r="AI21" i="4"/>
  <c r="Z21" i="4"/>
  <c r="P21" i="4"/>
  <c r="AF17" i="4"/>
  <c r="U17" i="4"/>
  <c r="AH15" i="4"/>
  <c r="W15" i="4"/>
  <c r="F15" i="4"/>
  <c r="AL11" i="4"/>
  <c r="AA11" i="4"/>
  <c r="P11" i="4"/>
  <c r="O9" i="4"/>
  <c r="AC9" i="4"/>
  <c r="S9" i="4"/>
  <c r="AG5" i="4"/>
  <c r="W5" i="4"/>
  <c r="AI3" i="4"/>
  <c r="Y3" i="4"/>
  <c r="Q3" i="4"/>
  <c r="AL40" i="4"/>
  <c r="AC40" i="4"/>
  <c r="U40" i="4"/>
  <c r="AG40" i="4"/>
  <c r="X40" i="4"/>
  <c r="H40" i="4"/>
  <c r="AJ40" i="4"/>
  <c r="AE40" i="4"/>
  <c r="W40" i="4"/>
  <c r="G40" i="4"/>
  <c r="AK40" i="4"/>
  <c r="AB40" i="4"/>
  <c r="R40" i="4"/>
  <c r="O40" i="4"/>
  <c r="AD40" i="4"/>
  <c r="V40" i="4"/>
  <c r="F40" i="4"/>
  <c r="AI40" i="4"/>
  <c r="Y40" i="4"/>
  <c r="Q40" i="4"/>
  <c r="T40" i="4"/>
  <c r="Z40" i="4"/>
  <c r="AF40" i="4"/>
  <c r="AM40" i="4"/>
  <c r="AH40" i="4"/>
  <c r="AA40" i="4"/>
  <c r="S40" i="4"/>
  <c r="C89" i="11"/>
  <c r="D90" i="8"/>
  <c r="C52" i="4" l="1"/>
  <c r="B52" i="13" s="1"/>
  <c r="D14" i="14"/>
  <c r="C47" i="4"/>
  <c r="B47" i="13" s="1"/>
  <c r="C47" i="13" s="1"/>
  <c r="C48" i="4"/>
  <c r="B48" i="13" s="1"/>
  <c r="C48" i="13" s="1"/>
  <c r="C44" i="4"/>
  <c r="B44" i="13" s="1"/>
  <c r="C44" i="13" s="1"/>
  <c r="C51" i="4"/>
  <c r="C45" i="4"/>
  <c r="C50" i="4"/>
  <c r="B50" i="13" s="1"/>
  <c r="C50" i="13" s="1"/>
  <c r="C46" i="4"/>
  <c r="E47" i="4" s="1"/>
  <c r="C49" i="4"/>
  <c r="C42" i="4"/>
  <c r="C43" i="4"/>
  <c r="C41" i="4"/>
  <c r="C38" i="4"/>
  <c r="C11" i="4"/>
  <c r="C17" i="4"/>
  <c r="C35" i="4"/>
  <c r="C23" i="4"/>
  <c r="C26" i="4"/>
  <c r="C33" i="4"/>
  <c r="C5" i="4"/>
  <c r="C29" i="4"/>
  <c r="C10" i="4"/>
  <c r="C14" i="4"/>
  <c r="C40" i="4"/>
  <c r="C16" i="4"/>
  <c r="C28" i="4"/>
  <c r="C25" i="4"/>
  <c r="C36" i="4"/>
  <c r="C13" i="4"/>
  <c r="C30" i="4"/>
  <c r="C6" i="4"/>
  <c r="C24" i="4"/>
  <c r="C12" i="4"/>
  <c r="C18" i="4"/>
  <c r="C27" i="4"/>
  <c r="C9" i="4"/>
  <c r="C20" i="4"/>
  <c r="C4" i="4"/>
  <c r="C7" i="4"/>
  <c r="C19" i="4"/>
  <c r="C8" i="4"/>
  <c r="C3" i="4"/>
  <c r="C34" i="4"/>
  <c r="C22" i="4"/>
  <c r="C32" i="4"/>
  <c r="C39" i="4"/>
  <c r="C15" i="4"/>
  <c r="C21" i="4"/>
  <c r="C37" i="4"/>
  <c r="C31" i="4"/>
  <c r="E52" i="4" l="1"/>
  <c r="AF52" i="13"/>
  <c r="Y52" i="13"/>
  <c r="AP52" i="13"/>
  <c r="AE52" i="13"/>
  <c r="AI52" i="13"/>
  <c r="Z52" i="13"/>
  <c r="Q52" i="13"/>
  <c r="AK52" i="13"/>
  <c r="K52" i="13"/>
  <c r="AB52" i="13"/>
  <c r="U52" i="13"/>
  <c r="P52" i="13"/>
  <c r="W52" i="13"/>
  <c r="S52" i="13"/>
  <c r="AG52" i="13"/>
  <c r="AN52" i="13"/>
  <c r="F52" i="13"/>
  <c r="AD52" i="13"/>
  <c r="AO52" i="13"/>
  <c r="H52" i="13"/>
  <c r="I52" i="13"/>
  <c r="AL52" i="13"/>
  <c r="N52" i="13"/>
  <c r="E52" i="13"/>
  <c r="AH52" i="13"/>
  <c r="AQ52" i="13"/>
  <c r="J52" i="13"/>
  <c r="M52" i="13"/>
  <c r="X52" i="13"/>
  <c r="AJ52" i="13"/>
  <c r="D52" i="13"/>
  <c r="V52" i="13"/>
  <c r="C52" i="13"/>
  <c r="E4" i="14" s="1"/>
  <c r="L52" i="13"/>
  <c r="O52" i="13"/>
  <c r="AA52" i="13"/>
  <c r="AM52" i="13"/>
  <c r="G52" i="13"/>
  <c r="T52" i="13"/>
  <c r="R52" i="13"/>
  <c r="AC52" i="13"/>
  <c r="B51" i="13"/>
  <c r="C51" i="13" s="1"/>
  <c r="E51" i="4"/>
  <c r="E48" i="4"/>
  <c r="E49" i="4"/>
  <c r="B46" i="13"/>
  <c r="C46" i="13" s="1"/>
  <c r="E46" i="4"/>
  <c r="E50" i="4"/>
  <c r="B49" i="13"/>
  <c r="C49" i="13" s="1"/>
  <c r="B45" i="13"/>
  <c r="C45" i="13" s="1"/>
  <c r="E45" i="4"/>
  <c r="D48" i="13"/>
  <c r="G48" i="13"/>
  <c r="Q48" i="13"/>
  <c r="W48" i="13"/>
  <c r="AC48" i="13"/>
  <c r="AI48" i="13"/>
  <c r="AO48" i="13"/>
  <c r="R48" i="13"/>
  <c r="AJ48" i="13"/>
  <c r="E48" i="13"/>
  <c r="O48" i="13"/>
  <c r="L48" i="13"/>
  <c r="AD48" i="13"/>
  <c r="AG48" i="13"/>
  <c r="F48" i="13"/>
  <c r="M48" i="13"/>
  <c r="S48" i="13"/>
  <c r="Y48" i="13"/>
  <c r="AE48" i="13"/>
  <c r="AK48" i="13"/>
  <c r="AQ48" i="13"/>
  <c r="N48" i="13"/>
  <c r="Z48" i="13"/>
  <c r="AL48" i="13"/>
  <c r="AA48" i="13"/>
  <c r="J48" i="13"/>
  <c r="T48" i="13"/>
  <c r="AF48" i="13"/>
  <c r="U48" i="13"/>
  <c r="H48" i="13"/>
  <c r="K48" i="13"/>
  <c r="P48" i="13"/>
  <c r="V48" i="13"/>
  <c r="AB48" i="13"/>
  <c r="AH48" i="13"/>
  <c r="AN48" i="13"/>
  <c r="I48" i="13"/>
  <c r="X48" i="13"/>
  <c r="AP48" i="13"/>
  <c r="AM48" i="13"/>
  <c r="F44" i="13"/>
  <c r="AK44" i="13"/>
  <c r="M44" i="13"/>
  <c r="AQ44" i="13"/>
  <c r="AE44" i="13"/>
  <c r="Y44" i="13"/>
  <c r="E44" i="13"/>
  <c r="S44" i="13"/>
  <c r="T44" i="13"/>
  <c r="AJ44" i="13"/>
  <c r="N44" i="13"/>
  <c r="AD44" i="13"/>
  <c r="J44" i="13"/>
  <c r="X44" i="13"/>
  <c r="AL44" i="13"/>
  <c r="Z44" i="13"/>
  <c r="AP44" i="13"/>
  <c r="I44" i="13"/>
  <c r="Q44" i="13"/>
  <c r="K44" i="13"/>
  <c r="AA44" i="13"/>
  <c r="R44" i="13"/>
  <c r="G44" i="13"/>
  <c r="AN44" i="13"/>
  <c r="H44" i="13"/>
  <c r="AM44" i="13"/>
  <c r="L44" i="13"/>
  <c r="AO44" i="13"/>
  <c r="D44" i="13"/>
  <c r="AH44" i="13"/>
  <c r="AG44" i="13"/>
  <c r="AI44" i="13"/>
  <c r="AB44" i="13"/>
  <c r="AC44" i="13"/>
  <c r="V44" i="13"/>
  <c r="U44" i="13"/>
  <c r="AF44" i="13"/>
  <c r="W44" i="13"/>
  <c r="P44" i="13"/>
  <c r="O44" i="13"/>
  <c r="O47" i="13"/>
  <c r="U47" i="13"/>
  <c r="AA47" i="13"/>
  <c r="AG47" i="13"/>
  <c r="AM47" i="13"/>
  <c r="E47" i="13"/>
  <c r="K47" i="13"/>
  <c r="V47" i="13"/>
  <c r="AN47" i="13"/>
  <c r="Y47" i="13"/>
  <c r="H47" i="13"/>
  <c r="P47" i="13"/>
  <c r="AH47" i="13"/>
  <c r="S47" i="13"/>
  <c r="D47" i="13"/>
  <c r="G47" i="13"/>
  <c r="Q47" i="13"/>
  <c r="W47" i="13"/>
  <c r="AC47" i="13"/>
  <c r="AI47" i="13"/>
  <c r="AO47" i="13"/>
  <c r="L47" i="13"/>
  <c r="AD47" i="13"/>
  <c r="AP47" i="13"/>
  <c r="F47" i="13"/>
  <c r="AE47" i="13"/>
  <c r="I47" i="13"/>
  <c r="R47" i="13"/>
  <c r="X47" i="13"/>
  <c r="AJ47" i="13"/>
  <c r="AK47" i="13"/>
  <c r="J47" i="13"/>
  <c r="N47" i="13"/>
  <c r="T47" i="13"/>
  <c r="Z47" i="13"/>
  <c r="AF47" i="13"/>
  <c r="AL47" i="13"/>
  <c r="AB47" i="13"/>
  <c r="M47" i="13"/>
  <c r="AQ47" i="13"/>
  <c r="O50" i="13"/>
  <c r="U50" i="13"/>
  <c r="AA50" i="13"/>
  <c r="AG50" i="13"/>
  <c r="K50" i="13"/>
  <c r="AB50" i="13"/>
  <c r="AN50" i="13"/>
  <c r="L50" i="13"/>
  <c r="AP50" i="13"/>
  <c r="M50" i="13"/>
  <c r="AQ50" i="13"/>
  <c r="H50" i="13"/>
  <c r="V50" i="13"/>
  <c r="AD50" i="13"/>
  <c r="E50" i="13"/>
  <c r="S50" i="13"/>
  <c r="D50" i="13"/>
  <c r="G50" i="13"/>
  <c r="Q50" i="13"/>
  <c r="W50" i="13"/>
  <c r="AC50" i="13"/>
  <c r="AI50" i="13"/>
  <c r="AO50" i="13"/>
  <c r="AJ50" i="13"/>
  <c r="F50" i="13"/>
  <c r="AE50" i="13"/>
  <c r="I50" i="13"/>
  <c r="R50" i="13"/>
  <c r="Y50" i="13"/>
  <c r="J50" i="13"/>
  <c r="N50" i="13"/>
  <c r="T50" i="13"/>
  <c r="Z50" i="13"/>
  <c r="AF50" i="13"/>
  <c r="AL50" i="13"/>
  <c r="AM50" i="13"/>
  <c r="P50" i="13"/>
  <c r="AH50" i="13"/>
  <c r="X50" i="13"/>
  <c r="AK50" i="13"/>
  <c r="E44" i="4"/>
  <c r="E19" i="4"/>
  <c r="B43" i="13"/>
  <c r="C43" i="13" s="1"/>
  <c r="E43" i="4"/>
  <c r="B41" i="13"/>
  <c r="C41" i="13" s="1"/>
  <c r="E42" i="4"/>
  <c r="B42" i="13"/>
  <c r="C42" i="13" s="1"/>
  <c r="B19" i="13"/>
  <c r="C19" i="13" s="1"/>
  <c r="B35" i="13"/>
  <c r="C35" i="13" s="1"/>
  <c r="B32" i="13"/>
  <c r="C32" i="13" s="1"/>
  <c r="B12" i="13"/>
  <c r="C12" i="13" s="1"/>
  <c r="B17" i="13"/>
  <c r="C17" i="13" s="1"/>
  <c r="B37" i="13"/>
  <c r="C37" i="13" s="1"/>
  <c r="B34" i="13"/>
  <c r="C34" i="13" s="1"/>
  <c r="B20" i="13"/>
  <c r="C20" i="13" s="1"/>
  <c r="B6" i="13"/>
  <c r="C6" i="13" s="1"/>
  <c r="B16" i="13"/>
  <c r="C16" i="13" s="1"/>
  <c r="B33" i="13"/>
  <c r="C33" i="13" s="1"/>
  <c r="B38" i="13"/>
  <c r="C38" i="13" s="1"/>
  <c r="E40" i="4"/>
  <c r="B39" i="13"/>
  <c r="C39" i="13" s="1"/>
  <c r="B10" i="13"/>
  <c r="C10" i="13" s="1"/>
  <c r="B21" i="13"/>
  <c r="C21" i="13" s="1"/>
  <c r="B3" i="13"/>
  <c r="C3" i="13" s="1"/>
  <c r="B9" i="13"/>
  <c r="C9" i="13" s="1"/>
  <c r="B30" i="13"/>
  <c r="C30" i="13" s="1"/>
  <c r="E41" i="4"/>
  <c r="B40" i="13"/>
  <c r="C40" i="13" s="1"/>
  <c r="B26" i="13"/>
  <c r="C26" i="13" s="1"/>
  <c r="B15" i="13"/>
  <c r="C15" i="13" s="1"/>
  <c r="B8" i="13"/>
  <c r="C8" i="13" s="1"/>
  <c r="B27" i="13"/>
  <c r="C27" i="13" s="1"/>
  <c r="B13" i="13"/>
  <c r="C13" i="13" s="1"/>
  <c r="B14" i="13"/>
  <c r="C14" i="13" s="1"/>
  <c r="B23" i="13"/>
  <c r="C23" i="13" s="1"/>
  <c r="B18" i="13"/>
  <c r="C18" i="13" s="1"/>
  <c r="B36" i="13"/>
  <c r="C36" i="13" s="1"/>
  <c r="B25" i="13"/>
  <c r="C25" i="13" s="1"/>
  <c r="B7" i="13"/>
  <c r="C7" i="13" s="1"/>
  <c r="B29" i="13"/>
  <c r="C29" i="13" s="1"/>
  <c r="B31" i="13"/>
  <c r="C31" i="13" s="1"/>
  <c r="B22" i="13"/>
  <c r="C22" i="13" s="1"/>
  <c r="B4" i="13"/>
  <c r="C4" i="13" s="1"/>
  <c r="B24" i="13"/>
  <c r="C24" i="13" s="1"/>
  <c r="B28" i="13"/>
  <c r="C28" i="13" s="1"/>
  <c r="B5" i="13"/>
  <c r="C5" i="13" s="1"/>
  <c r="B11" i="13"/>
  <c r="C11" i="13" s="1"/>
  <c r="E4" i="4"/>
  <c r="E5" i="4"/>
  <c r="E51" i="13" l="1"/>
  <c r="E6" i="14" s="1"/>
  <c r="AC51" i="13"/>
  <c r="G51" i="13"/>
  <c r="E8" i="14" s="1"/>
  <c r="O51" i="13"/>
  <c r="M46" i="13"/>
  <c r="AN46" i="13"/>
  <c r="D51" i="13"/>
  <c r="AH51" i="13"/>
  <c r="Y51" i="13"/>
  <c r="AN51" i="13"/>
  <c r="AQ51" i="13"/>
  <c r="I51" i="13"/>
  <c r="E10" i="14" s="1"/>
  <c r="V51" i="13"/>
  <c r="AG51" i="13"/>
  <c r="Z51" i="13"/>
  <c r="AK51" i="13"/>
  <c r="N51" i="13"/>
  <c r="H51" i="13"/>
  <c r="E9" i="14" s="1"/>
  <c r="K51" i="13"/>
  <c r="E12" i="14" s="1"/>
  <c r="AI51" i="13"/>
  <c r="Q51" i="13"/>
  <c r="AB51" i="13"/>
  <c r="J51" i="13"/>
  <c r="E11" i="14" s="1"/>
  <c r="R51" i="13"/>
  <c r="W51" i="13"/>
  <c r="F51" i="13"/>
  <c r="AO51" i="13"/>
  <c r="E7" i="14"/>
  <c r="AP51" i="13"/>
  <c r="AM51" i="13"/>
  <c r="L51" i="13"/>
  <c r="AE51" i="13"/>
  <c r="P51" i="13"/>
  <c r="AJ51" i="13"/>
  <c r="T51" i="13"/>
  <c r="AL51" i="13"/>
  <c r="AA51" i="13"/>
  <c r="X51" i="13"/>
  <c r="AD51" i="13"/>
  <c r="M51" i="13"/>
  <c r="S51" i="13"/>
  <c r="U51" i="13"/>
  <c r="AF51" i="13"/>
  <c r="E13" i="14"/>
  <c r="E5" i="14"/>
  <c r="S46" i="13"/>
  <c r="P46" i="13"/>
  <c r="AL46" i="13"/>
  <c r="AM46" i="13"/>
  <c r="R46" i="13"/>
  <c r="AF46" i="13"/>
  <c r="T46" i="13"/>
  <c r="AC46" i="13"/>
  <c r="AO46" i="13"/>
  <c r="AE46" i="13"/>
  <c r="AJ46" i="13"/>
  <c r="U46" i="13"/>
  <c r="R49" i="13"/>
  <c r="V46" i="13"/>
  <c r="D46" i="13"/>
  <c r="J46" i="13"/>
  <c r="X46" i="13"/>
  <c r="K46" i="13"/>
  <c r="G46" i="13"/>
  <c r="W46" i="13"/>
  <c r="AD46" i="13"/>
  <c r="AH46" i="13"/>
  <c r="AB46" i="13"/>
  <c r="O46" i="13"/>
  <c r="AI46" i="13"/>
  <c r="Y46" i="13"/>
  <c r="E46" i="13"/>
  <c r="L46" i="13"/>
  <c r="H46" i="13"/>
  <c r="AG46" i="13"/>
  <c r="Z46" i="13"/>
  <c r="AQ46" i="13"/>
  <c r="F46" i="13"/>
  <c r="M49" i="13"/>
  <c r="AP46" i="13"/>
  <c r="I46" i="13"/>
  <c r="Q46" i="13"/>
  <c r="AA46" i="13"/>
  <c r="N46" i="13"/>
  <c r="AK46" i="13"/>
  <c r="E49" i="13"/>
  <c r="Z49" i="13"/>
  <c r="AO49" i="13"/>
  <c r="D49" i="13"/>
  <c r="L49" i="13"/>
  <c r="X45" i="13"/>
  <c r="K49" i="13"/>
  <c r="T49" i="13"/>
  <c r="G49" i="13"/>
  <c r="AA49" i="13"/>
  <c r="N49" i="13"/>
  <c r="AJ49" i="13"/>
  <c r="H49" i="13"/>
  <c r="O49" i="13"/>
  <c r="AE49" i="13"/>
  <c r="AD49" i="13"/>
  <c r="Q49" i="13"/>
  <c r="AC49" i="13"/>
  <c r="Y49" i="13"/>
  <c r="AL49" i="13"/>
  <c r="AI49" i="13"/>
  <c r="AG49" i="13"/>
  <c r="V49" i="13"/>
  <c r="AB45" i="13"/>
  <c r="AM45" i="13"/>
  <c r="AI45" i="13"/>
  <c r="N45" i="13"/>
  <c r="AK45" i="13"/>
  <c r="Y45" i="13"/>
  <c r="H45" i="13"/>
  <c r="AP45" i="13"/>
  <c r="AN45" i="13"/>
  <c r="Z45" i="13"/>
  <c r="AJ45" i="13"/>
  <c r="G45" i="13"/>
  <c r="K45" i="13"/>
  <c r="AQ45" i="13"/>
  <c r="U45" i="13"/>
  <c r="L45" i="13"/>
  <c r="AF45" i="13"/>
  <c r="F45" i="13"/>
  <c r="Q45" i="13"/>
  <c r="AB49" i="13"/>
  <c r="X49" i="13"/>
  <c r="P49" i="13"/>
  <c r="AM49" i="13"/>
  <c r="AH49" i="13"/>
  <c r="AF49" i="13"/>
  <c r="S49" i="13"/>
  <c r="AH45" i="13"/>
  <c r="E45" i="13"/>
  <c r="T45" i="13"/>
  <c r="AE45" i="13"/>
  <c r="AD45" i="13"/>
  <c r="AO45" i="13"/>
  <c r="D45" i="13"/>
  <c r="J49" i="13"/>
  <c r="AQ49" i="13"/>
  <c r="F49" i="13"/>
  <c r="V45" i="13"/>
  <c r="O45" i="13"/>
  <c r="J45" i="13"/>
  <c r="S45" i="13"/>
  <c r="R45" i="13"/>
  <c r="AC45" i="13"/>
  <c r="AP49" i="13"/>
  <c r="I49" i="13"/>
  <c r="AN49" i="13"/>
  <c r="U49" i="13"/>
  <c r="W49" i="13"/>
  <c r="AK49" i="13"/>
  <c r="AG45" i="13"/>
  <c r="P45" i="13"/>
  <c r="AL45" i="13"/>
  <c r="AA45" i="13"/>
  <c r="M45" i="13"/>
  <c r="I45" i="13"/>
  <c r="W45" i="13"/>
  <c r="E23" i="13"/>
  <c r="W23" i="13"/>
  <c r="R23" i="13"/>
  <c r="M23" i="13"/>
  <c r="J23" i="13"/>
  <c r="H23" i="13"/>
  <c r="AN23" i="13"/>
  <c r="AC23" i="13"/>
  <c r="X23" i="13"/>
  <c r="S23" i="13"/>
  <c r="N23" i="13"/>
  <c r="K23" i="13"/>
  <c r="AM23" i="13"/>
  <c r="AI23" i="13"/>
  <c r="AD23" i="13"/>
  <c r="Y23" i="13"/>
  <c r="T23" i="13"/>
  <c r="P23" i="13"/>
  <c r="D23" i="13"/>
  <c r="AO23" i="13"/>
  <c r="AJ23" i="13"/>
  <c r="AE23" i="13"/>
  <c r="Z23" i="13"/>
  <c r="V23" i="13"/>
  <c r="O23" i="13"/>
  <c r="Q23" i="13"/>
  <c r="L23" i="13"/>
  <c r="F23" i="13"/>
  <c r="AQ23" i="13"/>
  <c r="AL23" i="13"/>
  <c r="AH23" i="13"/>
  <c r="AG23" i="13"/>
  <c r="AP23" i="13"/>
  <c r="AK23" i="13"/>
  <c r="AF23" i="13"/>
  <c r="AB23" i="13"/>
  <c r="G23" i="13"/>
  <c r="U23" i="13"/>
  <c r="I23" i="13"/>
  <c r="AA23" i="13"/>
  <c r="E27" i="13"/>
  <c r="G27" i="13"/>
  <c r="S27" i="13"/>
  <c r="N27" i="13"/>
  <c r="O27" i="13"/>
  <c r="K27" i="13"/>
  <c r="I27" i="13"/>
  <c r="AP27" i="13"/>
  <c r="Q27" i="13"/>
  <c r="Y27" i="13"/>
  <c r="T27" i="13"/>
  <c r="U27" i="13"/>
  <c r="P27" i="13"/>
  <c r="L27" i="13"/>
  <c r="W27" i="13"/>
  <c r="AE27" i="13"/>
  <c r="Z27" i="13"/>
  <c r="AA27" i="13"/>
  <c r="V27" i="13"/>
  <c r="R27" i="13"/>
  <c r="AC27" i="13"/>
  <c r="AK27" i="13"/>
  <c r="AF27" i="13"/>
  <c r="AG27" i="13"/>
  <c r="AB27" i="13"/>
  <c r="X27" i="13"/>
  <c r="AI27" i="13"/>
  <c r="F27" i="13"/>
  <c r="AQ27" i="13"/>
  <c r="AL27" i="13"/>
  <c r="AM27" i="13"/>
  <c r="AH27" i="13"/>
  <c r="AD27" i="13"/>
  <c r="D27" i="13"/>
  <c r="M27" i="13"/>
  <c r="J27" i="13"/>
  <c r="H27" i="13"/>
  <c r="AN27" i="13"/>
  <c r="AJ27" i="13"/>
  <c r="AO27" i="13"/>
  <c r="L36" i="13"/>
  <c r="F36" i="13"/>
  <c r="AQ36" i="13"/>
  <c r="AL36" i="13"/>
  <c r="AM36" i="13"/>
  <c r="AI36" i="13"/>
  <c r="AH36" i="13"/>
  <c r="K36" i="13"/>
  <c r="R36" i="13"/>
  <c r="M36" i="13"/>
  <c r="J36" i="13"/>
  <c r="D36" i="13"/>
  <c r="AO36" i="13"/>
  <c r="X36" i="13"/>
  <c r="S36" i="13"/>
  <c r="N36" i="13"/>
  <c r="O36" i="13"/>
  <c r="G36" i="13"/>
  <c r="AD36" i="13"/>
  <c r="Y36" i="13"/>
  <c r="T36" i="13"/>
  <c r="U36" i="13"/>
  <c r="Q36" i="13"/>
  <c r="I36" i="13"/>
  <c r="AP36" i="13"/>
  <c r="AK36" i="13"/>
  <c r="AF36" i="13"/>
  <c r="AG36" i="13"/>
  <c r="AC36" i="13"/>
  <c r="AJ36" i="13"/>
  <c r="AE36" i="13"/>
  <c r="H36" i="13"/>
  <c r="AB36" i="13"/>
  <c r="E36" i="13"/>
  <c r="V36" i="13"/>
  <c r="Z36" i="13"/>
  <c r="AN36" i="13"/>
  <c r="P36" i="13"/>
  <c r="AA36" i="13"/>
  <c r="W36" i="13"/>
  <c r="H22" i="13"/>
  <c r="AN22" i="13"/>
  <c r="AI22" i="13"/>
  <c r="AD22" i="13"/>
  <c r="Z22" i="13"/>
  <c r="S22" i="13"/>
  <c r="O22" i="13"/>
  <c r="K22" i="13"/>
  <c r="D22" i="13"/>
  <c r="AO22" i="13"/>
  <c r="AJ22" i="13"/>
  <c r="AF22" i="13"/>
  <c r="Y22" i="13"/>
  <c r="U22" i="13"/>
  <c r="P22" i="13"/>
  <c r="G22" i="13"/>
  <c r="I22" i="13"/>
  <c r="AP22" i="13"/>
  <c r="AL22" i="13"/>
  <c r="AK22" i="13"/>
  <c r="AA22" i="13"/>
  <c r="V22" i="13"/>
  <c r="Q22" i="13"/>
  <c r="L22" i="13"/>
  <c r="J22" i="13"/>
  <c r="F22" i="13"/>
  <c r="AG22" i="13"/>
  <c r="AB22" i="13"/>
  <c r="W22" i="13"/>
  <c r="R22" i="13"/>
  <c r="N22" i="13"/>
  <c r="AQ22" i="13"/>
  <c r="AM22" i="13"/>
  <c r="AH22" i="13"/>
  <c r="AC22" i="13"/>
  <c r="X22" i="13"/>
  <c r="T22" i="13"/>
  <c r="M22" i="13"/>
  <c r="E22" i="13"/>
  <c r="AE22" i="13"/>
  <c r="M18" i="13"/>
  <c r="Z18" i="13"/>
  <c r="H18" i="13"/>
  <c r="L18" i="13"/>
  <c r="D18" i="13"/>
  <c r="Q18" i="13"/>
  <c r="W18" i="13"/>
  <c r="S18" i="13"/>
  <c r="AF18" i="13"/>
  <c r="K18" i="13"/>
  <c r="R18" i="13"/>
  <c r="AE18" i="13"/>
  <c r="AH18" i="13"/>
  <c r="AI18" i="13"/>
  <c r="Y18" i="13"/>
  <c r="P18" i="13"/>
  <c r="X18" i="13"/>
  <c r="AL18" i="13"/>
  <c r="AN18" i="13"/>
  <c r="AO18" i="13"/>
  <c r="J18" i="13"/>
  <c r="O18" i="13"/>
  <c r="V18" i="13"/>
  <c r="AD18" i="13"/>
  <c r="G18" i="13"/>
  <c r="AC18" i="13"/>
  <c r="N18" i="13"/>
  <c r="U18" i="13"/>
  <c r="AB18" i="13"/>
  <c r="AK18" i="13"/>
  <c r="AG18" i="13"/>
  <c r="AJ18" i="13"/>
  <c r="E18" i="13"/>
  <c r="F18" i="13"/>
  <c r="T18" i="13"/>
  <c r="AA18" i="13"/>
  <c r="I18" i="13"/>
  <c r="AQ18" i="13"/>
  <c r="AM18" i="13"/>
  <c r="AP18" i="13"/>
  <c r="E15" i="13"/>
  <c r="P15" i="13"/>
  <c r="Q15" i="13"/>
  <c r="R15" i="13"/>
  <c r="S15" i="13"/>
  <c r="V15" i="13"/>
  <c r="T15" i="13"/>
  <c r="O15" i="13"/>
  <c r="W15" i="13"/>
  <c r="X15" i="13"/>
  <c r="Y15" i="13"/>
  <c r="Z15" i="13"/>
  <c r="AC15" i="13"/>
  <c r="AB15" i="13"/>
  <c r="U15" i="13"/>
  <c r="AD15" i="13"/>
  <c r="AE15" i="13"/>
  <c r="AF15" i="13"/>
  <c r="AH15" i="13"/>
  <c r="AJ15" i="13"/>
  <c r="AO15" i="13"/>
  <c r="AA15" i="13"/>
  <c r="AK15" i="13"/>
  <c r="AL15" i="13"/>
  <c r="AM15" i="13"/>
  <c r="AN15" i="13"/>
  <c r="AP15" i="13"/>
  <c r="AG15" i="13"/>
  <c r="AQ15" i="13"/>
  <c r="H15" i="13"/>
  <c r="D15" i="13"/>
  <c r="F15" i="13"/>
  <c r="I15" i="13"/>
  <c r="J15" i="13"/>
  <c r="K15" i="13"/>
  <c r="G15" i="13"/>
  <c r="L15" i="13"/>
  <c r="N15" i="13"/>
  <c r="M15" i="13"/>
  <c r="AI15" i="13"/>
  <c r="E3" i="13"/>
  <c r="P3" i="13"/>
  <c r="D3" i="13"/>
  <c r="Q3" i="13"/>
  <c r="Z3" i="13"/>
  <c r="M3" i="13"/>
  <c r="AD3" i="13"/>
  <c r="V3" i="13"/>
  <c r="O3" i="13"/>
  <c r="N3" i="13"/>
  <c r="Y3" i="13"/>
  <c r="AJ3" i="13"/>
  <c r="W3" i="13"/>
  <c r="AL3" i="13"/>
  <c r="AB3" i="13"/>
  <c r="U3" i="13"/>
  <c r="X3" i="13"/>
  <c r="AI3" i="13"/>
  <c r="G3" i="13"/>
  <c r="AE3" i="13"/>
  <c r="AH3" i="13"/>
  <c r="AA3" i="13"/>
  <c r="AF3" i="13"/>
  <c r="AQ3" i="13"/>
  <c r="S3" i="13"/>
  <c r="AO3" i="13"/>
  <c r="H3" i="13"/>
  <c r="AN3" i="13"/>
  <c r="AG3" i="13"/>
  <c r="AP3" i="13"/>
  <c r="J3" i="13"/>
  <c r="AC3" i="13"/>
  <c r="L3" i="13"/>
  <c r="K3" i="13"/>
  <c r="F3" i="13"/>
  <c r="AM3" i="13"/>
  <c r="I3" i="13"/>
  <c r="R3" i="13"/>
  <c r="AK3" i="13"/>
  <c r="T3" i="13"/>
  <c r="E33" i="13"/>
  <c r="P33" i="13"/>
  <c r="X33" i="13"/>
  <c r="S33" i="13"/>
  <c r="N33" i="13"/>
  <c r="O33" i="13"/>
  <c r="G33" i="13"/>
  <c r="V33" i="13"/>
  <c r="AD33" i="13"/>
  <c r="Y33" i="13"/>
  <c r="T33" i="13"/>
  <c r="U33" i="13"/>
  <c r="Q33" i="13"/>
  <c r="AJ33" i="13"/>
  <c r="AE33" i="13"/>
  <c r="Z33" i="13"/>
  <c r="AA33" i="13"/>
  <c r="W33" i="13"/>
  <c r="I33" i="13"/>
  <c r="AP33" i="13"/>
  <c r="AK33" i="13"/>
  <c r="AF33" i="13"/>
  <c r="AG33" i="13"/>
  <c r="AC33" i="13"/>
  <c r="L33" i="13"/>
  <c r="F33" i="13"/>
  <c r="AQ33" i="13"/>
  <c r="AL33" i="13"/>
  <c r="AM33" i="13"/>
  <c r="AI33" i="13"/>
  <c r="R33" i="13"/>
  <c r="M33" i="13"/>
  <c r="J33" i="13"/>
  <c r="D33" i="13"/>
  <c r="AO33" i="13"/>
  <c r="H33" i="13"/>
  <c r="AB33" i="13"/>
  <c r="K33" i="13"/>
  <c r="AN33" i="13"/>
  <c r="AH33" i="13"/>
  <c r="E17" i="13"/>
  <c r="G17" i="13"/>
  <c r="I17" i="13"/>
  <c r="AP17" i="13"/>
  <c r="AK17" i="13"/>
  <c r="AF17" i="13"/>
  <c r="AB17" i="13"/>
  <c r="U17" i="13"/>
  <c r="Q17" i="13"/>
  <c r="L17" i="13"/>
  <c r="F17" i="13"/>
  <c r="AQ17" i="13"/>
  <c r="AL17" i="13"/>
  <c r="AH17" i="13"/>
  <c r="AG17" i="13"/>
  <c r="W17" i="13"/>
  <c r="R17" i="13"/>
  <c r="M17" i="13"/>
  <c r="J17" i="13"/>
  <c r="H17" i="13"/>
  <c r="AN17" i="13"/>
  <c r="AA17" i="13"/>
  <c r="AC17" i="13"/>
  <c r="X17" i="13"/>
  <c r="S17" i="13"/>
  <c r="N17" i="13"/>
  <c r="K17" i="13"/>
  <c r="AM17" i="13"/>
  <c r="D17" i="13"/>
  <c r="AO17" i="13"/>
  <c r="AJ17" i="13"/>
  <c r="AE17" i="13"/>
  <c r="Z17" i="13"/>
  <c r="V17" i="13"/>
  <c r="O17" i="13"/>
  <c r="Y17" i="13"/>
  <c r="T17" i="13"/>
  <c r="P17" i="13"/>
  <c r="AI17" i="13"/>
  <c r="AD17" i="13"/>
  <c r="I12" i="13"/>
  <c r="F12" i="13"/>
  <c r="J12" i="13"/>
  <c r="Q12" i="13"/>
  <c r="S12" i="13"/>
  <c r="G12" i="13"/>
  <c r="O12" i="13"/>
  <c r="M12" i="13"/>
  <c r="N12" i="13"/>
  <c r="P12" i="13"/>
  <c r="X12" i="13"/>
  <c r="Z12" i="13"/>
  <c r="R12" i="13"/>
  <c r="U12" i="13"/>
  <c r="T12" i="13"/>
  <c r="V12" i="13"/>
  <c r="W12" i="13"/>
  <c r="AE12" i="13"/>
  <c r="AH12" i="13"/>
  <c r="AF12" i="13"/>
  <c r="AA12" i="13"/>
  <c r="AB12" i="13"/>
  <c r="AC12" i="13"/>
  <c r="AD12" i="13"/>
  <c r="AL12" i="13"/>
  <c r="AO12" i="13"/>
  <c r="Y12" i="13"/>
  <c r="AG12" i="13"/>
  <c r="AI12" i="13"/>
  <c r="AJ12" i="13"/>
  <c r="AK12" i="13"/>
  <c r="D12" i="13"/>
  <c r="AN12" i="13"/>
  <c r="AM12" i="13"/>
  <c r="AP12" i="13"/>
  <c r="AQ12" i="13"/>
  <c r="K12" i="13"/>
  <c r="L12" i="13"/>
  <c r="H12" i="13"/>
  <c r="E12" i="13"/>
  <c r="X31" i="13"/>
  <c r="Z31" i="13"/>
  <c r="AA31" i="13"/>
  <c r="V31" i="13"/>
  <c r="Q31" i="13"/>
  <c r="M31" i="13"/>
  <c r="AF31" i="13"/>
  <c r="AG31" i="13"/>
  <c r="AB31" i="13"/>
  <c r="W31" i="13"/>
  <c r="S31" i="13"/>
  <c r="AL31" i="13"/>
  <c r="AM31" i="13"/>
  <c r="AH31" i="13"/>
  <c r="AC31" i="13"/>
  <c r="Y31" i="13"/>
  <c r="AD31" i="13"/>
  <c r="J31" i="13"/>
  <c r="H31" i="13"/>
  <c r="AN31" i="13"/>
  <c r="AI31" i="13"/>
  <c r="AE31" i="13"/>
  <c r="N31" i="13"/>
  <c r="O31" i="13"/>
  <c r="K31" i="13"/>
  <c r="D31" i="13"/>
  <c r="AO31" i="13"/>
  <c r="AK31" i="13"/>
  <c r="T31" i="13"/>
  <c r="U31" i="13"/>
  <c r="P31" i="13"/>
  <c r="G31" i="13"/>
  <c r="F31" i="13"/>
  <c r="AQ31" i="13"/>
  <c r="AP31" i="13"/>
  <c r="L31" i="13"/>
  <c r="I31" i="13"/>
  <c r="AJ31" i="13"/>
  <c r="R31" i="13"/>
  <c r="E31" i="13"/>
  <c r="E26" i="13"/>
  <c r="O26" i="13"/>
  <c r="W26" i="13"/>
  <c r="R26" i="13"/>
  <c r="M26" i="13"/>
  <c r="J26" i="13"/>
  <c r="H26" i="13"/>
  <c r="AN26" i="13"/>
  <c r="AC26" i="13"/>
  <c r="X26" i="13"/>
  <c r="S26" i="13"/>
  <c r="N26" i="13"/>
  <c r="K26" i="13"/>
  <c r="AA26" i="13"/>
  <c r="AI26" i="13"/>
  <c r="AD26" i="13"/>
  <c r="Y26" i="13"/>
  <c r="T26" i="13"/>
  <c r="P26" i="13"/>
  <c r="AG26" i="13"/>
  <c r="D26" i="13"/>
  <c r="AO26" i="13"/>
  <c r="AJ26" i="13"/>
  <c r="AE26" i="13"/>
  <c r="Z26" i="13"/>
  <c r="V26" i="13"/>
  <c r="AM26" i="13"/>
  <c r="G26" i="13"/>
  <c r="I26" i="13"/>
  <c r="AP26" i="13"/>
  <c r="AK26" i="13"/>
  <c r="AF26" i="13"/>
  <c r="AB26" i="13"/>
  <c r="Q26" i="13"/>
  <c r="L26" i="13"/>
  <c r="F26" i="13"/>
  <c r="AQ26" i="13"/>
  <c r="AL26" i="13"/>
  <c r="AH26" i="13"/>
  <c r="U26" i="13"/>
  <c r="AG16" i="13"/>
  <c r="AB16" i="13"/>
  <c r="W16" i="13"/>
  <c r="R16" i="13"/>
  <c r="N16" i="13"/>
  <c r="AQ16" i="13"/>
  <c r="E16" i="13"/>
  <c r="AM16" i="13"/>
  <c r="AH16" i="13"/>
  <c r="AC16" i="13"/>
  <c r="X16" i="13"/>
  <c r="T16" i="13"/>
  <c r="M16" i="13"/>
  <c r="H16" i="13"/>
  <c r="AN16" i="13"/>
  <c r="AI16" i="13"/>
  <c r="AD16" i="13"/>
  <c r="Z16" i="13"/>
  <c r="S16" i="13"/>
  <c r="O16" i="13"/>
  <c r="K16" i="13"/>
  <c r="D16" i="13"/>
  <c r="AO16" i="13"/>
  <c r="AJ16" i="13"/>
  <c r="AF16" i="13"/>
  <c r="Y16" i="13"/>
  <c r="U16" i="13"/>
  <c r="P16" i="13"/>
  <c r="G16" i="13"/>
  <c r="I16" i="13"/>
  <c r="AP16" i="13"/>
  <c r="AL16" i="13"/>
  <c r="AK16" i="13"/>
  <c r="AA16" i="13"/>
  <c r="V16" i="13"/>
  <c r="Q16" i="13"/>
  <c r="L16" i="13"/>
  <c r="J16" i="13"/>
  <c r="F16" i="13"/>
  <c r="AE16" i="13"/>
  <c r="F41" i="13"/>
  <c r="AK41" i="13"/>
  <c r="S41" i="13"/>
  <c r="M41" i="13"/>
  <c r="AQ41" i="13"/>
  <c r="AE41" i="13"/>
  <c r="Y41" i="13"/>
  <c r="AF41" i="13"/>
  <c r="L41" i="13"/>
  <c r="Z41" i="13"/>
  <c r="T41" i="13"/>
  <c r="N41" i="13"/>
  <c r="AL41" i="13"/>
  <c r="X41" i="13"/>
  <c r="AC41" i="13"/>
  <c r="V41" i="13"/>
  <c r="E41" i="13"/>
  <c r="AM41" i="13"/>
  <c r="R41" i="13"/>
  <c r="W41" i="13"/>
  <c r="P41" i="13"/>
  <c r="AG41" i="13"/>
  <c r="I41" i="13"/>
  <c r="Q41" i="13"/>
  <c r="K41" i="13"/>
  <c r="AA41" i="13"/>
  <c r="J41" i="13"/>
  <c r="AP41" i="13"/>
  <c r="G41" i="13"/>
  <c r="AN41" i="13"/>
  <c r="H41" i="13"/>
  <c r="U41" i="13"/>
  <c r="AJ41" i="13"/>
  <c r="AO41" i="13"/>
  <c r="D41" i="13"/>
  <c r="AH41" i="13"/>
  <c r="O41" i="13"/>
  <c r="AD41" i="13"/>
  <c r="AI41" i="13"/>
  <c r="AB41" i="13"/>
  <c r="E5" i="13"/>
  <c r="Z5" i="13"/>
  <c r="Y5" i="13"/>
  <c r="X5" i="13"/>
  <c r="AI5" i="13"/>
  <c r="U5" i="13"/>
  <c r="AG5" i="13"/>
  <c r="V5" i="13"/>
  <c r="AF5" i="13"/>
  <c r="AE5" i="13"/>
  <c r="AH5" i="13"/>
  <c r="K5" i="13"/>
  <c r="AC5" i="13"/>
  <c r="AO5" i="13"/>
  <c r="AL5" i="13"/>
  <c r="AK5" i="13"/>
  <c r="AP5" i="13"/>
  <c r="R5" i="13"/>
  <c r="AM5" i="13"/>
  <c r="AN5" i="13"/>
  <c r="J5" i="13"/>
  <c r="F5" i="13"/>
  <c r="AQ5" i="13"/>
  <c r="AB5" i="13"/>
  <c r="D5" i="13"/>
  <c r="H5" i="13"/>
  <c r="N5" i="13"/>
  <c r="M5" i="13"/>
  <c r="I5" i="13"/>
  <c r="Q5" i="13"/>
  <c r="T5" i="13"/>
  <c r="S5" i="13"/>
  <c r="P5" i="13"/>
  <c r="AA5" i="13"/>
  <c r="G5" i="13"/>
  <c r="W5" i="13"/>
  <c r="AD5" i="13"/>
  <c r="AJ5" i="13"/>
  <c r="O5" i="13"/>
  <c r="L5" i="13"/>
  <c r="AF29" i="13"/>
  <c r="E29" i="13"/>
  <c r="D29" i="13"/>
  <c r="J29" i="13"/>
  <c r="V29" i="13"/>
  <c r="AC29" i="13"/>
  <c r="AJ29" i="13"/>
  <c r="AQ29" i="13"/>
  <c r="G29" i="13"/>
  <c r="N29" i="13"/>
  <c r="AB29" i="13"/>
  <c r="AI29" i="13"/>
  <c r="AP29" i="13"/>
  <c r="I29" i="13"/>
  <c r="H29" i="13"/>
  <c r="AH29" i="13"/>
  <c r="AO29" i="13"/>
  <c r="S29" i="13"/>
  <c r="U29" i="13"/>
  <c r="L29" i="13"/>
  <c r="K29" i="13"/>
  <c r="AN29" i="13"/>
  <c r="R29" i="13"/>
  <c r="Y29" i="13"/>
  <c r="AA29" i="13"/>
  <c r="M29" i="13"/>
  <c r="O29" i="13"/>
  <c r="W29" i="13"/>
  <c r="AD29" i="13"/>
  <c r="AK29" i="13"/>
  <c r="AM29" i="13"/>
  <c r="P29" i="13"/>
  <c r="AL29" i="13"/>
  <c r="Q29" i="13"/>
  <c r="X29" i="13"/>
  <c r="AE29" i="13"/>
  <c r="AG29" i="13"/>
  <c r="T29" i="13"/>
  <c r="F29" i="13"/>
  <c r="Z29" i="13"/>
  <c r="E14" i="13"/>
  <c r="AE14" i="13"/>
  <c r="AA14" i="13"/>
  <c r="AB14" i="13"/>
  <c r="AC14" i="13"/>
  <c r="AL14" i="13"/>
  <c r="AN14" i="13"/>
  <c r="AK14" i="13"/>
  <c r="AH14" i="13"/>
  <c r="AI14" i="13"/>
  <c r="AJ14" i="13"/>
  <c r="H14" i="13"/>
  <c r="K14" i="13"/>
  <c r="F14" i="13"/>
  <c r="AQ14" i="13"/>
  <c r="AO14" i="13"/>
  <c r="AP14" i="13"/>
  <c r="G14" i="13"/>
  <c r="Q14" i="13"/>
  <c r="M14" i="13"/>
  <c r="D14" i="13"/>
  <c r="I14" i="13"/>
  <c r="J14" i="13"/>
  <c r="P14" i="13"/>
  <c r="R14" i="13"/>
  <c r="X14" i="13"/>
  <c r="S14" i="13"/>
  <c r="L14" i="13"/>
  <c r="N14" i="13"/>
  <c r="O14" i="13"/>
  <c r="W14" i="13"/>
  <c r="Z14" i="13"/>
  <c r="AM14" i="13"/>
  <c r="Y14" i="13"/>
  <c r="T14" i="13"/>
  <c r="U14" i="13"/>
  <c r="V14" i="13"/>
  <c r="AD14" i="13"/>
  <c r="AG14" i="13"/>
  <c r="AF14" i="13"/>
  <c r="D40" i="13"/>
  <c r="W40" i="13"/>
  <c r="AC40" i="13"/>
  <c r="Q40" i="13"/>
  <c r="AO40" i="13"/>
  <c r="G40" i="13"/>
  <c r="AI40" i="13"/>
  <c r="AJ40" i="13"/>
  <c r="P40" i="13"/>
  <c r="AD40" i="13"/>
  <c r="E40" i="13"/>
  <c r="X40" i="13"/>
  <c r="R40" i="13"/>
  <c r="F40" i="13"/>
  <c r="AP40" i="13"/>
  <c r="I40" i="13"/>
  <c r="V40" i="13"/>
  <c r="AG40" i="13"/>
  <c r="Z40" i="13"/>
  <c r="AK40" i="13"/>
  <c r="K40" i="13"/>
  <c r="AA40" i="13"/>
  <c r="T40" i="13"/>
  <c r="AE40" i="13"/>
  <c r="H40" i="13"/>
  <c r="U40" i="13"/>
  <c r="N40" i="13"/>
  <c r="Y40" i="13"/>
  <c r="AN40" i="13"/>
  <c r="O40" i="13"/>
  <c r="J40" i="13"/>
  <c r="S40" i="13"/>
  <c r="L40" i="13"/>
  <c r="AH40" i="13"/>
  <c r="AL40" i="13"/>
  <c r="M40" i="13"/>
  <c r="AB40" i="13"/>
  <c r="AM40" i="13"/>
  <c r="AF40" i="13"/>
  <c r="AQ40" i="13"/>
  <c r="Q10" i="13"/>
  <c r="N10" i="13"/>
  <c r="O10" i="13"/>
  <c r="X10" i="13"/>
  <c r="AF10" i="13"/>
  <c r="AH10" i="13"/>
  <c r="Z10" i="13"/>
  <c r="W10" i="13"/>
  <c r="U10" i="13"/>
  <c r="V10" i="13"/>
  <c r="AE10" i="13"/>
  <c r="AM10" i="13"/>
  <c r="AP10" i="13"/>
  <c r="S10" i="13"/>
  <c r="E10" i="13"/>
  <c r="AC10" i="13"/>
  <c r="AB10" i="13"/>
  <c r="AD10" i="13"/>
  <c r="AL10" i="13"/>
  <c r="I10" i="13"/>
  <c r="AG10" i="13"/>
  <c r="AI10" i="13"/>
  <c r="AJ10" i="13"/>
  <c r="AK10" i="13"/>
  <c r="K10" i="13"/>
  <c r="M10" i="13"/>
  <c r="AN10" i="13"/>
  <c r="D10" i="13"/>
  <c r="AO10" i="13"/>
  <c r="AQ10" i="13"/>
  <c r="R10" i="13"/>
  <c r="T10" i="13"/>
  <c r="H10" i="13"/>
  <c r="G10" i="13"/>
  <c r="F10" i="13"/>
  <c r="J10" i="13"/>
  <c r="P10" i="13"/>
  <c r="Y10" i="13"/>
  <c r="AA10" i="13"/>
  <c r="L10" i="13"/>
  <c r="AH6" i="13"/>
  <c r="AG6" i="13"/>
  <c r="D6" i="13"/>
  <c r="N6" i="13"/>
  <c r="Y6" i="13"/>
  <c r="AK6" i="13"/>
  <c r="E6" i="13"/>
  <c r="H6" i="13"/>
  <c r="AN6" i="13"/>
  <c r="AM6" i="13"/>
  <c r="M6" i="13"/>
  <c r="X6" i="13"/>
  <c r="AI6" i="13"/>
  <c r="J6" i="13"/>
  <c r="K6" i="13"/>
  <c r="L6" i="13"/>
  <c r="W6" i="13"/>
  <c r="AF6" i="13"/>
  <c r="AQ6" i="13"/>
  <c r="R6" i="13"/>
  <c r="P6" i="13"/>
  <c r="O6" i="13"/>
  <c r="T6" i="13"/>
  <c r="AE6" i="13"/>
  <c r="AP6" i="13"/>
  <c r="G6" i="13"/>
  <c r="Z6" i="13"/>
  <c r="V6" i="13"/>
  <c r="U6" i="13"/>
  <c r="AD6" i="13"/>
  <c r="AO6" i="13"/>
  <c r="F6" i="13"/>
  <c r="S6" i="13"/>
  <c r="AJ6" i="13"/>
  <c r="AB6" i="13"/>
  <c r="AA6" i="13"/>
  <c r="AL6" i="13"/>
  <c r="I6" i="13"/>
  <c r="Q6" i="13"/>
  <c r="AC6" i="13"/>
  <c r="T32" i="13"/>
  <c r="E32" i="13"/>
  <c r="Z32" i="13"/>
  <c r="N32" i="13"/>
  <c r="H32" i="13"/>
  <c r="AN32" i="13"/>
  <c r="AI32" i="13"/>
  <c r="AD32" i="13"/>
  <c r="Y32" i="13"/>
  <c r="U32" i="13"/>
  <c r="AL32" i="13"/>
  <c r="K32" i="13"/>
  <c r="D32" i="13"/>
  <c r="AO32" i="13"/>
  <c r="AJ32" i="13"/>
  <c r="AE32" i="13"/>
  <c r="AA32" i="13"/>
  <c r="J32" i="13"/>
  <c r="AF32" i="13"/>
  <c r="P32" i="13"/>
  <c r="G32" i="13"/>
  <c r="I32" i="13"/>
  <c r="AP32" i="13"/>
  <c r="AK32" i="13"/>
  <c r="AG32" i="13"/>
  <c r="V32" i="13"/>
  <c r="Q32" i="13"/>
  <c r="L32" i="13"/>
  <c r="F32" i="13"/>
  <c r="AQ32" i="13"/>
  <c r="AM32" i="13"/>
  <c r="AB32" i="13"/>
  <c r="W32" i="13"/>
  <c r="R32" i="13"/>
  <c r="M32" i="13"/>
  <c r="AH32" i="13"/>
  <c r="AC32" i="13"/>
  <c r="X32" i="13"/>
  <c r="S32" i="13"/>
  <c r="O32" i="13"/>
  <c r="E11" i="13"/>
  <c r="AK11" i="13"/>
  <c r="AM11" i="13"/>
  <c r="AN11" i="13"/>
  <c r="AO11" i="13"/>
  <c r="AP11" i="13"/>
  <c r="AJ11" i="13"/>
  <c r="F11" i="13"/>
  <c r="AQ11" i="13"/>
  <c r="H11" i="13"/>
  <c r="D11" i="13"/>
  <c r="I11" i="13"/>
  <c r="J11" i="13"/>
  <c r="M11" i="13"/>
  <c r="K11" i="13"/>
  <c r="G11" i="13"/>
  <c r="L11" i="13"/>
  <c r="N11" i="13"/>
  <c r="P11" i="13"/>
  <c r="O11" i="13"/>
  <c r="S11" i="13"/>
  <c r="Q11" i="13"/>
  <c r="R11" i="13"/>
  <c r="T11" i="13"/>
  <c r="U11" i="13"/>
  <c r="W11" i="13"/>
  <c r="AC11" i="13"/>
  <c r="AE11" i="13"/>
  <c r="AF11" i="13"/>
  <c r="AG11" i="13"/>
  <c r="AH11" i="13"/>
  <c r="AI11" i="13"/>
  <c r="AL11" i="13"/>
  <c r="AA11" i="13"/>
  <c r="AB11" i="13"/>
  <c r="AD11" i="13"/>
  <c r="Y11" i="13"/>
  <c r="V11" i="13"/>
  <c r="X11" i="13"/>
  <c r="Z11" i="13"/>
  <c r="E21" i="13"/>
  <c r="AI21" i="13"/>
  <c r="Y21" i="13"/>
  <c r="T21" i="13"/>
  <c r="U21" i="13"/>
  <c r="P21" i="13"/>
  <c r="L21" i="13"/>
  <c r="G21" i="13"/>
  <c r="AE21" i="13"/>
  <c r="Z21" i="13"/>
  <c r="AA21" i="13"/>
  <c r="V21" i="13"/>
  <c r="R21" i="13"/>
  <c r="Q21" i="13"/>
  <c r="AK21" i="13"/>
  <c r="AF21" i="13"/>
  <c r="AG21" i="13"/>
  <c r="AB21" i="13"/>
  <c r="X21" i="13"/>
  <c r="W21" i="13"/>
  <c r="F21" i="13"/>
  <c r="AQ21" i="13"/>
  <c r="AL21" i="13"/>
  <c r="AM21" i="13"/>
  <c r="AH21" i="13"/>
  <c r="AD21" i="13"/>
  <c r="AC21" i="13"/>
  <c r="M21" i="13"/>
  <c r="J21" i="13"/>
  <c r="H21" i="13"/>
  <c r="AN21" i="13"/>
  <c r="AJ21" i="13"/>
  <c r="D21" i="13"/>
  <c r="S21" i="13"/>
  <c r="N21" i="13"/>
  <c r="O21" i="13"/>
  <c r="K21" i="13"/>
  <c r="I21" i="13"/>
  <c r="AP21" i="13"/>
  <c r="AO21" i="13"/>
  <c r="AA28" i="13"/>
  <c r="V28" i="13"/>
  <c r="Q28" i="13"/>
  <c r="L28" i="13"/>
  <c r="J28" i="13"/>
  <c r="S28" i="13"/>
  <c r="AG28" i="13"/>
  <c r="AB28" i="13"/>
  <c r="W28" i="13"/>
  <c r="R28" i="13"/>
  <c r="N28" i="13"/>
  <c r="Y28" i="13"/>
  <c r="AM28" i="13"/>
  <c r="AH28" i="13"/>
  <c r="AC28" i="13"/>
  <c r="X28" i="13"/>
  <c r="T28" i="13"/>
  <c r="AE28" i="13"/>
  <c r="H28" i="13"/>
  <c r="AN28" i="13"/>
  <c r="AI28" i="13"/>
  <c r="AD28" i="13"/>
  <c r="Z28" i="13"/>
  <c r="AK28" i="13"/>
  <c r="O28" i="13"/>
  <c r="K28" i="13"/>
  <c r="D28" i="13"/>
  <c r="AO28" i="13"/>
  <c r="AJ28" i="13"/>
  <c r="AF28" i="13"/>
  <c r="M28" i="13"/>
  <c r="U28" i="13"/>
  <c r="P28" i="13"/>
  <c r="G28" i="13"/>
  <c r="I28" i="13"/>
  <c r="AP28" i="13"/>
  <c r="AL28" i="13"/>
  <c r="E28" i="13"/>
  <c r="AQ28" i="13"/>
  <c r="F28" i="13"/>
  <c r="L7" i="13"/>
  <c r="D7" i="13"/>
  <c r="AO7" i="13"/>
  <c r="AD7" i="13"/>
  <c r="AC7" i="13"/>
  <c r="AB7" i="13"/>
  <c r="F7" i="13"/>
  <c r="V7" i="13"/>
  <c r="AJ7" i="13"/>
  <c r="AI7" i="13"/>
  <c r="S7" i="13"/>
  <c r="AL7" i="13"/>
  <c r="O7" i="13"/>
  <c r="AF7" i="13"/>
  <c r="E7" i="13"/>
  <c r="AP7" i="13"/>
  <c r="J7" i="13"/>
  <c r="AA7" i="13"/>
  <c r="M7" i="13"/>
  <c r="Y7" i="13"/>
  <c r="AN7" i="13"/>
  <c r="I7" i="13"/>
  <c r="G7" i="13"/>
  <c r="P7" i="13"/>
  <c r="AK7" i="13"/>
  <c r="U7" i="13"/>
  <c r="AG7" i="13"/>
  <c r="H7" i="13"/>
  <c r="R7" i="13"/>
  <c r="Q7" i="13"/>
  <c r="Z7" i="13"/>
  <c r="K7" i="13"/>
  <c r="AE7" i="13"/>
  <c r="AQ7" i="13"/>
  <c r="X7" i="13"/>
  <c r="W7" i="13"/>
  <c r="AH7" i="13"/>
  <c r="T7" i="13"/>
  <c r="AM7" i="13"/>
  <c r="N7" i="13"/>
  <c r="E13" i="13"/>
  <c r="G13" i="13"/>
  <c r="R13" i="13"/>
  <c r="S13" i="13"/>
  <c r="T13" i="13"/>
  <c r="V13" i="13"/>
  <c r="U13" i="13"/>
  <c r="Q13" i="13"/>
  <c r="P13" i="13"/>
  <c r="Y13" i="13"/>
  <c r="Z13" i="13"/>
  <c r="AA13" i="13"/>
  <c r="AD13" i="13"/>
  <c r="AJ13" i="13"/>
  <c r="W13" i="13"/>
  <c r="X13" i="13"/>
  <c r="AF13" i="13"/>
  <c r="AG13" i="13"/>
  <c r="AH13" i="13"/>
  <c r="AK13" i="13"/>
  <c r="AB13" i="13"/>
  <c r="AC13" i="13"/>
  <c r="AE13" i="13"/>
  <c r="AM13" i="13"/>
  <c r="AN13" i="13"/>
  <c r="AP13" i="13"/>
  <c r="AQ13" i="13"/>
  <c r="AI13" i="13"/>
  <c r="AL13" i="13"/>
  <c r="H13" i="13"/>
  <c r="I13" i="13"/>
  <c r="J13" i="13"/>
  <c r="F13" i="13"/>
  <c r="D13" i="13"/>
  <c r="AO13" i="13"/>
  <c r="K13" i="13"/>
  <c r="L13" i="13"/>
  <c r="M13" i="13"/>
  <c r="O13" i="13"/>
  <c r="N13" i="13"/>
  <c r="E39" i="13"/>
  <c r="AB39" i="13"/>
  <c r="AD39" i="13"/>
  <c r="Y39" i="13"/>
  <c r="Z39" i="13"/>
  <c r="AA39" i="13"/>
  <c r="W39" i="13"/>
  <c r="AH39" i="13"/>
  <c r="AJ39" i="13"/>
  <c r="AE39" i="13"/>
  <c r="AF39" i="13"/>
  <c r="AG39" i="13"/>
  <c r="AC39" i="13"/>
  <c r="I39" i="13"/>
  <c r="AP39" i="13"/>
  <c r="AK39" i="13"/>
  <c r="AL39" i="13"/>
  <c r="AM39" i="13"/>
  <c r="AI39" i="13"/>
  <c r="L39" i="13"/>
  <c r="F39" i="13"/>
  <c r="J39" i="13"/>
  <c r="D39" i="13"/>
  <c r="R39" i="13"/>
  <c r="M39" i="13"/>
  <c r="N39" i="13"/>
  <c r="O39" i="13"/>
  <c r="G39" i="13"/>
  <c r="X39" i="13"/>
  <c r="S39" i="13"/>
  <c r="T39" i="13"/>
  <c r="U39" i="13"/>
  <c r="Q39" i="13"/>
  <c r="P39" i="13"/>
  <c r="H39" i="13"/>
  <c r="V39" i="13"/>
  <c r="AO39" i="13"/>
  <c r="AN39" i="13"/>
  <c r="AQ39" i="13"/>
  <c r="K39" i="13"/>
  <c r="E20" i="13"/>
  <c r="AM20" i="13"/>
  <c r="D20" i="13"/>
  <c r="AO20" i="13"/>
  <c r="AJ20" i="13"/>
  <c r="AE20" i="13"/>
  <c r="Z20" i="13"/>
  <c r="V20" i="13"/>
  <c r="AA20" i="13"/>
  <c r="G20" i="13"/>
  <c r="I20" i="13"/>
  <c r="AP20" i="13"/>
  <c r="AK20" i="13"/>
  <c r="AF20" i="13"/>
  <c r="AB20" i="13"/>
  <c r="AG20" i="13"/>
  <c r="Q20" i="13"/>
  <c r="L20" i="13"/>
  <c r="F20" i="13"/>
  <c r="AQ20" i="13"/>
  <c r="AL20" i="13"/>
  <c r="AH20" i="13"/>
  <c r="W20" i="13"/>
  <c r="R20" i="13"/>
  <c r="M20" i="13"/>
  <c r="J20" i="13"/>
  <c r="H20" i="13"/>
  <c r="AN20" i="13"/>
  <c r="AC20" i="13"/>
  <c r="X20" i="13"/>
  <c r="S20" i="13"/>
  <c r="N20" i="13"/>
  <c r="K20" i="13"/>
  <c r="O20" i="13"/>
  <c r="AI20" i="13"/>
  <c r="AD20" i="13"/>
  <c r="Y20" i="13"/>
  <c r="T20" i="13"/>
  <c r="P20" i="13"/>
  <c r="U20" i="13"/>
  <c r="J35" i="13"/>
  <c r="E35" i="13"/>
  <c r="H35" i="13"/>
  <c r="AN35" i="13"/>
  <c r="AI35" i="13"/>
  <c r="AD35" i="13"/>
  <c r="Y35" i="13"/>
  <c r="U35" i="13"/>
  <c r="K35" i="13"/>
  <c r="D35" i="13"/>
  <c r="AO35" i="13"/>
  <c r="AJ35" i="13"/>
  <c r="AE35" i="13"/>
  <c r="AA35" i="13"/>
  <c r="P35" i="13"/>
  <c r="G35" i="13"/>
  <c r="I35" i="13"/>
  <c r="AP35" i="13"/>
  <c r="AK35" i="13"/>
  <c r="AG35" i="13"/>
  <c r="V35" i="13"/>
  <c r="Q35" i="13"/>
  <c r="L35" i="13"/>
  <c r="F35" i="13"/>
  <c r="AQ35" i="13"/>
  <c r="AM35" i="13"/>
  <c r="AH35" i="13"/>
  <c r="AC35" i="13"/>
  <c r="X35" i="13"/>
  <c r="S35" i="13"/>
  <c r="O35" i="13"/>
  <c r="W35" i="13"/>
  <c r="AL35" i="13"/>
  <c r="R35" i="13"/>
  <c r="M35" i="13"/>
  <c r="AF35" i="13"/>
  <c r="Z35" i="13"/>
  <c r="T35" i="13"/>
  <c r="AB35" i="13"/>
  <c r="N35" i="13"/>
  <c r="Q43" i="13"/>
  <c r="W43" i="13"/>
  <c r="AO43" i="13"/>
  <c r="G43" i="13"/>
  <c r="AI43" i="13"/>
  <c r="D43" i="13"/>
  <c r="AC43" i="13"/>
  <c r="F43" i="13"/>
  <c r="X43" i="13"/>
  <c r="AN43" i="13"/>
  <c r="H43" i="13"/>
  <c r="R43" i="13"/>
  <c r="AH43" i="13"/>
  <c r="L43" i="13"/>
  <c r="AB43" i="13"/>
  <c r="AP43" i="13"/>
  <c r="I43" i="13"/>
  <c r="AD43" i="13"/>
  <c r="K43" i="13"/>
  <c r="AJ43" i="13"/>
  <c r="U43" i="13"/>
  <c r="N43" i="13"/>
  <c r="AQ43" i="13"/>
  <c r="O43" i="13"/>
  <c r="J43" i="13"/>
  <c r="AK43" i="13"/>
  <c r="Y43" i="13"/>
  <c r="E43" i="13"/>
  <c r="AL43" i="13"/>
  <c r="AE43" i="13"/>
  <c r="V43" i="13"/>
  <c r="AM43" i="13"/>
  <c r="AF43" i="13"/>
  <c r="P43" i="13"/>
  <c r="AG43" i="13"/>
  <c r="Z43" i="13"/>
  <c r="S43" i="13"/>
  <c r="AA43" i="13"/>
  <c r="T43" i="13"/>
  <c r="M43" i="13"/>
  <c r="E24" i="13"/>
  <c r="AK24" i="13"/>
  <c r="AF24" i="13"/>
  <c r="AG24" i="13"/>
  <c r="AB24" i="13"/>
  <c r="X24" i="13"/>
  <c r="AO24" i="13"/>
  <c r="F24" i="13"/>
  <c r="AQ24" i="13"/>
  <c r="AL24" i="13"/>
  <c r="AM24" i="13"/>
  <c r="AH24" i="13"/>
  <c r="AD24" i="13"/>
  <c r="G24" i="13"/>
  <c r="M24" i="13"/>
  <c r="J24" i="13"/>
  <c r="H24" i="13"/>
  <c r="AN24" i="13"/>
  <c r="AJ24" i="13"/>
  <c r="Q24" i="13"/>
  <c r="S24" i="13"/>
  <c r="N24" i="13"/>
  <c r="O24" i="13"/>
  <c r="K24" i="13"/>
  <c r="I24" i="13"/>
  <c r="AP24" i="13"/>
  <c r="AC24" i="13"/>
  <c r="Y24" i="13"/>
  <c r="T24" i="13"/>
  <c r="U24" i="13"/>
  <c r="P24" i="13"/>
  <c r="L24" i="13"/>
  <c r="AI24" i="13"/>
  <c r="W24" i="13"/>
  <c r="AE24" i="13"/>
  <c r="Z24" i="13"/>
  <c r="AA24" i="13"/>
  <c r="V24" i="13"/>
  <c r="R24" i="13"/>
  <c r="D24" i="13"/>
  <c r="AG25" i="13"/>
  <c r="AB25" i="13"/>
  <c r="W25" i="13"/>
  <c r="R25" i="13"/>
  <c r="N25" i="13"/>
  <c r="AK25" i="13"/>
  <c r="AM25" i="13"/>
  <c r="AH25" i="13"/>
  <c r="AC25" i="13"/>
  <c r="X25" i="13"/>
  <c r="T25" i="13"/>
  <c r="F25" i="13"/>
  <c r="H25" i="13"/>
  <c r="AN25" i="13"/>
  <c r="AI25" i="13"/>
  <c r="AD25" i="13"/>
  <c r="Z25" i="13"/>
  <c r="AQ25" i="13"/>
  <c r="O25" i="13"/>
  <c r="AA25" i="13"/>
  <c r="V25" i="13"/>
  <c r="Q25" i="13"/>
  <c r="L25" i="13"/>
  <c r="J25" i="13"/>
  <c r="AE25" i="13"/>
  <c r="U25" i="13"/>
  <c r="I25" i="13"/>
  <c r="Y25" i="13"/>
  <c r="S25" i="13"/>
  <c r="K25" i="13"/>
  <c r="AJ25" i="13"/>
  <c r="P25" i="13"/>
  <c r="AP25" i="13"/>
  <c r="D25" i="13"/>
  <c r="AF25" i="13"/>
  <c r="G25" i="13"/>
  <c r="AL25" i="13"/>
  <c r="AO25" i="13"/>
  <c r="M25" i="13"/>
  <c r="E25" i="13"/>
  <c r="R30" i="13"/>
  <c r="M30" i="13"/>
  <c r="J30" i="13"/>
  <c r="D30" i="13"/>
  <c r="AO30" i="13"/>
  <c r="V30" i="13"/>
  <c r="X30" i="13"/>
  <c r="S30" i="13"/>
  <c r="N30" i="13"/>
  <c r="O30" i="13"/>
  <c r="G30" i="13"/>
  <c r="AD30" i="13"/>
  <c r="Y30" i="13"/>
  <c r="T30" i="13"/>
  <c r="U30" i="13"/>
  <c r="Q30" i="13"/>
  <c r="AJ30" i="13"/>
  <c r="AE30" i="13"/>
  <c r="Z30" i="13"/>
  <c r="AA30" i="13"/>
  <c r="W30" i="13"/>
  <c r="AH30" i="13"/>
  <c r="I30" i="13"/>
  <c r="AP30" i="13"/>
  <c r="AK30" i="13"/>
  <c r="AF30" i="13"/>
  <c r="AG30" i="13"/>
  <c r="AC30" i="13"/>
  <c r="L30" i="13"/>
  <c r="F30" i="13"/>
  <c r="AQ30" i="13"/>
  <c r="AL30" i="13"/>
  <c r="AM30" i="13"/>
  <c r="AI30" i="13"/>
  <c r="P30" i="13"/>
  <c r="E30" i="13"/>
  <c r="K30" i="13"/>
  <c r="AN30" i="13"/>
  <c r="AB30" i="13"/>
  <c r="H30" i="13"/>
  <c r="L34" i="13"/>
  <c r="N34" i="13"/>
  <c r="O34" i="13"/>
  <c r="K34" i="13"/>
  <c r="D34" i="13"/>
  <c r="AO34" i="13"/>
  <c r="AK34" i="13"/>
  <c r="T34" i="13"/>
  <c r="U34" i="13"/>
  <c r="P34" i="13"/>
  <c r="G34" i="13"/>
  <c r="F34" i="13"/>
  <c r="AQ34" i="13"/>
  <c r="Z34" i="13"/>
  <c r="AA34" i="13"/>
  <c r="V34" i="13"/>
  <c r="Q34" i="13"/>
  <c r="M34" i="13"/>
  <c r="AF34" i="13"/>
  <c r="AG34" i="13"/>
  <c r="AB34" i="13"/>
  <c r="W34" i="13"/>
  <c r="S34" i="13"/>
  <c r="E34" i="13"/>
  <c r="AL34" i="13"/>
  <c r="AM34" i="13"/>
  <c r="AH34" i="13"/>
  <c r="AC34" i="13"/>
  <c r="Y34" i="13"/>
  <c r="J34" i="13"/>
  <c r="H34" i="13"/>
  <c r="AN34" i="13"/>
  <c r="AI34" i="13"/>
  <c r="AE34" i="13"/>
  <c r="R34" i="13"/>
  <c r="AP34" i="13"/>
  <c r="I34" i="13"/>
  <c r="AJ34" i="13"/>
  <c r="AD34" i="13"/>
  <c r="X34" i="13"/>
  <c r="AM19" i="13"/>
  <c r="AH19" i="13"/>
  <c r="AC19" i="13"/>
  <c r="X19" i="13"/>
  <c r="T19" i="13"/>
  <c r="AE19" i="13"/>
  <c r="H19" i="13"/>
  <c r="AN19" i="13"/>
  <c r="AI19" i="13"/>
  <c r="AD19" i="13"/>
  <c r="Z19" i="13"/>
  <c r="AK19" i="13"/>
  <c r="O19" i="13"/>
  <c r="K19" i="13"/>
  <c r="D19" i="13"/>
  <c r="AO19" i="13"/>
  <c r="AJ19" i="13"/>
  <c r="AF19" i="13"/>
  <c r="M19" i="13"/>
  <c r="U19" i="13"/>
  <c r="P19" i="13"/>
  <c r="G19" i="13"/>
  <c r="I19" i="13"/>
  <c r="AP19" i="13"/>
  <c r="AL19" i="13"/>
  <c r="AA19" i="13"/>
  <c r="V19" i="13"/>
  <c r="Q19" i="13"/>
  <c r="L19" i="13"/>
  <c r="J19" i="13"/>
  <c r="S19" i="13"/>
  <c r="AG19" i="13"/>
  <c r="AB19" i="13"/>
  <c r="W19" i="13"/>
  <c r="R19" i="13"/>
  <c r="N19" i="13"/>
  <c r="Y19" i="13"/>
  <c r="E19" i="13"/>
  <c r="F19" i="13"/>
  <c r="AQ19" i="13"/>
  <c r="I4" i="13"/>
  <c r="AP4" i="13"/>
  <c r="AI4" i="13"/>
  <c r="M4" i="13"/>
  <c r="V4" i="13"/>
  <c r="AG4" i="13"/>
  <c r="Z4" i="13"/>
  <c r="L4" i="13"/>
  <c r="D4" i="13"/>
  <c r="AO4" i="13"/>
  <c r="U4" i="13"/>
  <c r="AF4" i="13"/>
  <c r="AQ4" i="13"/>
  <c r="AH4" i="13"/>
  <c r="R4" i="13"/>
  <c r="G4" i="13"/>
  <c r="K4" i="13"/>
  <c r="AE4" i="13"/>
  <c r="AN4" i="13"/>
  <c r="P4" i="13"/>
  <c r="E4" i="13"/>
  <c r="X4" i="13"/>
  <c r="Q4" i="13"/>
  <c r="T4" i="13"/>
  <c r="AM4" i="13"/>
  <c r="F4" i="13"/>
  <c r="S4" i="13"/>
  <c r="J4" i="13"/>
  <c r="AD4" i="13"/>
  <c r="W4" i="13"/>
  <c r="AB4" i="13"/>
  <c r="H4" i="13"/>
  <c r="O4" i="13"/>
  <c r="AA4" i="13"/>
  <c r="AJ4" i="13"/>
  <c r="AC4" i="13"/>
  <c r="AL4" i="13"/>
  <c r="N4" i="13"/>
  <c r="Y4" i="13"/>
  <c r="AK4" i="13"/>
  <c r="E8" i="13"/>
  <c r="T8" i="13"/>
  <c r="AK8" i="13"/>
  <c r="AJ8" i="13"/>
  <c r="I8" i="13"/>
  <c r="Q8" i="13"/>
  <c r="AB8" i="13"/>
  <c r="R8" i="13"/>
  <c r="F8" i="13"/>
  <c r="AQ8" i="13"/>
  <c r="D8" i="13"/>
  <c r="P8" i="13"/>
  <c r="Z8" i="13"/>
  <c r="AI8" i="13"/>
  <c r="K8" i="13"/>
  <c r="M8" i="13"/>
  <c r="H8" i="13"/>
  <c r="O8" i="13"/>
  <c r="X8" i="13"/>
  <c r="AG8" i="13"/>
  <c r="AP8" i="13"/>
  <c r="S8" i="13"/>
  <c r="L8" i="13"/>
  <c r="W8" i="13"/>
  <c r="AF8" i="13"/>
  <c r="AN8" i="13"/>
  <c r="AA8" i="13"/>
  <c r="J8" i="13"/>
  <c r="Y8" i="13"/>
  <c r="V8" i="13"/>
  <c r="AD8" i="13"/>
  <c r="AM8" i="13"/>
  <c r="G8" i="13"/>
  <c r="AH8" i="13"/>
  <c r="N8" i="13"/>
  <c r="AE8" i="13"/>
  <c r="AC8" i="13"/>
  <c r="AL8" i="13"/>
  <c r="U8" i="13"/>
  <c r="AO8" i="13"/>
  <c r="E9" i="13"/>
  <c r="AM9" i="13"/>
  <c r="AN9" i="13"/>
  <c r="AO9" i="13"/>
  <c r="AP9" i="13"/>
  <c r="AQ9" i="13"/>
  <c r="AD9" i="13"/>
  <c r="H9" i="13"/>
  <c r="D9" i="13"/>
  <c r="I9" i="13"/>
  <c r="F9" i="13"/>
  <c r="K9" i="13"/>
  <c r="AK9" i="13"/>
  <c r="P9" i="13"/>
  <c r="O9" i="13"/>
  <c r="G9" i="13"/>
  <c r="L9" i="13"/>
  <c r="M9" i="13"/>
  <c r="N9" i="13"/>
  <c r="Q9" i="13"/>
  <c r="J9" i="13"/>
  <c r="U9" i="13"/>
  <c r="R9" i="13"/>
  <c r="S9" i="13"/>
  <c r="T9" i="13"/>
  <c r="V9" i="13"/>
  <c r="X9" i="13"/>
  <c r="W9" i="13"/>
  <c r="AA9" i="13"/>
  <c r="Y9" i="13"/>
  <c r="Z9" i="13"/>
  <c r="AB9" i="13"/>
  <c r="AC9" i="13"/>
  <c r="AE9" i="13"/>
  <c r="AG9" i="13"/>
  <c r="AF9" i="13"/>
  <c r="AH9" i="13"/>
  <c r="AI9" i="13"/>
  <c r="AJ9" i="13"/>
  <c r="AL9" i="13"/>
  <c r="E38" i="13"/>
  <c r="AF38" i="13"/>
  <c r="P38" i="13"/>
  <c r="G38" i="13"/>
  <c r="I38" i="13"/>
  <c r="AP38" i="13"/>
  <c r="AK38" i="13"/>
  <c r="AG38" i="13"/>
  <c r="V38" i="13"/>
  <c r="Q38" i="13"/>
  <c r="L38" i="13"/>
  <c r="F38" i="13"/>
  <c r="AQ38" i="13"/>
  <c r="AM38" i="13"/>
  <c r="AL38" i="13"/>
  <c r="AB38" i="13"/>
  <c r="W38" i="13"/>
  <c r="R38" i="13"/>
  <c r="M38" i="13"/>
  <c r="AH38" i="13"/>
  <c r="AC38" i="13"/>
  <c r="X38" i="13"/>
  <c r="S38" i="13"/>
  <c r="O38" i="13"/>
  <c r="K38" i="13"/>
  <c r="D38" i="13"/>
  <c r="AO38" i="13"/>
  <c r="AJ38" i="13"/>
  <c r="AE38" i="13"/>
  <c r="AA38" i="13"/>
  <c r="AI38" i="13"/>
  <c r="N38" i="13"/>
  <c r="AD38" i="13"/>
  <c r="T38" i="13"/>
  <c r="J38" i="13"/>
  <c r="Y38" i="13"/>
  <c r="U38" i="13"/>
  <c r="H38" i="13"/>
  <c r="Z38" i="13"/>
  <c r="AN38" i="13"/>
  <c r="AJ37" i="13"/>
  <c r="AP37" i="13"/>
  <c r="X37" i="13"/>
  <c r="I37" i="13"/>
  <c r="T37" i="13"/>
  <c r="U37" i="13"/>
  <c r="P37" i="13"/>
  <c r="G37" i="13"/>
  <c r="F37" i="13"/>
  <c r="AQ37" i="13"/>
  <c r="Z37" i="13"/>
  <c r="AA37" i="13"/>
  <c r="V37" i="13"/>
  <c r="Q37" i="13"/>
  <c r="M37" i="13"/>
  <c r="R37" i="13"/>
  <c r="AF37" i="13"/>
  <c r="AG37" i="13"/>
  <c r="AB37" i="13"/>
  <c r="W37" i="13"/>
  <c r="S37" i="13"/>
  <c r="L37" i="13"/>
  <c r="E37" i="13"/>
  <c r="AL37" i="13"/>
  <c r="AM37" i="13"/>
  <c r="AH37" i="13"/>
  <c r="AC37" i="13"/>
  <c r="Y37" i="13"/>
  <c r="J37" i="13"/>
  <c r="H37" i="13"/>
  <c r="AN37" i="13"/>
  <c r="AI37" i="13"/>
  <c r="AE37" i="13"/>
  <c r="AD37" i="13"/>
  <c r="N37" i="13"/>
  <c r="O37" i="13"/>
  <c r="K37" i="13"/>
  <c r="D37" i="13"/>
  <c r="AO37" i="13"/>
  <c r="AK37" i="13"/>
  <c r="AA42" i="13"/>
  <c r="AG42" i="13"/>
  <c r="AM42" i="13"/>
  <c r="U42" i="13"/>
  <c r="O42" i="13"/>
  <c r="AB42" i="13"/>
  <c r="J42" i="13"/>
  <c r="V42" i="13"/>
  <c r="AL42" i="13"/>
  <c r="P42" i="13"/>
  <c r="D42" i="13"/>
  <c r="K42" i="13"/>
  <c r="AH42" i="13"/>
  <c r="Z42" i="13"/>
  <c r="Y42" i="13"/>
  <c r="R42" i="13"/>
  <c r="AO42" i="13"/>
  <c r="AN42" i="13"/>
  <c r="T42" i="13"/>
  <c r="S42" i="13"/>
  <c r="E42" i="13"/>
  <c r="L42" i="13"/>
  <c r="AI42" i="13"/>
  <c r="H42" i="13"/>
  <c r="N42" i="13"/>
  <c r="M42" i="13"/>
  <c r="AP42" i="13"/>
  <c r="I42" i="13"/>
  <c r="AC42" i="13"/>
  <c r="W42" i="13"/>
  <c r="AQ42" i="13"/>
  <c r="F42" i="13"/>
  <c r="AJ42" i="13"/>
  <c r="AK42" i="13"/>
  <c r="AD42" i="13"/>
  <c r="Q42" i="13"/>
  <c r="AF42" i="13"/>
  <c r="AE42" i="13"/>
  <c r="X42" i="13"/>
  <c r="G42" i="13"/>
  <c r="E6" i="4"/>
  <c r="E7" i="4" l="1"/>
  <c r="E14" i="4"/>
  <c r="E15" i="4"/>
  <c r="E8" i="4" l="1"/>
  <c r="E16" i="4"/>
  <c r="E9" i="4" l="1"/>
  <c r="E10" i="4" l="1"/>
  <c r="E17" i="4"/>
  <c r="E18" i="4" l="1"/>
  <c r="E11" i="4"/>
  <c r="E12" i="4" l="1"/>
  <c r="E13" i="4"/>
  <c r="E20" i="4"/>
  <c r="E21" i="4" l="1"/>
  <c r="E22" i="4" l="1"/>
  <c r="E23" i="4" l="1"/>
  <c r="E24" i="4" l="1"/>
  <c r="E25" i="4" l="1"/>
  <c r="E26" i="4" l="1"/>
  <c r="E27" i="4" l="1"/>
  <c r="E28" i="4" l="1"/>
  <c r="E30" i="4" l="1"/>
  <c r="E29" i="4"/>
  <c r="E31" i="4" l="1"/>
  <c r="E32" i="4" l="1"/>
  <c r="E33" i="4" l="1"/>
  <c r="E34" i="4" l="1"/>
  <c r="E35" i="4" l="1"/>
  <c r="E36" i="4" l="1"/>
  <c r="E38" i="4" l="1"/>
  <c r="E37" i="4"/>
  <c r="E39" i="4" l="1"/>
</calcChain>
</file>

<file path=xl/sharedStrings.xml><?xml version="1.0" encoding="utf-8"?>
<sst xmlns="http://schemas.openxmlformats.org/spreadsheetml/2006/main" count="1488" uniqueCount="95">
  <si>
    <t>1inch</t>
  </si>
  <si>
    <t>PancakeSwap</t>
  </si>
  <si>
    <t>BNB</t>
  </si>
  <si>
    <t>USDT</t>
  </si>
  <si>
    <t>EGG</t>
  </si>
  <si>
    <t>ETH</t>
  </si>
  <si>
    <t>BUSD</t>
  </si>
  <si>
    <t>CAKE</t>
  </si>
  <si>
    <t>DeXe</t>
  </si>
  <si>
    <t>Zee-BNB</t>
  </si>
  <si>
    <t>ZIL</t>
  </si>
  <si>
    <t>LTO</t>
  </si>
  <si>
    <t>Climb Finance</t>
  </si>
  <si>
    <t>Climb-BNB LP</t>
  </si>
  <si>
    <t>LTO-BNB LP</t>
  </si>
  <si>
    <t>Total</t>
  </si>
  <si>
    <t>Climb-BUSD LP</t>
  </si>
  <si>
    <t>Profit</t>
  </si>
  <si>
    <t>BTC</t>
  </si>
  <si>
    <t>Deposits</t>
  </si>
  <si>
    <t>EASY-BNB LP</t>
  </si>
  <si>
    <t>EASY-BNB LP (PS)</t>
  </si>
  <si>
    <t>BUNNY-BNB LP</t>
  </si>
  <si>
    <t>IOTX-BUSD LP</t>
  </si>
  <si>
    <t>XED-BNB LP</t>
  </si>
  <si>
    <t>QKC-BUSD LP</t>
  </si>
  <si>
    <t>RFOX-BNB LP</t>
  </si>
  <si>
    <t>DG-BNB LP</t>
  </si>
  <si>
    <t>TOKEN</t>
  </si>
  <si>
    <t>LP</t>
  </si>
  <si>
    <t>XCUR</t>
  </si>
  <si>
    <t>Binance</t>
  </si>
  <si>
    <t>Metamask</t>
  </si>
  <si>
    <t>TXL-BUSD LP</t>
  </si>
  <si>
    <t>Egg Finance</t>
  </si>
  <si>
    <t>MARSH-BNB</t>
  </si>
  <si>
    <t>Hot Cross</t>
  </si>
  <si>
    <t>MARSH</t>
  </si>
  <si>
    <t>AVAX-WBNB</t>
  </si>
  <si>
    <t>WBNB-IOTA</t>
  </si>
  <si>
    <t>SKILL</t>
  </si>
  <si>
    <t>Crypto Blades</t>
  </si>
  <si>
    <t>ADA</t>
  </si>
  <si>
    <t>Venus</t>
  </si>
  <si>
    <t>BANANA-BUSD</t>
  </si>
  <si>
    <t>ApeSwap</t>
  </si>
  <si>
    <t>DVI-BNB</t>
  </si>
  <si>
    <t>HAKA</t>
  </si>
  <si>
    <t>Risk</t>
  </si>
  <si>
    <t>High</t>
  </si>
  <si>
    <t>Medium</t>
  </si>
  <si>
    <t>Low</t>
  </si>
  <si>
    <t>Ultra-High</t>
  </si>
  <si>
    <t>AVAX</t>
  </si>
  <si>
    <t>ONT-BNB</t>
  </si>
  <si>
    <t>BANANA-BNB</t>
  </si>
  <si>
    <t>PHA-BUSD</t>
  </si>
  <si>
    <t>SFUND-BNB</t>
  </si>
  <si>
    <t>Axie Infinity</t>
  </si>
  <si>
    <t>HCT</t>
  </si>
  <si>
    <t>HurricaneSwap</t>
  </si>
  <si>
    <t>Blockchain</t>
  </si>
  <si>
    <t>Binance Smart Chain</t>
  </si>
  <si>
    <t xml:space="preserve">Avalanche </t>
  </si>
  <si>
    <t>Ronin</t>
  </si>
  <si>
    <t>JOE</t>
  </si>
  <si>
    <t>Penguin Finance</t>
  </si>
  <si>
    <t>Pool</t>
  </si>
  <si>
    <t>USDC</t>
  </si>
  <si>
    <t>Lydia Finance</t>
  </si>
  <si>
    <t>BTC Change</t>
  </si>
  <si>
    <t>Planet Finance</t>
  </si>
  <si>
    <t xml:space="preserve"> </t>
  </si>
  <si>
    <t>Capital</t>
  </si>
  <si>
    <t>Distribucion</t>
  </si>
  <si>
    <t>TOTAL</t>
  </si>
  <si>
    <t>Dates</t>
  </si>
  <si>
    <t>Totals</t>
  </si>
  <si>
    <t>M</t>
  </si>
  <si>
    <t>Assets</t>
  </si>
  <si>
    <t>Buy Date</t>
  </si>
  <si>
    <t>Date</t>
  </si>
  <si>
    <t>Buy Price</t>
  </si>
  <si>
    <t>Date Price</t>
  </si>
  <si>
    <t>Expected Profit</t>
  </si>
  <si>
    <t>Target Price</t>
  </si>
  <si>
    <t>Time</t>
  </si>
  <si>
    <t>Asset quantity</t>
  </si>
  <si>
    <t>Prices</t>
  </si>
  <si>
    <t>Asset type</t>
  </si>
  <si>
    <t>Asset</t>
  </si>
  <si>
    <t>Platform</t>
  </si>
  <si>
    <t>Movement</t>
  </si>
  <si>
    <t>Price</t>
  </si>
  <si>
    <t>Change in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</si>
</sst>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m/d/yy;@"/>
    <numFmt numFmtId="166" formatCode="0\ &quot;dias&quot;"/>
    <numFmt numFmtId="169" formatCode="0\ &quot;days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rgb="FF4D3C5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-0.249977111117893"/>
        <bgColor theme="4" tint="-0.249977111117893"/>
      </patternFill>
    </fill>
  </fills>
  <borders count="10">
    <border>
      <left/>
      <right/>
      <top/>
      <bottom/>
      <diagonal/>
    </border>
    <border>
      <left/>
      <right/>
      <top style="thin">
        <color theme="4" tint="-0.249977111117893"/>
      </top>
      <bottom style="thin">
        <color theme="4" tint="0.5999938962981048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63">
    <xf numFmtId="0" fontId="0" fillId="0" borderId="0" xfId="0"/>
    <xf numFmtId="14" fontId="0" fillId="0" borderId="0" xfId="0" applyNumberFormat="1"/>
    <xf numFmtId="44" fontId="0" fillId="0" borderId="0" xfId="1" applyFont="1"/>
    <xf numFmtId="0" fontId="2" fillId="0" borderId="0" xfId="0" applyFont="1"/>
    <xf numFmtId="44" fontId="2" fillId="0" borderId="0" xfId="1" applyFont="1"/>
    <xf numFmtId="43" fontId="0" fillId="0" borderId="0" xfId="1" applyNumberFormat="1" applyFont="1"/>
    <xf numFmtId="164" fontId="2" fillId="0" borderId="0" xfId="2" applyNumberFormat="1" applyFont="1"/>
    <xf numFmtId="0" fontId="4" fillId="2" borderId="0" xfId="3" applyFont="1"/>
    <xf numFmtId="10" fontId="4" fillId="2" borderId="0" xfId="3" applyNumberFormat="1" applyFont="1"/>
    <xf numFmtId="44" fontId="4" fillId="2" borderId="0" xfId="1" applyFont="1" applyFill="1"/>
    <xf numFmtId="10" fontId="4" fillId="2" borderId="0" xfId="2" applyNumberFormat="1" applyFont="1" applyFill="1"/>
    <xf numFmtId="9" fontId="4" fillId="2" borderId="0" xfId="3" applyNumberFormat="1" applyFont="1"/>
    <xf numFmtId="43" fontId="0" fillId="0" borderId="0" xfId="0" applyNumberFormat="1"/>
    <xf numFmtId="44" fontId="2" fillId="0" borderId="0" xfId="1" applyNumberFormat="1" applyFont="1"/>
    <xf numFmtId="9" fontId="0" fillId="0" borderId="0" xfId="2" applyFont="1"/>
    <xf numFmtId="164" fontId="0" fillId="0" borderId="0" xfId="2" applyNumberFormat="1" applyFont="1"/>
    <xf numFmtId="0" fontId="0" fillId="0" borderId="0" xfId="0" pivotButton="1"/>
    <xf numFmtId="165" fontId="0" fillId="0" borderId="0" xfId="0" applyNumberFormat="1"/>
    <xf numFmtId="3" fontId="0" fillId="0" borderId="0" xfId="0" applyNumberFormat="1"/>
    <xf numFmtId="14" fontId="0" fillId="0" borderId="0" xfId="0" applyNumberFormat="1" applyFill="1"/>
    <xf numFmtId="44" fontId="2" fillId="0" borderId="0" xfId="1" applyFont="1" applyFill="1"/>
    <xf numFmtId="164" fontId="2" fillId="0" borderId="0" xfId="2" applyNumberFormat="1" applyFont="1" applyFill="1"/>
    <xf numFmtId="43" fontId="0" fillId="0" borderId="0" xfId="1" applyNumberFormat="1" applyFont="1" applyFill="1"/>
    <xf numFmtId="0" fontId="0" fillId="0" borderId="0" xfId="0" applyFill="1"/>
    <xf numFmtId="44" fontId="0" fillId="0" borderId="0" xfId="0" applyNumberFormat="1"/>
    <xf numFmtId="44" fontId="0" fillId="0" borderId="0" xfId="0" applyNumberFormat="1" applyFill="1"/>
    <xf numFmtId="164" fontId="0" fillId="0" borderId="0" xfId="1" applyNumberFormat="1" applyFont="1"/>
    <xf numFmtId="44" fontId="0" fillId="0" borderId="0" xfId="1" applyFont="1" applyFill="1"/>
    <xf numFmtId="14" fontId="4" fillId="2" borderId="0" xfId="3" applyNumberFormat="1" applyFont="1"/>
    <xf numFmtId="4" fontId="0" fillId="0" borderId="0" xfId="0" applyNumberFormat="1"/>
    <xf numFmtId="0" fontId="3" fillId="3" borderId="1" xfId="0" applyFont="1" applyFill="1" applyBorder="1"/>
    <xf numFmtId="9" fontId="2" fillId="0" borderId="0" xfId="2" applyFont="1"/>
    <xf numFmtId="9" fontId="2" fillId="0" borderId="0" xfId="2" applyFont="1" applyFill="1"/>
    <xf numFmtId="164" fontId="0" fillId="0" borderId="0" xfId="2" applyNumberFormat="1" applyFont="1" applyBorder="1"/>
    <xf numFmtId="0" fontId="0" fillId="0" borderId="0" xfId="1" applyNumberFormat="1" applyFont="1"/>
    <xf numFmtId="44" fontId="0" fillId="0" borderId="0" xfId="1" applyNumberFormat="1" applyFont="1"/>
    <xf numFmtId="16" fontId="0" fillId="0" borderId="0" xfId="0" applyNumberFormat="1"/>
    <xf numFmtId="0" fontId="3" fillId="2" borderId="2" xfId="3" applyBorder="1" applyAlignment="1">
      <alignment horizontal="center" vertical="center"/>
    </xf>
    <xf numFmtId="0" fontId="3" fillId="2" borderId="3" xfId="3" applyBorder="1" applyAlignment="1">
      <alignment horizontal="center" vertical="center"/>
    </xf>
    <xf numFmtId="0" fontId="3" fillId="2" borderId="4" xfId="3" applyBorder="1" applyAlignment="1">
      <alignment horizontal="center" vertical="center"/>
    </xf>
    <xf numFmtId="14" fontId="0" fillId="0" borderId="5" xfId="0" applyNumberFormat="1" applyBorder="1"/>
    <xf numFmtId="9" fontId="0" fillId="0" borderId="5" xfId="0" applyNumberFormat="1" applyBorder="1"/>
    <xf numFmtId="14" fontId="0" fillId="0" borderId="0" xfId="0" applyNumberFormat="1" applyBorder="1"/>
    <xf numFmtId="9" fontId="0" fillId="0" borderId="0" xfId="0" applyNumberFormat="1" applyBorder="1"/>
    <xf numFmtId="14" fontId="0" fillId="0" borderId="7" xfId="0" applyNumberFormat="1" applyBorder="1"/>
    <xf numFmtId="9" fontId="0" fillId="0" borderId="7" xfId="0" applyNumberFormat="1" applyBorder="1"/>
    <xf numFmtId="44" fontId="0" fillId="0" borderId="0" xfId="1" applyFont="1" applyBorder="1"/>
    <xf numFmtId="44" fontId="0" fillId="0" borderId="7" xfId="1" applyFont="1" applyBorder="1"/>
    <xf numFmtId="43" fontId="0" fillId="0" borderId="5" xfId="1" applyNumberFormat="1" applyFont="1" applyBorder="1"/>
    <xf numFmtId="43" fontId="0" fillId="0" borderId="0" xfId="1" applyNumberFormat="1" applyFont="1" applyBorder="1"/>
    <xf numFmtId="43" fontId="0" fillId="0" borderId="7" xfId="1" applyNumberFormat="1" applyFont="1" applyBorder="1"/>
    <xf numFmtId="9" fontId="0" fillId="0" borderId="5" xfId="2" applyFont="1" applyBorder="1"/>
    <xf numFmtId="9" fontId="0" fillId="0" borderId="0" xfId="2" applyFont="1" applyBorder="1"/>
    <xf numFmtId="9" fontId="0" fillId="0" borderId="7" xfId="2" applyFont="1" applyBorder="1"/>
    <xf numFmtId="164" fontId="0" fillId="0" borderId="5" xfId="2" applyNumberFormat="1" applyFont="1" applyBorder="1"/>
    <xf numFmtId="164" fontId="0" fillId="0" borderId="7" xfId="2" applyNumberFormat="1" applyFont="1" applyBorder="1"/>
    <xf numFmtId="0" fontId="3" fillId="2" borderId="8" xfId="3" applyBorder="1"/>
    <xf numFmtId="16" fontId="3" fillId="2" borderId="9" xfId="3" applyNumberFormat="1" applyBorder="1"/>
    <xf numFmtId="4" fontId="6" fillId="0" borderId="0" xfId="0" applyNumberFormat="1" applyFont="1"/>
    <xf numFmtId="9" fontId="0" fillId="0" borderId="0" xfId="0" applyNumberFormat="1"/>
    <xf numFmtId="166" fontId="0" fillId="0" borderId="0" xfId="0" applyNumberFormat="1"/>
    <xf numFmtId="0" fontId="4" fillId="2" borderId="3" xfId="3" applyFont="1" applyBorder="1" applyAlignment="1">
      <alignment horizontal="center" vertical="center"/>
    </xf>
    <xf numFmtId="169" fontId="0" fillId="0" borderId="6" xfId="0" applyNumberFormat="1" applyBorder="1"/>
  </cellXfs>
  <cellStyles count="4">
    <cellStyle name="Énfasis1" xfId="3" builtinId="29"/>
    <cellStyle name="Moneda" xfId="1" builtinId="4"/>
    <cellStyle name="Normal" xfId="0" builtinId="0"/>
    <cellStyle name="Porcentaje" xfId="2" builtinId="5"/>
  </cellStyles>
  <dxfs count="180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numFmt numFmtId="19" formatCode="m/d/yyyy"/>
    </dxf>
    <dxf>
      <numFmt numFmtId="19" formatCode="m/d/yyyy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numFmt numFmtId="35" formatCode="_(* #,##0.00_);_(* \(#,##0.0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  <numFmt numFmtId="34" formatCode="_(&quot;$&quot;* #,##0.00_);_(&quot;$&quot;* \(#,##0.00\);_(&quot;$&quot;* &quot;-&quot;??_);_(@_)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13" formatCode="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9" formatCode="m/d/yyyy"/>
    </dxf>
    <dxf>
      <numFmt numFmtId="19" formatCode="m/d/yyyy"/>
    </dxf>
    <dxf>
      <numFmt numFmtId="166" formatCode="0\ &quot;dias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numFmt numFmtId="19" formatCode="m/d/yyyy"/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iego Lacheta" refreshedDate="44538.379959722224" createdVersion="7" refreshedVersion="7" minRefreshableVersion="3" recordCount="167" xr:uid="{E2B561E7-0145-4EB8-8EB0-D75291A34DDE}">
  <cacheSource type="worksheet">
    <worksheetSource name="Movimientos11"/>
  </cacheSource>
  <cacheFields count="5">
    <cacheField name="Fecha" numFmtId="14">
      <sharedItems containsSemiMixedTypes="0" containsNonDate="0" containsDate="1" containsString="0" minDate="2021-03-12T00:00:00" maxDate="2021-12-05T00:00:00" count="81">
        <d v="2021-04-09T00:00:00"/>
        <d v="2021-04-15T00:00:00"/>
        <d v="2021-04-17T00:00:00"/>
        <d v="2021-04-23T00:00:00"/>
        <d v="2021-04-26T00:00:00"/>
        <d v="2021-04-30T00:00:00"/>
        <d v="2021-05-03T00:00:00"/>
        <d v="2021-05-13T00:00:00"/>
        <d v="2021-05-14T00:00:00"/>
        <d v="2021-05-16T00:00:00"/>
        <d v="2021-05-20T00:00:00"/>
        <d v="2021-05-22T00:00:00"/>
        <d v="2021-05-27T00:00:00"/>
        <d v="2021-04-10T00:00:00"/>
        <d v="2021-05-04T00:00:00"/>
        <d v="2021-05-07T00:00:00"/>
        <d v="2021-05-10T00:00:00"/>
        <d v="2021-05-29T00:00:00"/>
        <d v="2021-06-01T00:00:00"/>
        <d v="2021-06-05T00:00:00"/>
        <d v="2021-06-10T00:00:00"/>
        <d v="2021-06-14T00:00:00"/>
        <d v="2021-07-01T00:00:00"/>
        <d v="2021-06-03T00:00:00"/>
        <d v="2021-06-12T00:00:00"/>
        <d v="2021-06-06T00:00:00"/>
        <d v="2021-04-29T00:00:00"/>
        <d v="2021-03-18T00:00:00"/>
        <d v="2021-03-15T00:00:00"/>
        <d v="2021-03-29T00:00:00"/>
        <d v="2021-03-19T00:00:00"/>
        <d v="2021-03-28T00:00:00"/>
        <d v="2021-03-30T00:00:00"/>
        <d v="2021-03-16T00:00:00"/>
        <d v="2021-04-20T00:00:00"/>
        <d v="2021-04-12T00:00:00"/>
        <d v="2021-04-11T00:00:00"/>
        <d v="2021-09-12T00:00:00"/>
        <d v="2021-09-13T00:00:00"/>
        <d v="2021-09-15T00:00:00"/>
        <d v="2021-09-18T00:00:00"/>
        <d v="2021-09-23T00:00:00"/>
        <d v="2021-10-04T00:00:00"/>
        <d v="2021-10-07T00:00:00"/>
        <d v="2021-10-08T00:00:00"/>
        <d v="2021-10-10T00:00:00"/>
        <d v="2021-10-21T00:00:00"/>
        <d v="2021-11-28T00:00:00"/>
        <d v="2021-12-02T00:00:00"/>
        <d v="2021-12-04T00:00:00"/>
        <d v="2021-05-19T00:00:00" u="1"/>
        <d v="2021-04-07T00:00:00" u="1"/>
        <d v="2021-09-20T00:00:00" u="1"/>
        <d v="2021-05-31T00:00:00" u="1"/>
        <d v="2021-10-18T00:00:00" u="1"/>
        <d v="2021-05-24T00:00:00" u="1"/>
        <d v="2021-03-26T00:00:00" u="1"/>
        <d v="2021-05-17T00:00:00" u="1"/>
        <d v="2021-03-12T00:00:00" u="1"/>
        <d v="2021-09-09T00:00:00" u="1"/>
        <d v="2021-05-01T00:00:00" u="1"/>
        <d v="2021-04-08T00:00:00" u="1"/>
        <d v="2021-04-27T00:00:00" u="1"/>
        <d v="2021-06-11T00:00:00" u="1"/>
        <d v="2021-03-27T00:00:00" u="1"/>
        <d v="2021-10-05T00:00:00" u="1"/>
        <d v="2021-04-06T00:00:00" u="1"/>
        <d v="2021-05-11T00:00:00" u="1"/>
        <d v="2021-11-29T00:00:00" u="1"/>
        <d v="2021-03-13T00:00:00" u="1"/>
        <d v="2021-06-09T00:00:00" u="1"/>
        <d v="2021-06-28T00:00:00" u="1"/>
        <d v="2021-12-01T00:00:00" u="1"/>
        <d v="2021-06-02T00:00:00" u="1"/>
        <d v="2021-03-25T00:00:00" u="1"/>
        <d v="2021-09-10T00:00:00" u="1"/>
        <d v="2021-06-07T00:00:00" u="1"/>
        <d v="2021-10-01T00:00:00" u="1"/>
        <d v="2021-11-25T00:00:00" u="1"/>
        <d v="2021-05-26T00:00:00" u="1"/>
        <d v="2021-04-14T00:00:00" u="1"/>
      </sharedItems>
    </cacheField>
    <cacheField name="Tipo activo" numFmtId="0">
      <sharedItems/>
    </cacheField>
    <cacheField name="Activo" numFmtId="0">
      <sharedItems containsBlank="1" count="46">
        <s v="LTO-BNB LP"/>
        <s v="XCUR"/>
        <s v="XED-BNB LP"/>
        <s v="QKC-BUSD LP"/>
        <s v="IOTX-BUSD LP"/>
        <s v="ETH"/>
        <s v="CAKE"/>
        <s v="BNB"/>
        <s v="USDT"/>
        <s v="BTC"/>
        <s v="BUSD"/>
        <s v="BUNNY-BNB LP"/>
        <s v="TXL-BUSD LP"/>
        <s v="EASY-BNB LP"/>
        <s v="Climb-BNB LP"/>
        <s v="Climb-BUSD LP"/>
        <s v="EGG"/>
        <s v="DeXe"/>
        <s v="Zee-BNB"/>
        <s v="ZIL"/>
        <s v="DG-BNB LP"/>
        <s v="RFOX-BNB LP"/>
        <s v="LTO"/>
        <s v="MARSH-BNB"/>
        <s v="WBNB-IOTA"/>
        <s v="AVAX-WBNB"/>
        <s v="MARSH"/>
        <s v="SKILL"/>
        <s v="ADA"/>
        <s v="BANANA-BUSD"/>
        <s v="DVI-BNB"/>
        <s v="HAKA"/>
        <s v="BANANA-BNB"/>
        <s v="AVAX"/>
        <s v="ONT-BNB"/>
        <s v="PHA-BUSD"/>
        <s v="SFUND-BNB"/>
        <s v="HCT"/>
        <s v="JOE"/>
        <s v="USDC"/>
        <m u="1"/>
        <s v="LTO-BNB LP (PS)" u="1"/>
        <s v="1inch" u="1"/>
        <s v="Medium" u="1"/>
        <s v="High" u="1"/>
        <s v="Ultra-High" u="1"/>
      </sharedItems>
    </cacheField>
    <cacheField name="Precio" numFmtId="0">
      <sharedItems containsSemiMixedTypes="0" containsString="0" containsNumber="1" minValue="9.2549999999999993E-2" maxValue="53209000"/>
    </cacheField>
    <cacheField name="Movimiento$" numFmtId="0">
      <sharedItems containsString="0" containsBlank="1" containsNumber="1" minValue="-6707518.7793451026" maxValue="5320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Diego Lacheta" refreshedDate="44538.380002083337" createdVersion="7" refreshedVersion="7" minRefreshableVersion="3" recordCount="189" xr:uid="{E10C3B20-8D5F-4E79-BF07-28F8F132C90C}">
  <cacheSource type="worksheet">
    <worksheetSource name="Movimientos"/>
  </cacheSource>
  <cacheFields count="8">
    <cacheField name="Fecha" numFmtId="14">
      <sharedItems containsSemiMixedTypes="0" containsNonDate="0" containsDate="1" containsString="0" minDate="2021-03-12T00:00:00" maxDate="2021-12-05T00:00:00" count="81">
        <d v="2021-04-09T00:00:00"/>
        <d v="2021-04-15T00:00:00"/>
        <d v="2021-04-17T00:00:00"/>
        <d v="2021-04-23T00:00:00"/>
        <d v="2021-04-26T00:00:00"/>
        <d v="2021-04-30T00:00:00"/>
        <d v="2021-05-03T00:00:00"/>
        <d v="2021-05-13T00:00:00"/>
        <d v="2021-05-14T00:00:00"/>
        <d v="2021-05-16T00:00:00"/>
        <d v="2021-05-20T00:00:00"/>
        <d v="2021-05-22T00:00:00"/>
        <d v="2021-05-27T00:00:00"/>
        <d v="2021-04-10T00:00:00"/>
        <d v="2021-05-04T00:00:00"/>
        <d v="2021-05-07T00:00:00"/>
        <d v="2021-05-10T00:00:00"/>
        <d v="2021-05-29T00:00:00"/>
        <d v="2021-06-01T00:00:00"/>
        <d v="2021-06-05T00:00:00"/>
        <d v="2021-06-10T00:00:00"/>
        <d v="2021-06-14T00:00:00"/>
        <d v="2021-07-01T00:00:00"/>
        <d v="2021-06-03T00:00:00"/>
        <d v="2021-06-12T00:00:00"/>
        <d v="2021-06-06T00:00:00"/>
        <d v="2021-04-29T00:00:00"/>
        <d v="2021-03-18T00:00:00"/>
        <d v="2021-03-15T00:00:00"/>
        <d v="2021-03-29T00:00:00"/>
        <d v="2021-03-19T00:00:00"/>
        <d v="2021-03-28T00:00:00"/>
        <d v="2021-03-30T00:00:00"/>
        <d v="2021-03-16T00:00:00"/>
        <d v="2021-04-20T00:00:00"/>
        <d v="2021-04-12T00:00:00"/>
        <d v="2021-04-11T00:00:00"/>
        <d v="2021-09-12T00:00:00"/>
        <d v="2021-09-13T00:00:00"/>
        <d v="2021-09-15T00:00:00"/>
        <d v="2021-09-18T00:00:00"/>
        <d v="2021-09-23T00:00:00"/>
        <d v="2021-10-04T00:00:00"/>
        <d v="2021-10-07T00:00:00"/>
        <d v="2021-10-08T00:00:00"/>
        <d v="2021-10-10T00:00:00"/>
        <d v="2021-10-21T00:00:00"/>
        <d v="2021-11-28T00:00:00"/>
        <d v="2021-12-02T00:00:00"/>
        <d v="2021-12-04T00:00:00"/>
        <d v="2021-05-19T00:00:00" u="1"/>
        <d v="2021-04-07T00:00:00" u="1"/>
        <d v="2021-09-20T00:00:00" u="1"/>
        <d v="2021-05-31T00:00:00" u="1"/>
        <d v="2021-10-18T00:00:00" u="1"/>
        <d v="2021-05-24T00:00:00" u="1"/>
        <d v="2021-03-26T00:00:00" u="1"/>
        <d v="2021-05-17T00:00:00" u="1"/>
        <d v="2021-03-12T00:00:00" u="1"/>
        <d v="2021-09-09T00:00:00" u="1"/>
        <d v="2021-05-01T00:00:00" u="1"/>
        <d v="2021-04-08T00:00:00" u="1"/>
        <d v="2021-04-27T00:00:00" u="1"/>
        <d v="2021-06-11T00:00:00" u="1"/>
        <d v="2021-03-27T00:00:00" u="1"/>
        <d v="2021-10-05T00:00:00" u="1"/>
        <d v="2021-04-06T00:00:00" u="1"/>
        <d v="2021-05-11T00:00:00" u="1"/>
        <d v="2021-11-29T00:00:00" u="1"/>
        <d v="2021-03-13T00:00:00" u="1"/>
        <d v="2021-06-09T00:00:00" u="1"/>
        <d v="2021-06-28T00:00:00" u="1"/>
        <d v="2021-12-01T00:00:00" u="1"/>
        <d v="2021-06-02T00:00:00" u="1"/>
        <d v="2021-03-25T00:00:00" u="1"/>
        <d v="2021-09-10T00:00:00" u="1"/>
        <d v="2021-06-07T00:00:00" u="1"/>
        <d v="2021-10-01T00:00:00" u="1"/>
        <d v="2021-11-25T00:00:00" u="1"/>
        <d v="2021-05-26T00:00:00" u="1"/>
        <d v="2021-04-14T00:00:00" u="1"/>
      </sharedItems>
    </cacheField>
    <cacheField name="Tipo activo" numFmtId="0">
      <sharedItems/>
    </cacheField>
    <cacheField name="Risk" numFmtId="0">
      <sharedItems/>
    </cacheField>
    <cacheField name="Activo" numFmtId="0">
      <sharedItems count="42">
        <s v="LTO-BNB LP"/>
        <s v="XCUR"/>
        <s v="XED-BNB LP"/>
        <s v="QKC-BUSD LP"/>
        <s v="IOTX-BUSD LP"/>
        <s v="ETH"/>
        <s v="CAKE"/>
        <s v="BNB"/>
        <s v="USDT"/>
        <s v="BUSD"/>
        <s v="BUNNY-BNB LP"/>
        <s v="TXL-BUSD LP"/>
        <s v="EASY-BNB LP (PS)"/>
        <s v="Climb-BNB LP"/>
        <s v="Climb-BUSD LP"/>
        <s v="1inch"/>
        <s v="EGG"/>
        <s v="DeXe"/>
        <s v="Zee-BNB"/>
        <s v="ZIL"/>
        <s v="DG-BNB LP"/>
        <s v="RFOX-BNB LP"/>
        <s v="LTO"/>
        <s v="MARSH-BNB"/>
        <s v="MARSH"/>
        <s v="WBNB-IOTA"/>
        <s v="AVAX-WBNB"/>
        <s v="SKILL"/>
        <s v="ADA"/>
        <s v="BANANA-BUSD"/>
        <s v="DVI-BNB"/>
        <s v="HAKA"/>
        <s v="BANANA-BNB"/>
        <s v="AVAX"/>
        <s v="ONT-BNB"/>
        <s v="PHA-BUSD"/>
        <s v="HCT"/>
        <s v="BTC"/>
        <s v="JOE"/>
        <s v="USDC"/>
        <s v="LTO-BNB LP (PS)" u="1"/>
        <s v="SFUND-BNB" u="1"/>
      </sharedItems>
    </cacheField>
    <cacheField name="Plataforma" numFmtId="0">
      <sharedItems/>
    </cacheField>
    <cacheField name="Total" numFmtId="0">
      <sharedItems containsSemiMixedTypes="0" containsString="0" containsNumber="1" minValue="-3361.9800000000005" maxValue="11445.95681"/>
    </cacheField>
    <cacheField name="Movimiento" numFmtId="0">
      <sharedItems containsSemiMixedTypes="0" containsString="0" containsNumber="1" minValue="-5480" maxValue="5838.8848326917323"/>
    </cacheField>
    <cacheField name="Blockchai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s v="LP"/>
    <x v="0"/>
    <n v="37.699347059861239"/>
    <n v="37.699347059861239"/>
  </r>
  <r>
    <x v="1"/>
    <s v="LP"/>
    <x v="0"/>
    <n v="40.707762267114148"/>
    <n v="3.0084152072529093"/>
  </r>
  <r>
    <x v="2"/>
    <s v="LP"/>
    <x v="0"/>
    <n v="40.707762267114148"/>
    <n v="0"/>
  </r>
  <r>
    <x v="3"/>
    <s v="LP"/>
    <x v="0"/>
    <n v="37.184780007854847"/>
    <n v="-3.522982259259301"/>
  </r>
  <r>
    <x v="4"/>
    <s v="LP"/>
    <x v="0"/>
    <n v="29.895530249304102"/>
    <n v="-7.2892497585507456"/>
  </r>
  <r>
    <x v="5"/>
    <s v="LP"/>
    <x v="0"/>
    <n v="35.891987394507105"/>
    <n v="5.9964571452030029"/>
  </r>
  <r>
    <x v="6"/>
    <s v="LP"/>
    <x v="0"/>
    <n v="39.747708735740808"/>
    <n v="3.8557213412337035"/>
  </r>
  <r>
    <x v="7"/>
    <s v="LP"/>
    <x v="0"/>
    <n v="39.475487704725325"/>
    <n v="-0.27222103101548356"/>
  </r>
  <r>
    <x v="8"/>
    <s v="LP"/>
    <x v="0"/>
    <n v="37.570283532918005"/>
    <n v="-1.9052041718073198"/>
  </r>
  <r>
    <x v="9"/>
    <s v="LP"/>
    <x v="0"/>
    <n v="37.570283532918005"/>
    <n v="0"/>
  </r>
  <r>
    <x v="10"/>
    <s v="LP"/>
    <x v="0"/>
    <n v="29.637768464407106"/>
    <n v="-7.9325150685108987"/>
  </r>
  <r>
    <x v="11"/>
    <s v="LP"/>
    <x v="0"/>
    <n v="25.658534900131329"/>
    <n v="-3.979233564275777"/>
  </r>
  <r>
    <x v="12"/>
    <s v="LP"/>
    <x v="0"/>
    <n v="12.491273963442318"/>
    <n v="-13.167260936689011"/>
  </r>
  <r>
    <x v="0"/>
    <s v="TOKEN"/>
    <x v="1"/>
    <n v="5.3"/>
    <n v="5.3"/>
  </r>
  <r>
    <x v="13"/>
    <s v="TOKEN"/>
    <x v="1"/>
    <n v="5.8"/>
    <n v="0.5"/>
  </r>
  <r>
    <x v="4"/>
    <s v="TOKEN"/>
    <x v="1"/>
    <n v="5.9"/>
    <n v="0.10000000000000053"/>
  </r>
  <r>
    <x v="5"/>
    <s v="TOKEN"/>
    <x v="1"/>
    <n v="5.3"/>
    <n v="-0.60000000000000053"/>
  </r>
  <r>
    <x v="14"/>
    <s v="TOKEN"/>
    <x v="1"/>
    <n v="5.26"/>
    <n v="-4.0000000000000036E-2"/>
  </r>
  <r>
    <x v="15"/>
    <s v="TOKEN"/>
    <x v="1"/>
    <n v="4.3"/>
    <n v="-0.96"/>
  </r>
  <r>
    <x v="16"/>
    <s v="TOKEN"/>
    <x v="1"/>
    <n v="5.0999999999999996"/>
    <n v="0.79999999999999982"/>
  </r>
  <r>
    <x v="7"/>
    <s v="TOKEN"/>
    <x v="1"/>
    <n v="5.7"/>
    <n v="0.60000000000000053"/>
  </r>
  <r>
    <x v="8"/>
    <s v="TOKEN"/>
    <x v="1"/>
    <n v="6.3"/>
    <n v="0.59999999999999964"/>
  </r>
  <r>
    <x v="12"/>
    <s v="TOKEN"/>
    <x v="1"/>
    <n v="2.2400000000000002"/>
    <n v="-4.0599999999999996"/>
  </r>
  <r>
    <x v="17"/>
    <s v="TOKEN"/>
    <x v="1"/>
    <n v="2.16"/>
    <n v="-8.0000000000000071E-2"/>
  </r>
  <r>
    <x v="18"/>
    <s v="TOKEN"/>
    <x v="1"/>
    <n v="1.85"/>
    <n v="-0.31000000000000005"/>
  </r>
  <r>
    <x v="19"/>
    <s v="TOKEN"/>
    <x v="1"/>
    <n v="2.2999999999999998"/>
    <n v="0.44999999999999973"/>
  </r>
  <r>
    <x v="20"/>
    <s v="TOKEN"/>
    <x v="1"/>
    <n v="2.2000000000000002"/>
    <n v="-9.9999999999999645E-2"/>
  </r>
  <r>
    <x v="21"/>
    <s v="TOKEN"/>
    <x v="1"/>
    <n v="1.83"/>
    <n v="-0.37000000000000011"/>
  </r>
  <r>
    <x v="22"/>
    <s v="TOKEN"/>
    <x v="1"/>
    <n v="1.1299999999999999"/>
    <n v="-0.70000000000000018"/>
  </r>
  <r>
    <x v="6"/>
    <s v="LP"/>
    <x v="2"/>
    <n v="48.023140895358416"/>
    <n v="48.023140895358416"/>
  </r>
  <r>
    <x v="7"/>
    <s v="LP"/>
    <x v="2"/>
    <n v="45.706525679758315"/>
    <n v="-2.3166152156001019"/>
  </r>
  <r>
    <x v="9"/>
    <s v="LP"/>
    <x v="2"/>
    <n v="39.559906619060698"/>
    <n v="-6.146619060697617"/>
  </r>
  <r>
    <x v="12"/>
    <s v="LP"/>
    <x v="2"/>
    <n v="17.14197747871464"/>
    <n v="-22.417929140346057"/>
  </r>
  <r>
    <x v="23"/>
    <s v="LP"/>
    <x v="2"/>
    <n v="21.223416643779185"/>
    <n v="4.0814391650645447"/>
  </r>
  <r>
    <x v="20"/>
    <s v="LP"/>
    <x v="2"/>
    <n v="25.621636912936012"/>
    <n v="4.3982202691568268"/>
  </r>
  <r>
    <x v="24"/>
    <s v="LP"/>
    <x v="2"/>
    <n v="20.726130352585415"/>
    <n v="-4.8955065603505972"/>
  </r>
  <r>
    <x v="22"/>
    <s v="LP"/>
    <x v="2"/>
    <n v="20.726130352585415"/>
    <n v="0"/>
  </r>
  <r>
    <x v="25"/>
    <s v="LP"/>
    <x v="3"/>
    <n v="0.28065500319999998"/>
    <n v="0.28065500319999998"/>
  </r>
  <r>
    <x v="20"/>
    <s v="LP"/>
    <x v="3"/>
    <n v="0.28065500319999998"/>
    <n v="0"/>
  </r>
  <r>
    <x v="3"/>
    <s v="LP"/>
    <x v="4"/>
    <n v="0.43152607676008892"/>
    <n v="0.15087107356008894"/>
  </r>
  <r>
    <x v="4"/>
    <s v="LP"/>
    <x v="4"/>
    <n v="0.39192948623849477"/>
    <n v="-3.9596590521594144E-2"/>
  </r>
  <r>
    <x v="26"/>
    <s v="LP"/>
    <x v="4"/>
    <n v="0.41447136548674318"/>
    <n v="2.2541879248248409E-2"/>
  </r>
  <r>
    <x v="5"/>
    <s v="LP"/>
    <x v="4"/>
    <n v="0.44264871454705368"/>
    <n v="2.8177349060310497E-2"/>
  </r>
  <r>
    <x v="27"/>
    <s v="TOKEN"/>
    <x v="5"/>
    <n v="1710"/>
    <n v="1710"/>
  </r>
  <r>
    <x v="0"/>
    <s v="TOKEN"/>
    <x v="5"/>
    <n v="2100"/>
    <n v="390"/>
  </r>
  <r>
    <x v="28"/>
    <s v="TOKEN"/>
    <x v="6"/>
    <n v="11.5"/>
    <n v="11.5"/>
  </r>
  <r>
    <x v="27"/>
    <s v="TOKEN"/>
    <x v="6"/>
    <n v="12.5"/>
    <n v="1"/>
  </r>
  <r>
    <x v="29"/>
    <s v="TOKEN"/>
    <x v="6"/>
    <n v="14.577999999999999"/>
    <n v="2.0779999999999994"/>
  </r>
  <r>
    <x v="0"/>
    <s v="TOKEN"/>
    <x v="6"/>
    <n v="18.18"/>
    <n v="3.6020000000000003"/>
  </r>
  <r>
    <x v="27"/>
    <s v="TOKEN"/>
    <x v="7"/>
    <n v="252"/>
    <n v="252"/>
  </r>
  <r>
    <x v="30"/>
    <s v="TOKEN"/>
    <x v="7"/>
    <n v="252"/>
    <n v="0"/>
  </r>
  <r>
    <x v="31"/>
    <s v="TOKEN"/>
    <x v="7"/>
    <n v="252"/>
    <n v="0"/>
  </r>
  <r>
    <x v="29"/>
    <s v="TOKEN"/>
    <x v="7"/>
    <n v="252"/>
    <n v="0"/>
  </r>
  <r>
    <x v="32"/>
    <s v="TOKEN"/>
    <x v="7"/>
    <n v="262"/>
    <n v="10"/>
  </r>
  <r>
    <x v="0"/>
    <s v="TOKEN"/>
    <x v="7"/>
    <n v="262"/>
    <n v="0"/>
  </r>
  <r>
    <x v="7"/>
    <s v="TOKEN"/>
    <x v="7"/>
    <n v="670"/>
    <n v="408"/>
  </r>
  <r>
    <x v="8"/>
    <s v="TOKEN"/>
    <x v="7"/>
    <n v="670"/>
    <n v="0"/>
  </r>
  <r>
    <x v="9"/>
    <s v="TOKEN"/>
    <x v="7"/>
    <n v="609"/>
    <n v="-61"/>
  </r>
  <r>
    <x v="10"/>
    <s v="TOKEN"/>
    <x v="7"/>
    <n v="500"/>
    <n v="-109"/>
  </r>
  <r>
    <x v="11"/>
    <s v="TOKEN"/>
    <x v="7"/>
    <n v="394"/>
    <n v="-106"/>
  </r>
  <r>
    <x v="12"/>
    <s v="TOKEN"/>
    <x v="7"/>
    <n v="318"/>
    <n v="-76"/>
  </r>
  <r>
    <x v="25"/>
    <s v="TOKEN"/>
    <x v="7"/>
    <n v="411"/>
    <n v="93"/>
  </r>
  <r>
    <x v="28"/>
    <s v="TOKEN"/>
    <x v="8"/>
    <n v="1"/>
    <n v="1"/>
  </r>
  <r>
    <x v="33"/>
    <s v="TOKEN"/>
    <x v="8"/>
    <n v="1"/>
    <n v="0"/>
  </r>
  <r>
    <x v="27"/>
    <s v="TOKEN"/>
    <x v="8"/>
    <n v="1"/>
    <n v="0"/>
  </r>
  <r>
    <x v="30"/>
    <s v="TOKEN"/>
    <x v="8"/>
    <n v="1"/>
    <n v="0"/>
  </r>
  <r>
    <x v="28"/>
    <s v="TOKEN"/>
    <x v="9"/>
    <n v="61243"/>
    <n v="61242"/>
  </r>
  <r>
    <x v="29"/>
    <s v="TOKEN"/>
    <x v="8"/>
    <n v="1"/>
    <n v="0"/>
  </r>
  <r>
    <x v="0"/>
    <s v="TOKEN"/>
    <x v="8"/>
    <n v="1"/>
    <n v="0"/>
  </r>
  <r>
    <x v="30"/>
    <s v="TOKEN"/>
    <x v="10"/>
    <n v="1"/>
    <n v="1"/>
  </r>
  <r>
    <x v="0"/>
    <s v="TOKEN"/>
    <x v="10"/>
    <n v="1"/>
    <n v="0"/>
  </r>
  <r>
    <x v="13"/>
    <s v="TOKEN"/>
    <x v="10"/>
    <n v="1"/>
    <n v="0"/>
  </r>
  <r>
    <x v="7"/>
    <s v="TOKEN"/>
    <x v="10"/>
    <n v="1"/>
    <n v="0"/>
  </r>
  <r>
    <x v="8"/>
    <s v="TOKEN"/>
    <x v="10"/>
    <n v="1"/>
    <n v="0"/>
  </r>
  <r>
    <x v="9"/>
    <s v="TOKEN"/>
    <x v="10"/>
    <n v="1"/>
    <n v="0"/>
  </r>
  <r>
    <x v="11"/>
    <s v="TOKEN"/>
    <x v="10"/>
    <n v="1"/>
    <n v="0"/>
  </r>
  <r>
    <x v="12"/>
    <s v="TOKEN"/>
    <x v="10"/>
    <n v="1"/>
    <n v="0"/>
  </r>
  <r>
    <x v="18"/>
    <s v="TOKEN"/>
    <x v="10"/>
    <n v="1"/>
    <n v="0"/>
  </r>
  <r>
    <x v="25"/>
    <s v="TOKEN"/>
    <x v="10"/>
    <n v="1"/>
    <n v="0"/>
  </r>
  <r>
    <x v="2"/>
    <s v="LP"/>
    <x v="11"/>
    <n v="1002.55144032921"/>
    <n v="1002.55144032921"/>
  </r>
  <r>
    <x v="34"/>
    <s v="LP"/>
    <x v="11"/>
    <n v="789.32"/>
    <n v="-213.23144032920993"/>
  </r>
  <r>
    <x v="35"/>
    <s v="LP"/>
    <x v="12"/>
    <n v="1.5912682813489067"/>
    <n v="1.5912682813489067"/>
  </r>
  <r>
    <x v="2"/>
    <s v="LP"/>
    <x v="12"/>
    <n v="1.5912682813489067"/>
    <n v="0"/>
  </r>
  <r>
    <x v="35"/>
    <s v="LP"/>
    <x v="13"/>
    <n v="130.25943948268826"/>
    <n v="130.25943948268826"/>
  </r>
  <r>
    <x v="2"/>
    <s v="LP"/>
    <x v="13"/>
    <n v="127.12407399020451"/>
    <n v="-3.1353654924837571"/>
  </r>
  <r>
    <x v="3"/>
    <s v="LP"/>
    <x v="13"/>
    <n v="60"/>
    <n v="-67.124073990204508"/>
  </r>
  <r>
    <x v="35"/>
    <s v="LP"/>
    <x v="14"/>
    <n v="23770435.277755961"/>
    <n v="23770435.277755961"/>
  </r>
  <r>
    <x v="1"/>
    <s v="LP"/>
    <x v="14"/>
    <n v="23492381.663083259"/>
    <n v="-278053.61467270181"/>
  </r>
  <r>
    <x v="0"/>
    <s v="LP"/>
    <x v="15"/>
    <n v="1203408.421394222"/>
    <n v="1203408.421394222"/>
  </r>
  <r>
    <x v="13"/>
    <s v="LP"/>
    <x v="15"/>
    <n v="1110787.4120370604"/>
    <n v="-92621.009357161587"/>
  </r>
  <r>
    <x v="36"/>
    <s v="LP"/>
    <x v="15"/>
    <n v="1110787.4120370604"/>
    <n v="0"/>
  </r>
  <r>
    <x v="35"/>
    <s v="LP"/>
    <x v="15"/>
    <n v="1031744.259731499"/>
    <n v="-79043.152305561351"/>
  </r>
  <r>
    <x v="30"/>
    <s v="TOKEN"/>
    <x v="9"/>
    <n v="58870.720000000001"/>
    <n v="-2372.2799999999988"/>
  </r>
  <r>
    <x v="27"/>
    <s v="TOKEN"/>
    <x v="16"/>
    <n v="48.65"/>
    <n v="48.65"/>
  </r>
  <r>
    <x v="31"/>
    <s v="TOKEN"/>
    <x v="16"/>
    <n v="48.65"/>
    <n v="0"/>
  </r>
  <r>
    <x v="30"/>
    <s v="TOKEN"/>
    <x v="17"/>
    <n v="22.44"/>
    <n v="22.44"/>
  </r>
  <r>
    <x v="0"/>
    <s v="TOKEN"/>
    <x v="17"/>
    <n v="25.17"/>
    <n v="2.7300000000000004"/>
  </r>
  <r>
    <x v="28"/>
    <s v="LP"/>
    <x v="18"/>
    <n v="17.91"/>
    <n v="17.91"/>
  </r>
  <r>
    <x v="27"/>
    <s v="LP"/>
    <x v="18"/>
    <n v="17.91"/>
    <n v="0"/>
  </r>
  <r>
    <x v="29"/>
    <s v="TOKEN"/>
    <x v="19"/>
    <n v="0.16600000000000001"/>
    <n v="0.16600000000000001"/>
  </r>
  <r>
    <x v="0"/>
    <s v="TOKEN"/>
    <x v="19"/>
    <n v="0.16600000000000001"/>
    <n v="0"/>
  </r>
  <r>
    <x v="22"/>
    <s v="LP"/>
    <x v="20"/>
    <n v="371.93627450980392"/>
    <n v="371.93627450980392"/>
  </r>
  <r>
    <x v="22"/>
    <s v="LP"/>
    <x v="21"/>
    <n v="8.7425149700598794"/>
    <n v="8.7425149700598794"/>
  </r>
  <r>
    <x v="29"/>
    <s v="TOKEN"/>
    <x v="22"/>
    <n v="0.71"/>
    <n v="0.71"/>
  </r>
  <r>
    <x v="32"/>
    <s v="TOKEN"/>
    <x v="22"/>
    <n v="0.71"/>
    <n v="0"/>
  </r>
  <r>
    <x v="7"/>
    <s v="TOKEN"/>
    <x v="22"/>
    <n v="0.57999999999999996"/>
    <n v="-0.13"/>
  </r>
  <r>
    <x v="8"/>
    <s v="TOKEN"/>
    <x v="22"/>
    <n v="0.51"/>
    <n v="-6.9999999999999951E-2"/>
  </r>
  <r>
    <x v="9"/>
    <s v="TOKEN"/>
    <x v="22"/>
    <n v="0.44"/>
    <n v="-7.0000000000000007E-2"/>
  </r>
  <r>
    <x v="10"/>
    <s v="TOKEN"/>
    <x v="22"/>
    <n v="0.4"/>
    <n v="-3.999999999999998E-2"/>
  </r>
  <r>
    <x v="35"/>
    <s v="TOKEN"/>
    <x v="9"/>
    <n v="59793"/>
    <n v="922.27999999999884"/>
  </r>
  <r>
    <x v="37"/>
    <s v="TOKEN"/>
    <x v="1"/>
    <n v="2.5"/>
    <n v="1.37"/>
  </r>
  <r>
    <x v="37"/>
    <s v="LP"/>
    <x v="23"/>
    <n v="42.8307"/>
    <n v="42.8307"/>
  </r>
  <r>
    <x v="37"/>
    <s v="LP"/>
    <x v="24"/>
    <n v="53209000"/>
    <n v="53209000"/>
  </r>
  <r>
    <x v="37"/>
    <s v="LP"/>
    <x v="25"/>
    <n v="272.33150000000001"/>
    <n v="272.33150000000001"/>
  </r>
  <r>
    <x v="37"/>
    <s v="TOKEN"/>
    <x v="26"/>
    <n v="1"/>
    <n v="1"/>
  </r>
  <r>
    <x v="37"/>
    <s v="TOKEN"/>
    <x v="27"/>
    <n v="20"/>
    <n v="20"/>
  </r>
  <r>
    <x v="38"/>
    <s v="TOKEN"/>
    <x v="28"/>
    <n v="2.5"/>
    <n v="2.4700000000000002"/>
  </r>
  <r>
    <x v="38"/>
    <s v="TOKEN"/>
    <x v="29"/>
    <n v="83.697999999999993"/>
    <n v="83.697999999999993"/>
  </r>
  <r>
    <x v="39"/>
    <s v="LP"/>
    <x v="25"/>
    <n v="328.85562444641278"/>
    <n v="56.52412444641277"/>
  </r>
  <r>
    <x v="39"/>
    <s v="TOKEN"/>
    <x v="27"/>
    <n v="24.95"/>
    <n v="4.9499999999999993"/>
  </r>
  <r>
    <x v="39"/>
    <s v="TOKEN"/>
    <x v="28"/>
    <n v="2.5"/>
    <n v="0.02"/>
  </r>
  <r>
    <x v="39"/>
    <s v="TOKEN"/>
    <x v="1"/>
    <n v="2.94"/>
    <n v="0.43999999999999995"/>
  </r>
  <r>
    <x v="39"/>
    <s v="TOKEN"/>
    <x v="30"/>
    <n v="30.912299999999998"/>
    <n v="30.912299999999998"/>
  </r>
  <r>
    <x v="40"/>
    <s v="TOKEN"/>
    <x v="31"/>
    <n v="0.1328"/>
    <n v="0.1328"/>
  </r>
  <r>
    <x v="40"/>
    <s v="TOKEN"/>
    <x v="32"/>
    <n v="72.690763052208823"/>
    <n v="72.690763052208823"/>
  </r>
  <r>
    <x v="40"/>
    <s v="TOKEN"/>
    <x v="1"/>
    <n v="2.69"/>
    <n v="-0.25"/>
  </r>
  <r>
    <x v="41"/>
    <s v="TOKEN"/>
    <x v="31"/>
    <n v="9.6000000000000002E-2"/>
    <n v="-3.6799999999999999E-2"/>
  </r>
  <r>
    <x v="41"/>
    <s v="TOKEN"/>
    <x v="33"/>
    <n v="59.11"/>
    <n v="59.11"/>
  </r>
  <r>
    <x v="41"/>
    <s v="TOKEN"/>
    <x v="34"/>
    <n v="36.10354796320631"/>
    <n v="36.10354796320631"/>
  </r>
  <r>
    <x v="41"/>
    <s v="LP"/>
    <x v="23"/>
    <n v="35.026789999999998"/>
    <n v="-13.149810000000002"/>
  </r>
  <r>
    <x v="10"/>
    <s v="TOKEN"/>
    <x v="9"/>
    <n v="42909"/>
    <n v="-16884"/>
  </r>
  <r>
    <x v="42"/>
    <s v="TOKEN"/>
    <x v="31"/>
    <n v="9.2549999999999993E-2"/>
    <n v="-3.4500000000000086E-3"/>
  </r>
  <r>
    <x v="42"/>
    <s v="TOKEN"/>
    <x v="33"/>
    <n v="67.92"/>
    <n v="8.8100000000000023"/>
  </r>
  <r>
    <x v="42"/>
    <s v="LP"/>
    <x v="23"/>
    <n v="39.050125480480872"/>
    <n v="4.0233354804809025"/>
  </r>
  <r>
    <x v="42"/>
    <s v="TOKEN"/>
    <x v="1"/>
    <n v="2.19"/>
    <n v="-0.5"/>
  </r>
  <r>
    <x v="42"/>
    <s v="TOKEN"/>
    <x v="34"/>
    <n v="37.687253613666229"/>
    <n v="1.5837056504598905"/>
  </r>
  <r>
    <x v="42"/>
    <s v="TOKEN"/>
    <x v="32"/>
    <n v="72.188755020080322"/>
    <n v="-0.50200803212852918"/>
  </r>
  <r>
    <x v="42"/>
    <s v="TOKEN"/>
    <x v="27"/>
    <n v="24.95"/>
    <n v="0"/>
  </r>
  <r>
    <x v="42"/>
    <s v="LP"/>
    <x v="24"/>
    <n v="46501481.22065495"/>
    <n v="-6707518.7793451026"/>
  </r>
  <r>
    <x v="43"/>
    <s v="LP"/>
    <x v="35"/>
    <n v="1.7798546702406084"/>
    <n v="1.7798546702406084"/>
  </r>
  <r>
    <x v="43"/>
    <s v="TOKEN"/>
    <x v="31"/>
    <n v="9.9360000000000004E-2"/>
    <n v="6.8100000000000105E-3"/>
  </r>
  <r>
    <x v="43"/>
    <s v="LP"/>
    <x v="23"/>
    <n v="39.113948638915588"/>
    <n v="6.3823158434729521E-2"/>
  </r>
  <r>
    <x v="43"/>
    <s v="TOKEN"/>
    <x v="1"/>
    <n v="2.68"/>
    <n v="0.49"/>
  </r>
  <r>
    <x v="43"/>
    <s v="TOKEN"/>
    <x v="34"/>
    <n v="37.687253613666229"/>
    <m/>
  </r>
  <r>
    <x v="43"/>
    <s v="TOKEN"/>
    <x v="32"/>
    <n v="72.188755020080322"/>
    <m/>
  </r>
  <r>
    <x v="43"/>
    <s v="TOKEN"/>
    <x v="27"/>
    <n v="20"/>
    <n v="-4.95"/>
  </r>
  <r>
    <x v="43"/>
    <s v="LP"/>
    <x v="24"/>
    <n v="46113968.8771495"/>
    <n v="-387512.34350544959"/>
  </r>
  <r>
    <x v="44"/>
    <s v="LP"/>
    <x v="23"/>
    <n v="54.655926112748439"/>
    <n v="15.605800632267531"/>
  </r>
  <r>
    <x v="44"/>
    <s v="TOKEN"/>
    <x v="31"/>
    <n v="0.1177"/>
    <n v="1.8339999999999995E-2"/>
  </r>
  <r>
    <x v="45"/>
    <s v="TOKEN"/>
    <x v="1"/>
    <n v="3"/>
    <n v="0.31999999999999984"/>
  </r>
  <r>
    <x v="45"/>
    <s v="LP"/>
    <x v="36"/>
    <n v="82.285714285714292"/>
    <n v="82.285714285714292"/>
  </r>
  <r>
    <x v="45"/>
    <s v="LP"/>
    <x v="25"/>
    <n v="344.238563983787"/>
    <n v="15.382939537374227"/>
  </r>
  <r>
    <x v="46"/>
    <s v="TOKEN"/>
    <x v="27"/>
    <n v="13"/>
    <n v="-7"/>
  </r>
  <r>
    <x v="46"/>
    <s v="TOKEN"/>
    <x v="5"/>
    <n v="3800"/>
    <n v="1700"/>
  </r>
  <r>
    <x v="46"/>
    <s v="TOKEN"/>
    <x v="28"/>
    <n v="2.1"/>
    <n v="-0.4"/>
  </r>
  <r>
    <x v="41"/>
    <s v="TOKEN"/>
    <x v="9"/>
    <n v="40693"/>
    <n v="-2216"/>
  </r>
  <r>
    <x v="47"/>
    <s v="TOKEN"/>
    <x v="37"/>
    <n v="0.14499999999999999"/>
    <n v="0.14499999999999999"/>
  </r>
  <r>
    <x v="47"/>
    <s v="TOKEN"/>
    <x v="33"/>
    <n v="128.18100000000001"/>
    <n v="60.26100000000001"/>
  </r>
  <r>
    <x v="46"/>
    <s v="TOKEN"/>
    <x v="9"/>
    <n v="64261"/>
    <n v="23568"/>
  </r>
  <r>
    <x v="47"/>
    <s v="TOKEN"/>
    <x v="38"/>
    <n v="4.05"/>
    <n v="4.05"/>
  </r>
  <r>
    <x v="47"/>
    <s v="TOKEN"/>
    <x v="6"/>
    <n v="14.27"/>
    <n v="-3.91"/>
  </r>
  <r>
    <x v="47"/>
    <s v="TOKEN"/>
    <x v="39"/>
    <n v="1"/>
    <n v="1"/>
  </r>
  <r>
    <x v="47"/>
    <s v="TOKEN"/>
    <x v="9"/>
    <n v="57274"/>
    <n v="-6987"/>
  </r>
  <r>
    <x v="48"/>
    <s v="TOKEN"/>
    <x v="5"/>
    <n v="4330"/>
    <n v="530"/>
  </r>
  <r>
    <x v="49"/>
    <s v="TOKEN"/>
    <x v="9"/>
    <n v="58936.12"/>
    <n v="1662.1200000000026"/>
  </r>
  <r>
    <x v="49"/>
    <s v="TOKEN"/>
    <x v="37"/>
    <n v="0.1263"/>
    <n v="-1.8699999999999994E-2"/>
  </r>
  <r>
    <x v="49"/>
    <s v="TOKEN"/>
    <x v="27"/>
    <n v="17.78"/>
    <n v="4.78000000000000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">
  <r>
    <x v="0"/>
    <s v="LP"/>
    <s v="High"/>
    <x v="0"/>
    <s v="PancakeSwap"/>
    <n v="0"/>
    <n v="27.400000000000002"/>
    <s v="Binance Smart Chain"/>
  </r>
  <r>
    <x v="1"/>
    <s v="LP"/>
    <s v="High"/>
    <x v="0"/>
    <s v="PancakeSwap"/>
    <n v="38.412060000000004"/>
    <n v="38.412060000000004"/>
    <s v="Binance Smart Chain"/>
  </r>
  <r>
    <x v="2"/>
    <s v="LP"/>
    <s v="High"/>
    <x v="0"/>
    <s v="PancakeSwap"/>
    <n v="65.761369999999999"/>
    <n v="27.349309999999999"/>
    <s v="Binance Smart Chain"/>
  </r>
  <r>
    <x v="3"/>
    <s v="LP"/>
    <s v="High"/>
    <x v="0"/>
    <s v="PancakeSwap"/>
    <n v="84.763270000000006"/>
    <n v="19.001900000000006"/>
    <s v="Binance Smart Chain"/>
  </r>
  <r>
    <x v="4"/>
    <s v="LP"/>
    <s v="High"/>
    <x v="0"/>
    <s v="PancakeSwap"/>
    <n v="173.86533000000003"/>
    <n v="89.102060000000023"/>
    <s v="Binance Smart Chain"/>
  </r>
  <r>
    <x v="5"/>
    <s v="LP"/>
    <s v="High"/>
    <x v="0"/>
    <s v="PancakeSwap"/>
    <n v="123.30000000000001"/>
    <n v="-50.56533000000001"/>
    <s v="Binance Smart Chain"/>
  </r>
  <r>
    <x v="6"/>
    <s v="LP"/>
    <s v="High"/>
    <x v="0"/>
    <s v="PancakeSwap"/>
    <n v="82.2"/>
    <n v="-41.1"/>
    <s v="Binance Smart Chain"/>
  </r>
  <r>
    <x v="7"/>
    <s v="LP"/>
    <s v="High"/>
    <x v="0"/>
    <s v="PancakeSwap"/>
    <n v="4.7580100000000005"/>
    <n v="-77.441990000000004"/>
    <s v="Binance Smart Chain"/>
  </r>
  <r>
    <x v="8"/>
    <s v="LP"/>
    <s v="High"/>
    <x v="0"/>
    <s v="PancakeSwap"/>
    <n v="53.982110000000006"/>
    <n v="49.2241"/>
    <s v="Binance Smart Chain"/>
  </r>
  <r>
    <x v="9"/>
    <s v="LP"/>
    <s v="High"/>
    <x v="0"/>
    <s v="PancakeSwap"/>
    <n v="0"/>
    <n v="-53.982110000000006"/>
    <s v="Binance Smart Chain"/>
  </r>
  <r>
    <x v="10"/>
    <s v="LP"/>
    <s v="High"/>
    <x v="0"/>
    <s v="PancakeSwap"/>
    <n v="40.182099999999998"/>
    <n v="40.182099999999998"/>
    <s v="Binance Smart Chain"/>
  </r>
  <r>
    <x v="11"/>
    <s v="LP"/>
    <s v="High"/>
    <x v="0"/>
    <s v="PancakeSwap"/>
    <n v="60.512900000000009"/>
    <n v="20.330800000000007"/>
    <s v="Binance Smart Chain"/>
  </r>
  <r>
    <x v="12"/>
    <s v="LP"/>
    <s v="High"/>
    <x v="0"/>
    <s v="PancakeSwap"/>
    <n v="0"/>
    <n v="-60.512900000000009"/>
    <s v="Binance Smart Chain"/>
  </r>
  <r>
    <x v="0"/>
    <s v="TOKEN"/>
    <s v="High"/>
    <x v="1"/>
    <s v="Metamask"/>
    <n v="387.72370000000001"/>
    <n v="387.72370000000001"/>
    <s v="Binance Smart Chain"/>
  </r>
  <r>
    <x v="13"/>
    <s v="TOKEN"/>
    <s v="High"/>
    <x v="1"/>
    <s v="Metamask"/>
    <n v="432.48982000000001"/>
    <n v="44.766119999999987"/>
    <s v="Binance Smart Chain"/>
  </r>
  <r>
    <x v="4"/>
    <s v="TOKEN"/>
    <s v="High"/>
    <x v="1"/>
    <s v="Metamask"/>
    <n v="814.35540000000003"/>
    <n v="381.86558000000002"/>
    <s v="Binance Smart Chain"/>
  </r>
  <r>
    <x v="5"/>
    <s v="TOKEN"/>
    <s v="High"/>
    <x v="1"/>
    <s v="Metamask"/>
    <n v="1052.7628000000002"/>
    <n v="238.40740000000014"/>
    <s v="Binance Smart Chain"/>
  </r>
  <r>
    <x v="14"/>
    <s v="TOKEN"/>
    <s v="High"/>
    <x v="1"/>
    <s v="Metamask"/>
    <n v="1060.2265600000001"/>
    <n v="7.4637599999999722"/>
    <s v="Binance Smart Chain"/>
  </r>
  <r>
    <x v="15"/>
    <s v="TOKEN"/>
    <s v="High"/>
    <x v="1"/>
    <s v="Metamask"/>
    <n v="1088.7253000000001"/>
    <n v="28.49874000000003"/>
    <s v="Binance Smart Chain"/>
  </r>
  <r>
    <x v="16"/>
    <s v="TOKEN"/>
    <s v="High"/>
    <x v="1"/>
    <s v="Metamask"/>
    <n v="1098.74"/>
    <n v="10.014699999999927"/>
    <s v="Binance Smart Chain"/>
  </r>
  <r>
    <x v="7"/>
    <s v="TOKEN"/>
    <s v="High"/>
    <x v="1"/>
    <s v="Metamask"/>
    <n v="1068.6000000000001"/>
    <n v="-30.14"/>
    <s v="Binance Smart Chain"/>
  </r>
  <r>
    <x v="8"/>
    <s v="TOKEN"/>
    <s v="High"/>
    <x v="1"/>
    <s v="Metamask"/>
    <n v="794.6"/>
    <n v="-274"/>
    <s v="Binance Smart Chain"/>
  </r>
  <r>
    <x v="12"/>
    <s v="TOKEN"/>
    <s v="High"/>
    <x v="1"/>
    <s v="Metamask"/>
    <n v="926.12000000000012"/>
    <n v="131.52000000000001"/>
    <s v="Binance Smart Chain"/>
  </r>
  <r>
    <x v="17"/>
    <s v="TOKEN"/>
    <s v="High"/>
    <x v="1"/>
    <s v="Metamask"/>
    <n v="1079.5600000000002"/>
    <n v="153.44"/>
    <s v="Binance Smart Chain"/>
  </r>
  <r>
    <x v="18"/>
    <s v="TOKEN"/>
    <s v="High"/>
    <x v="1"/>
    <s v="Metamask"/>
    <n v="1108.3300000000002"/>
    <n v="28.770000000000003"/>
    <s v="Binance Smart Chain"/>
  </r>
  <r>
    <x v="19"/>
    <s v="TOKEN"/>
    <s v="High"/>
    <x v="1"/>
    <s v="Metamask"/>
    <n v="1113.8100000000002"/>
    <n v="5.48"/>
    <s v="Binance Smart Chain"/>
  </r>
  <r>
    <x v="20"/>
    <s v="TOKEN"/>
    <s v="High"/>
    <x v="1"/>
    <s v="Metamask"/>
    <n v="1130.25"/>
    <n v="16.440000000000001"/>
    <s v="Binance Smart Chain"/>
  </r>
  <r>
    <x v="21"/>
    <s v="TOKEN"/>
    <s v="High"/>
    <x v="1"/>
    <s v="Metamask"/>
    <n v="1139.8400000000001"/>
    <n v="9.59"/>
    <s v="Binance Smart Chain"/>
  </r>
  <r>
    <x v="22"/>
    <s v="TOKEN"/>
    <s v="High"/>
    <x v="1"/>
    <s v="Metamask"/>
    <n v="1164.5"/>
    <n v="24.660000000000004"/>
    <s v="Binance Smart Chain"/>
  </r>
  <r>
    <x v="6"/>
    <s v="LP"/>
    <s v="High"/>
    <x v="2"/>
    <s v="PancakeSwap"/>
    <n v="57.187910000000009"/>
    <n v="57.187910000000009"/>
    <s v="Binance Smart Chain"/>
  </r>
  <r>
    <x v="7"/>
    <s v="LP"/>
    <s v="High"/>
    <x v="2"/>
    <s v="PancakeSwap"/>
    <n v="57.629049999999999"/>
    <n v="0.44113999999999404"/>
    <s v="Binance Smart Chain"/>
  </r>
  <r>
    <x v="9"/>
    <s v="LP"/>
    <s v="High"/>
    <x v="2"/>
    <s v="PancakeSwap"/>
    <n v="74.089600000000004"/>
    <n v="16.460550000000001"/>
    <s v="Binance Smart Chain"/>
  </r>
  <r>
    <x v="12"/>
    <s v="LP"/>
    <s v="High"/>
    <x v="2"/>
    <s v="PancakeSwap"/>
    <n v="100.18536"/>
    <n v="26.095760000000006"/>
    <s v="Binance Smart Chain"/>
  </r>
  <r>
    <x v="23"/>
    <s v="LP"/>
    <s v="High"/>
    <x v="2"/>
    <s v="PancakeSwap"/>
    <n v="102.06500000000001"/>
    <n v="1.87964"/>
    <s v="Binance Smart Chain"/>
  </r>
  <r>
    <x v="20"/>
    <s v="LP"/>
    <s v="High"/>
    <x v="2"/>
    <s v="PancakeSwap"/>
    <n v="116.7925"/>
    <n v="14.727500000000001"/>
    <s v="Binance Smart Chain"/>
  </r>
  <r>
    <x v="24"/>
    <s v="LP"/>
    <s v="High"/>
    <x v="2"/>
    <s v="PancakeSwap"/>
    <n v="118.00632"/>
    <n v="1.2138199999999941"/>
    <s v="Binance Smart Chain"/>
  </r>
  <r>
    <x v="22"/>
    <s v="LP"/>
    <s v="High"/>
    <x v="2"/>
    <s v="PancakeSwap"/>
    <n v="0"/>
    <n v="-118.00632"/>
    <s v="Binance Smart Chain"/>
  </r>
  <r>
    <x v="25"/>
    <s v="LP"/>
    <s v="High"/>
    <x v="3"/>
    <s v="PancakeSwap"/>
    <n v="1152.0508100000002"/>
    <n v="1152.0508100000002"/>
    <s v="Binance Smart Chain"/>
  </r>
  <r>
    <x v="20"/>
    <s v="LP"/>
    <s v="High"/>
    <x v="3"/>
    <s v="PancakeSwap"/>
    <n v="0"/>
    <n v="-1152.0508100000002"/>
    <s v="Binance Smart Chain"/>
  </r>
  <r>
    <x v="3"/>
    <s v="LP"/>
    <s v="Medium"/>
    <x v="4"/>
    <s v="PancakeSwap"/>
    <n v="1928.4910879297283"/>
    <n v="1928.4910879297283"/>
    <s v="Binance Smart Chain"/>
  </r>
  <r>
    <x v="4"/>
    <s v="LP"/>
    <s v="Medium"/>
    <x v="4"/>
    <s v="PancakeSwap"/>
    <n v="0"/>
    <n v="-1928.4910879297283"/>
    <s v="Binance Smart Chain"/>
  </r>
  <r>
    <x v="26"/>
    <s v="LP"/>
    <s v="Medium"/>
    <x v="4"/>
    <s v="PancakeSwap"/>
    <n v="950.90878000000009"/>
    <n v="950.90878000000009"/>
    <s v="Binance Smart Chain"/>
  </r>
  <r>
    <x v="5"/>
    <s v="LP"/>
    <s v="Medium"/>
    <x v="4"/>
    <s v="PancakeSwap"/>
    <n v="0"/>
    <n v="-950.90878000000009"/>
    <s v="Binance Smart Chain"/>
  </r>
  <r>
    <x v="27"/>
    <s v="TOKEN"/>
    <s v="Low"/>
    <x v="5"/>
    <s v="Metamask"/>
    <n v="5.2882000000000005E-2"/>
    <n v="5.2882000000000005E-2"/>
    <s v="Binance Smart Chain"/>
  </r>
  <r>
    <x v="0"/>
    <s v="TOKEN"/>
    <s v="Low"/>
    <x v="5"/>
    <s v="Metamask"/>
    <n v="1.3974000000000002E-2"/>
    <n v="-3.8908000000000005E-2"/>
    <s v="Binance Smart Chain"/>
  </r>
  <r>
    <x v="28"/>
    <s v="TOKEN"/>
    <s v="Medium"/>
    <x v="6"/>
    <s v="Metamask"/>
    <n v="374.01000000000005"/>
    <n v="374.01000000000005"/>
    <s v="Binance Smart Chain"/>
  </r>
  <r>
    <x v="27"/>
    <s v="TOKEN"/>
    <s v="Medium"/>
    <x v="6"/>
    <s v="Metamask"/>
    <n v="0"/>
    <n v="-374.01000000000005"/>
    <s v="Binance Smart Chain"/>
  </r>
  <r>
    <x v="29"/>
    <s v="TOKEN"/>
    <s v="Medium"/>
    <x v="6"/>
    <s v="Metamask"/>
    <n v="1.8892300000000002"/>
    <n v="1.8892300000000002"/>
    <s v="Binance Smart Chain"/>
  </r>
  <r>
    <x v="0"/>
    <s v="TOKEN"/>
    <s v="Medium"/>
    <x v="6"/>
    <s v="Metamask"/>
    <n v="0"/>
    <n v="-1.8892300000000002"/>
    <s v="Binance Smart Chain"/>
  </r>
  <r>
    <x v="27"/>
    <s v="TOKEN"/>
    <s v="Medium"/>
    <x v="7"/>
    <s v="Metamask"/>
    <n v="1.2271706500000001"/>
    <n v="1.2271706500000001"/>
    <s v="Binance Smart Chain"/>
  </r>
  <r>
    <x v="30"/>
    <s v="TOKEN"/>
    <s v="Medium"/>
    <x v="7"/>
    <s v="Metamask"/>
    <n v="2.32043065"/>
    <n v="1.0932600000000001"/>
    <s v="Binance Smart Chain"/>
  </r>
  <r>
    <x v="31"/>
    <s v="TOKEN"/>
    <s v="Medium"/>
    <x v="7"/>
    <s v="Metamask"/>
    <n v="1.2271706500000001"/>
    <n v="-1.0932600000000001"/>
    <s v="Binance Smart Chain"/>
  </r>
  <r>
    <x v="29"/>
    <s v="TOKEN"/>
    <s v="Medium"/>
    <x v="7"/>
    <s v="Metamask"/>
    <n v="2.397754117165646"/>
    <n v="1.1705834671656457"/>
    <s v="Binance Smart Chain"/>
  </r>
  <r>
    <x v="32"/>
    <s v="TOKEN"/>
    <s v="Medium"/>
    <x v="7"/>
    <s v="Metamask"/>
    <n v="2.5447970157528594"/>
    <n v="0.14704289858721348"/>
    <s v="Binance Smart Chain"/>
  </r>
  <r>
    <x v="0"/>
    <s v="TOKEN"/>
    <s v="Medium"/>
    <x v="7"/>
    <s v="Metamask"/>
    <n v="0"/>
    <n v="-2.5447970157528594"/>
    <s v="Binance Smart Chain"/>
  </r>
  <r>
    <x v="7"/>
    <s v="TOKEN"/>
    <s v="Medium"/>
    <x v="7"/>
    <s v="Metamask"/>
    <n v="5.0552999999999999"/>
    <n v="5.0552999999999999"/>
    <s v="Binance Smart Chain"/>
  </r>
  <r>
    <x v="8"/>
    <s v="TOKEN"/>
    <s v="Medium"/>
    <x v="7"/>
    <s v="Metamask"/>
    <n v="8.2885000000000009"/>
    <n v="3.2332000000000001"/>
    <s v="Binance Smart Chain"/>
  </r>
  <r>
    <x v="9"/>
    <s v="TOKEN"/>
    <s v="Medium"/>
    <x v="7"/>
    <s v="Metamask"/>
    <n v="9.8560540000000021"/>
    <n v="1.5675540000000008"/>
    <s v="Binance Smart Chain"/>
  </r>
  <r>
    <x v="10"/>
    <s v="TOKEN"/>
    <s v="Medium"/>
    <x v="7"/>
    <s v="Metamask"/>
    <n v="9.9959310000000006"/>
    <n v="0.13987699999999889"/>
    <s v="Binance Smart Chain"/>
  </r>
  <r>
    <x v="11"/>
    <s v="TOKEN"/>
    <s v="Medium"/>
    <x v="7"/>
    <s v="Metamask"/>
    <n v="0"/>
    <n v="-9.9959310000000006"/>
    <s v="Binance Smart Chain"/>
  </r>
  <r>
    <x v="12"/>
    <s v="TOKEN"/>
    <s v="Medium"/>
    <x v="7"/>
    <s v="Metamask"/>
    <n v="1.2330000000000001"/>
    <n v="1.2330000000000001"/>
    <s v="Binance Smart Chain"/>
  </r>
  <r>
    <x v="25"/>
    <s v="TOKEN"/>
    <s v="Medium"/>
    <x v="7"/>
    <s v="Metamask"/>
    <n v="0.13700000000000001"/>
    <n v="-1.0960000000000001"/>
    <s v="Binance Smart Chain"/>
  </r>
  <r>
    <x v="28"/>
    <s v="TOKEN"/>
    <s v="Low"/>
    <x v="8"/>
    <s v="Binance"/>
    <n v="1206.97"/>
    <n v="1206.97"/>
    <s v="Binance Smart Chain"/>
  </r>
  <r>
    <x v="33"/>
    <s v="TOKEN"/>
    <s v="Low"/>
    <x v="8"/>
    <s v="Binance"/>
    <n v="1243.96"/>
    <n v="36.99"/>
    <s v="Binance Smart Chain"/>
  </r>
  <r>
    <x v="27"/>
    <s v="TOKEN"/>
    <s v="Low"/>
    <x v="8"/>
    <s v="Binance"/>
    <n v="4789.5200000000004"/>
    <n v="3545.5600000000004"/>
    <s v="Binance Smart Chain"/>
  </r>
  <r>
    <x v="30"/>
    <s v="TOKEN"/>
    <s v="Low"/>
    <x v="8"/>
    <s v="Binance"/>
    <n v="1775.5200000000002"/>
    <n v="-3014.0000000000005"/>
    <s v="Binance Smart Chain"/>
  </r>
  <r>
    <x v="29"/>
    <s v="TOKEN"/>
    <s v="Low"/>
    <x v="8"/>
    <s v="Binance"/>
    <n v="1750.8600000000001"/>
    <n v="-24.660000000000004"/>
    <s v="Binance Smart Chain"/>
  </r>
  <r>
    <x v="0"/>
    <s v="TOKEN"/>
    <s v="Low"/>
    <x v="8"/>
    <s v="Binance"/>
    <n v="0"/>
    <n v="-1750.8600000000001"/>
    <s v="Binance Smart Chain"/>
  </r>
  <r>
    <x v="30"/>
    <s v="TOKEN"/>
    <s v="Low"/>
    <x v="9"/>
    <s v="Binance"/>
    <n v="1213.0939000000001"/>
    <n v="1213.0939000000001"/>
    <s v="Binance Smart Chain"/>
  </r>
  <r>
    <x v="0"/>
    <s v="TOKEN"/>
    <s v="Low"/>
    <x v="9"/>
    <s v="Binance"/>
    <n v="152.45360000000002"/>
    <n v="-1060.6403000000003"/>
    <s v="Binance Smart Chain"/>
  </r>
  <r>
    <x v="13"/>
    <s v="TOKEN"/>
    <s v="Low"/>
    <x v="9"/>
    <s v="Binance"/>
    <n v="0"/>
    <n v="-152.45360000000002"/>
    <s v="Binance Smart Chain"/>
  </r>
  <r>
    <x v="7"/>
    <s v="TOKEN"/>
    <s v="Low"/>
    <x v="9"/>
    <s v="Binance"/>
    <n v="-1762.2721000000001"/>
    <n v="-1762.2721000000001"/>
    <s v="Binance Smart Chain"/>
  </r>
  <r>
    <x v="8"/>
    <s v="TOKEN"/>
    <s v="Low"/>
    <x v="9"/>
    <s v="Binance"/>
    <n v="-2671.7055000000005"/>
    <n v="-909.43340000000035"/>
    <s v="Binance Smart Chain"/>
  </r>
  <r>
    <x v="9"/>
    <s v="TOKEN"/>
    <s v="Low"/>
    <x v="9"/>
    <s v="Binance"/>
    <n v="-3361.9800000000005"/>
    <n v="-690.27449999999988"/>
    <s v="Binance Smart Chain"/>
  </r>
  <r>
    <x v="11"/>
    <s v="TOKEN"/>
    <s v="Low"/>
    <x v="9"/>
    <s v="Binance"/>
    <n v="0"/>
    <n v="3361.9800000000005"/>
    <s v="Binance Smart Chain"/>
  </r>
  <r>
    <x v="12"/>
    <s v="TOKEN"/>
    <s v="Low"/>
    <x v="9"/>
    <s v="Binance"/>
    <n v="-164.4"/>
    <n v="-164.4"/>
    <s v="Binance Smart Chain"/>
  </r>
  <r>
    <x v="18"/>
    <s v="TOKEN"/>
    <s v="Low"/>
    <x v="9"/>
    <s v="Binance"/>
    <n v="-205.50000000000003"/>
    <n v="-41.1"/>
    <s v="Binance Smart Chain"/>
  </r>
  <r>
    <x v="25"/>
    <s v="TOKEN"/>
    <s v="Low"/>
    <x v="9"/>
    <s v="Binance"/>
    <n v="0"/>
    <n v="205.50000000000003"/>
    <s v="Binance Smart Chain"/>
  </r>
  <r>
    <x v="2"/>
    <s v="LP"/>
    <s v="High"/>
    <x v="10"/>
    <s v="PancakeSwap"/>
    <n v="0.8322750000000001"/>
    <n v="0.8322750000000001"/>
    <s v="Binance Smart Chain"/>
  </r>
  <r>
    <x v="34"/>
    <s v="LP"/>
    <s v="High"/>
    <x v="10"/>
    <s v="PancakeSwap"/>
    <n v="1.37"/>
    <n v="0.53772500000000001"/>
    <s v="Binance Smart Chain"/>
  </r>
  <r>
    <x v="4"/>
    <s v="LP"/>
    <s v="High"/>
    <x v="10"/>
    <s v="PancakeSwap"/>
    <n v="0"/>
    <n v="-1.37"/>
    <s v="Binance Smart Chain"/>
  </r>
  <r>
    <x v="35"/>
    <s v="LP"/>
    <s v="High"/>
    <x v="11"/>
    <s v="PancakeSwap"/>
    <n v="478.36701000000005"/>
    <n v="478.36701000000005"/>
    <s v="Binance Smart Chain"/>
  </r>
  <r>
    <x v="2"/>
    <s v="LP"/>
    <s v="High"/>
    <x v="11"/>
    <s v="PancakeSwap"/>
    <n v="0"/>
    <n v="-478.36701000000005"/>
    <s v="Binance Smart Chain"/>
  </r>
  <r>
    <x v="36"/>
    <s v="LP"/>
    <s v="High"/>
    <x v="12"/>
    <s v="PancakeSwap"/>
    <n v="0"/>
    <n v="0"/>
    <s v="Binance Smart Chain"/>
  </r>
  <r>
    <x v="35"/>
    <s v="LP"/>
    <s v="High"/>
    <x v="12"/>
    <s v="PancakeSwap"/>
    <n v="6.1062269999999996"/>
    <n v="6.1062269999999996"/>
    <s v="Binance Smart Chain"/>
  </r>
  <r>
    <x v="2"/>
    <s v="LP"/>
    <s v="High"/>
    <x v="12"/>
    <s v="PancakeSwap"/>
    <n v="7.9802500000000007"/>
    <n v="1.8740230000000009"/>
    <s v="Binance Smart Chain"/>
  </r>
  <r>
    <x v="3"/>
    <s v="LP"/>
    <s v="High"/>
    <x v="12"/>
    <s v="PancakeSwap"/>
    <n v="0"/>
    <n v="-7.9802500000000007"/>
    <s v="Binance Smart Chain"/>
  </r>
  <r>
    <x v="35"/>
    <s v="LP"/>
    <s v="High"/>
    <x v="13"/>
    <s v="Climb Finance"/>
    <n v="1.4620219963294777E-4"/>
    <n v="1.4620219963294777E-4"/>
    <s v="Binance Smart Chain"/>
  </r>
  <r>
    <x v="1"/>
    <s v="LP"/>
    <s v="High"/>
    <x v="13"/>
    <s v="Climb Finance"/>
    <n v="0"/>
    <n v="-1.4620219963294777E-4"/>
    <s v="Binance Smart Chain"/>
  </r>
  <r>
    <x v="0"/>
    <s v="LP"/>
    <s v="High"/>
    <x v="14"/>
    <s v="Climb Finance"/>
    <n v="1.8246151972969231E-4"/>
    <n v="1.8246151972969231E-4"/>
    <s v="Binance Smart Chain"/>
  </r>
  <r>
    <x v="13"/>
    <s v="LP"/>
    <s v="High"/>
    <x v="14"/>
    <s v="Climb Finance"/>
    <n v="6.7510962144990056E-4"/>
    <n v="4.9264810172020826E-4"/>
    <s v="Binance Smart Chain"/>
  </r>
  <r>
    <x v="36"/>
    <s v="LP"/>
    <s v="High"/>
    <x v="14"/>
    <s v="Climb Finance"/>
    <n v="3.2109503832855562E-3"/>
    <n v="2.5358407618356559E-3"/>
    <s v="Binance Smart Chain"/>
  </r>
  <r>
    <x v="35"/>
    <s v="LP"/>
    <s v="High"/>
    <x v="14"/>
    <s v="Climb Finance"/>
    <n v="0"/>
    <n v="-3.2109503832855562E-3"/>
    <s v="Binance Smart Chain"/>
  </r>
  <r>
    <x v="27"/>
    <s v="TOKEN"/>
    <s v="High"/>
    <x v="15"/>
    <s v="Binance"/>
    <n v="76.353251000000014"/>
    <n v="76.353251000000014"/>
    <s v="Binance Smart Chain"/>
  </r>
  <r>
    <x v="29"/>
    <s v="TOKEN"/>
    <s v="High"/>
    <x v="15"/>
    <s v="Binance"/>
    <n v="79.093251000000009"/>
    <n v="2.74"/>
    <s v="Binance Smart Chain"/>
  </r>
  <r>
    <x v="0"/>
    <s v="TOKEN"/>
    <s v="High"/>
    <x v="15"/>
    <s v="Binance"/>
    <n v="0"/>
    <n v="-79.093251000000009"/>
    <s v="Binance Smart Chain"/>
  </r>
  <r>
    <x v="27"/>
    <s v="TOKEN"/>
    <s v="High"/>
    <x v="16"/>
    <s v="Egg Finance"/>
    <n v="5.4663000000000004"/>
    <n v="5.4663000000000004"/>
    <s v="Binance Smart Chain"/>
  </r>
  <r>
    <x v="31"/>
    <s v="TOKEN"/>
    <s v="High"/>
    <x v="16"/>
    <s v="Egg Finance"/>
    <n v="0"/>
    <n v="-5.4663000000000004"/>
    <s v="Binance Smart Chain"/>
  </r>
  <r>
    <x v="30"/>
    <s v="TOKEN"/>
    <s v="High"/>
    <x v="17"/>
    <s v="PancakeSwap"/>
    <n v="45.475643000000005"/>
    <n v="45.475643000000005"/>
    <s v="Binance Smart Chain"/>
  </r>
  <r>
    <x v="0"/>
    <s v="TOKEN"/>
    <s v="High"/>
    <x v="17"/>
    <s v="PancakeSwap"/>
    <n v="0"/>
    <n v="-45.475643000000005"/>
    <s v="Binance Smart Chain"/>
  </r>
  <r>
    <x v="28"/>
    <s v="LP"/>
    <s v="High"/>
    <x v="18"/>
    <s v="PancakeSwap"/>
    <n v="24.536700000000003"/>
    <n v="24.536700000000003"/>
    <s v="Binance Smart Chain"/>
  </r>
  <r>
    <x v="27"/>
    <s v="LP"/>
    <s v="High"/>
    <x v="18"/>
    <s v="PancakeSwap"/>
    <n v="0"/>
    <n v="-24.536700000000003"/>
    <s v="Binance Smart Chain"/>
  </r>
  <r>
    <x v="29"/>
    <s v="TOKEN"/>
    <s v="High"/>
    <x v="19"/>
    <s v="PancakeSwap"/>
    <n v="1082.6188312458019"/>
    <n v="1082.6188312458019"/>
    <s v="Binance Smart Chain"/>
  </r>
  <r>
    <x v="0"/>
    <s v="TOKEN"/>
    <s v="High"/>
    <x v="19"/>
    <s v="PancakeSwap"/>
    <n v="0"/>
    <n v="-1082.6188312458019"/>
    <s v="Binance Smart Chain"/>
  </r>
  <r>
    <x v="22"/>
    <s v="LP"/>
    <s v="High"/>
    <x v="20"/>
    <s v="PancakeSwap"/>
    <n v="2.23584"/>
    <n v="2.23584"/>
    <s v="Binance Smart Chain"/>
  </r>
  <r>
    <x v="22"/>
    <s v="LP"/>
    <s v="High"/>
    <x v="21"/>
    <s v="PancakeSwap"/>
    <n v="114.40459000000001"/>
    <n v="114.40459000000001"/>
    <s v="Binance Smart Chain"/>
  </r>
  <r>
    <x v="29"/>
    <s v="TOKEN"/>
    <s v="High"/>
    <x v="22"/>
    <s v="PancakeSwap"/>
    <n v="162.71727292321134"/>
    <n v="162.71727292321134"/>
    <s v="Binance Smart Chain"/>
  </r>
  <r>
    <x v="32"/>
    <s v="TOKEN"/>
    <s v="High"/>
    <x v="22"/>
    <s v="PancakeSwap"/>
    <n v="214.45650536065449"/>
    <n v="51.73923243744315"/>
    <s v="Binance Smart Chain"/>
  </r>
  <r>
    <x v="7"/>
    <s v="TOKEN"/>
    <s v="High"/>
    <x v="22"/>
    <s v="PancakeSwap"/>
    <n v="2707.1830200000004"/>
    <n v="2492.7265146393456"/>
    <s v="Binance Smart Chain"/>
  </r>
  <r>
    <x v="8"/>
    <s v="TOKEN"/>
    <s v="High"/>
    <x v="22"/>
    <s v="PancakeSwap"/>
    <n v="923.38000000000011"/>
    <n v="-1783.8030200000003"/>
    <s v="Binance Smart Chain"/>
  </r>
  <r>
    <x v="9"/>
    <s v="TOKEN"/>
    <s v="High"/>
    <x v="22"/>
    <s v="PancakeSwap"/>
    <n v="2913.9900000000002"/>
    <n v="1990.6100000000001"/>
    <s v="Binance Smart Chain"/>
  </r>
  <r>
    <x v="10"/>
    <s v="TOKEN"/>
    <s v="High"/>
    <x v="22"/>
    <s v="PancakeSwap"/>
    <n v="0"/>
    <n v="-2913.9900000000002"/>
    <s v="Binance Smart Chain"/>
  </r>
  <r>
    <x v="37"/>
    <s v="LP"/>
    <s v="Ultra-High"/>
    <x v="23"/>
    <s v="Hot Cross"/>
    <n v="66.001942"/>
    <n v="66.001942"/>
    <s v="Binance Smart Chain"/>
  </r>
  <r>
    <x v="37"/>
    <s v="TOKEN"/>
    <s v="Ultra-High"/>
    <x v="24"/>
    <s v="Hot Cross"/>
    <n v="342.24613900000003"/>
    <n v="342.10913900000003"/>
    <s v="Binance Smart Chain"/>
  </r>
  <r>
    <x v="37"/>
    <s v="TOKEN"/>
    <s v="High"/>
    <x v="1"/>
    <s v="Metamask"/>
    <n v="233.47540000000001"/>
    <n v="-931.02460000000008"/>
    <s v="Binance Smart Chain"/>
  </r>
  <r>
    <x v="37"/>
    <s v="LP"/>
    <s v="High"/>
    <x v="20"/>
    <s v="PancakeSwap"/>
    <n v="0"/>
    <n v="-2.23584"/>
    <s v="Binance Smart Chain"/>
  </r>
  <r>
    <x v="37"/>
    <s v="LP"/>
    <s v="High"/>
    <x v="21"/>
    <s v="PancakeSwap"/>
    <n v="0"/>
    <n v="-114.40459000000001"/>
    <s v="Binance Smart Chain"/>
  </r>
  <r>
    <x v="37"/>
    <s v="LP"/>
    <s v="High"/>
    <x v="0"/>
    <s v="PancakeSwap"/>
    <n v="0"/>
    <n v="-27.400000000000002"/>
    <s v="Binance Smart Chain"/>
  </r>
  <r>
    <x v="37"/>
    <s v="LP"/>
    <s v="High"/>
    <x v="25"/>
    <s v="ApeSwap"/>
    <n v="2.7400000000000005E-5"/>
    <n v="2.7400000000000005E-5"/>
    <s v="Binance Smart Chain"/>
  </r>
  <r>
    <x v="37"/>
    <s v="LP"/>
    <s v="Medium"/>
    <x v="26"/>
    <s v="ApeSwap"/>
    <n v="7.7331019999999997"/>
    <n v="7.7331019999999997"/>
    <s v="Binance Smart Chain"/>
  </r>
  <r>
    <x v="37"/>
    <s v="TOKEN"/>
    <s v="Ultra-High"/>
    <x v="27"/>
    <s v="Crypto Blades"/>
    <n v="36.716000000000001"/>
    <n v="36.716000000000001"/>
    <s v="Binance Smart Chain"/>
  </r>
  <r>
    <x v="38"/>
    <s v="TOKEN"/>
    <s v="Medium"/>
    <x v="28"/>
    <s v="Venus"/>
    <n v="592.24976700000002"/>
    <n v="592.24976700000002"/>
    <s v="Binance Smart Chain"/>
  </r>
  <r>
    <x v="38"/>
    <s v="TOKEN"/>
    <s v="Low"/>
    <x v="9"/>
    <s v="Venus"/>
    <n v="-411.00000000000006"/>
    <n v="-411.00000000000006"/>
    <s v="Binance Smart Chain"/>
  </r>
  <r>
    <x v="38"/>
    <s v="TOKEN"/>
    <s v="Medium"/>
    <x v="29"/>
    <s v="ApeSwap"/>
    <n v="5.0087200000000003"/>
    <n v="5.0087200000000003"/>
    <s v="Binance Smart Chain"/>
  </r>
  <r>
    <x v="38"/>
    <s v="LP"/>
    <s v="High"/>
    <x v="25"/>
    <s v="ApeSwap"/>
    <n v="0"/>
    <n v="-2.7400000000000005E-5"/>
    <s v="Binance Smart Chain"/>
  </r>
  <r>
    <x v="39"/>
    <s v="TOKEN"/>
    <s v="Ultra-High"/>
    <x v="24"/>
    <s v="Hot Cross"/>
    <n v="379.39081199999998"/>
    <n v="37.134261000000045"/>
    <s v="Binance Smart Chain"/>
  </r>
  <r>
    <x v="39"/>
    <s v="LP"/>
    <s v="Medium"/>
    <x v="26"/>
    <s v="ApeSwap"/>
    <n v="4.1100000000000003"/>
    <n v="-3.6231020000000003"/>
    <s v="Binance Smart Chain"/>
  </r>
  <r>
    <x v="39"/>
    <s v="TOKEN"/>
    <s v="Medium"/>
    <x v="29"/>
    <s v="ApeSwap"/>
    <n v="0"/>
    <n v="-5.0087200000000003"/>
    <s v="Binance Smart Chain"/>
  </r>
  <r>
    <x v="39"/>
    <s v="TOKEN"/>
    <s v="High"/>
    <x v="30"/>
    <s v="PancakeSwap"/>
    <n v="50.273519999999998"/>
    <n v="50.273519999999998"/>
    <s v="Binance Smart Chain"/>
  </r>
  <r>
    <x v="40"/>
    <s v="TOKEN"/>
    <s v="Medium"/>
    <x v="28"/>
    <s v="Venus"/>
    <n v="274"/>
    <n v="-318.24976700000002"/>
    <s v="Binance Smart Chain"/>
  </r>
  <r>
    <x v="40"/>
    <s v="TOKEN"/>
    <s v="High"/>
    <x v="9"/>
    <s v="Venus"/>
    <n v="0"/>
    <n v="411.00000000000006"/>
    <s v="Binance Smart Chain"/>
  </r>
  <r>
    <x v="40"/>
    <s v="TOKEN"/>
    <s v="Ultra-High"/>
    <x v="31"/>
    <s v="Hot Cross"/>
    <n v="5600.9216800000004"/>
    <n v="5600.9216800000004"/>
    <s v="Binance Smart Chain"/>
  </r>
  <r>
    <x v="40"/>
    <s v="TOKEN"/>
    <s v="Ultra-High"/>
    <x v="24"/>
    <s v="Hot Cross"/>
    <n v="428.53517800000003"/>
    <n v="48.049188000000022"/>
    <s v="Binance Smart Chain"/>
  </r>
  <r>
    <x v="40"/>
    <s v="TOKEN"/>
    <s v="High"/>
    <x v="30"/>
    <s v="PancakeSwap"/>
    <n v="0"/>
    <n v="-50.273519999999998"/>
    <s v="Binance Smart Chain"/>
  </r>
  <r>
    <x v="40"/>
    <s v="TOKEN"/>
    <s v="Medium"/>
    <x v="32"/>
    <s v="ApeSwap"/>
    <n v="13.644515000000002"/>
    <n v="13.644515000000002"/>
    <s v="Binance Smart Chain"/>
  </r>
  <r>
    <x v="40"/>
    <s v="TOKEN"/>
    <s v="High"/>
    <x v="1"/>
    <s v="Metamask"/>
    <n v="247.00552000000002"/>
    <n v="13.700000000000001"/>
    <s v="Binance Smart Chain"/>
  </r>
  <r>
    <x v="41"/>
    <s v="TOKEN"/>
    <s v="Ultra-High"/>
    <x v="31"/>
    <s v="Hot Cross"/>
    <n v="9215.0288080000009"/>
    <n v="3614.1071279999996"/>
    <s v="Binance Smart Chain"/>
  </r>
  <r>
    <x v="41"/>
    <s v="TOKEN"/>
    <s v="Ultra-High"/>
    <x v="24"/>
    <s v="Hot Cross"/>
    <n v="0"/>
    <n v="-427.29258800000002"/>
    <s v="Binance Smart Chain"/>
  </r>
  <r>
    <x v="41"/>
    <s v="LP"/>
    <s v="Medium"/>
    <x v="26"/>
    <s v="ApeSwap"/>
    <n v="0"/>
    <n v="-4.1100000000000003"/>
    <s v="Binance Smart Chain"/>
  </r>
  <r>
    <x v="41"/>
    <s v="TOKEN"/>
    <s v="High"/>
    <x v="33"/>
    <s v="Hot Cross"/>
    <n v="14.353490000000001"/>
    <n v="14.353490000000001"/>
    <s v="Binance Smart Chain"/>
  </r>
  <r>
    <x v="41"/>
    <s v="TOKEN"/>
    <s v="Medium"/>
    <x v="34"/>
    <s v="ApeSwap"/>
    <n v="26.064250000000001"/>
    <n v="26.064250000000001"/>
    <s v="Binance Smart Chain"/>
  </r>
  <r>
    <x v="41"/>
    <s v="TOKEN"/>
    <s v="Medium"/>
    <x v="28"/>
    <s v="Venus"/>
    <n v="0"/>
    <n v="-274"/>
    <s v="Binance Smart Chain"/>
  </r>
  <r>
    <x v="42"/>
    <s v="TOKEN"/>
    <s v="Ultra-High"/>
    <x v="31"/>
    <s v="Hot Cross"/>
    <n v="11445.95681"/>
    <n v="2230.9280020000001"/>
    <s v="Binance Smart Chain"/>
  </r>
  <r>
    <x v="42"/>
    <s v="TOKEN"/>
    <s v="High"/>
    <x v="33"/>
    <s v="Hot Cross"/>
    <n v="6.8500000000000005"/>
    <n v="-7.5034900000000011"/>
    <s v="Binance Smart Chain"/>
  </r>
  <r>
    <x v="42"/>
    <s v="LP"/>
    <s v="Ultra-High"/>
    <x v="23"/>
    <s v="Hot Cross"/>
    <n v="47.95"/>
    <n v="-18.051942"/>
    <s v="Binance Smart Chain"/>
  </r>
  <r>
    <x v="42"/>
    <s v="TOKEN"/>
    <s v="High"/>
    <x v="1"/>
    <s v="Metamask"/>
    <n v="566.24977000000013"/>
    <n v="332.77437000000009"/>
    <s v="Binance Smart Chain"/>
  </r>
  <r>
    <x v="42"/>
    <s v="LP"/>
    <s v="High"/>
    <x v="25"/>
    <s v="ApeSwap"/>
    <n v="1.0606113763553219E-5"/>
    <n v="1.0606113763553219E-5"/>
    <s v="Binance Smart Chain"/>
  </r>
  <r>
    <x v="43"/>
    <s v="LP"/>
    <s v="Medium"/>
    <x v="35"/>
    <s v="PancakeSwap"/>
    <n v="346.53054000000003"/>
    <n v="346.53054000000003"/>
    <s v="Binance Smart Chain"/>
  </r>
  <r>
    <x v="43"/>
    <s v="TOKEN"/>
    <s v="Ultra-High"/>
    <x v="31"/>
    <s v="Hot Cross"/>
    <n v="9590"/>
    <n v="-1855.9568100000001"/>
    <s v="Binance Smart Chain"/>
  </r>
  <r>
    <x v="43"/>
    <s v="TOKEN"/>
    <s v="High"/>
    <x v="1"/>
    <s v="Metamask"/>
    <n v="411.00000000000006"/>
    <n v="-168.94977"/>
    <s v="Binance Smart Chain"/>
  </r>
  <r>
    <x v="44"/>
    <s v="LP"/>
    <s v="Medium"/>
    <x v="35"/>
    <s v="PancakeSwap"/>
    <n v="1013.0780100000001"/>
    <n v="666.54746999999998"/>
    <s v="Binance Smart Chain"/>
  </r>
  <r>
    <x v="44"/>
    <s v="TOKEN"/>
    <s v="High"/>
    <x v="33"/>
    <s v="Hot Cross"/>
    <n v="15.587860000000001"/>
    <n v="8.7378600000000013"/>
    <s v="Binance Smart Chain"/>
  </r>
  <r>
    <x v="44"/>
    <s v="LP"/>
    <s v="Ultra-High"/>
    <x v="23"/>
    <s v="Hot Cross"/>
    <n v="13.700000000000001"/>
    <n v="-34.25"/>
    <s v="Binance Smart Chain"/>
  </r>
  <r>
    <x v="45"/>
    <s v="TOKEN"/>
    <s v="High"/>
    <x v="33"/>
    <s v="Hot Cross"/>
    <n v="0"/>
    <n v="-15.587860000000001"/>
    <s v="Binance Smart Chain"/>
  </r>
  <r>
    <x v="45"/>
    <s v="TOKEN"/>
    <s v="High"/>
    <x v="1"/>
    <s v="Metamask"/>
    <n v="137"/>
    <n v="-274"/>
    <s v="Binance Smart Chain"/>
  </r>
  <r>
    <x v="45"/>
    <s v="TOKEN"/>
    <s v="Ultra-High"/>
    <x v="31"/>
    <s v="Hot Cross"/>
    <n v="4110"/>
    <n v="-5480"/>
    <s v="Binance Smart Chain"/>
  </r>
  <r>
    <x v="45"/>
    <s v="LP"/>
    <s v="Medium"/>
    <x v="35"/>
    <s v="PancakeSwap"/>
    <n v="1827.7868700000001"/>
    <n v="814.70886000000019"/>
    <s v="Binance Smart Chain"/>
  </r>
  <r>
    <x v="45"/>
    <s v="LP"/>
    <s v="Medium"/>
    <x v="26"/>
    <s v="ApeSwap"/>
    <n v="9.4639600000000019"/>
    <n v="9.4639600000000019"/>
    <s v="Binance Smart Chain"/>
  </r>
  <r>
    <x v="45"/>
    <s v="TOKEN"/>
    <s v="Medium"/>
    <x v="32"/>
    <s v="ApeSwap"/>
    <n v="0"/>
    <n v="-13.644515000000002"/>
    <s v="Binance Smart Chain"/>
  </r>
  <r>
    <x v="45"/>
    <s v="TOKEN"/>
    <s v="Medium"/>
    <x v="34"/>
    <s v="ApeSwap"/>
    <n v="0"/>
    <n v="-26.064250000000001"/>
    <s v="Binance Smart Chain"/>
  </r>
  <r>
    <x v="46"/>
    <s v="LP"/>
    <s v="Medium"/>
    <x v="35"/>
    <s v="PancakeSwap"/>
    <n v="1823.4700000000003"/>
    <n v="-4.1100000000000003"/>
    <s v="Binance Smart Chain"/>
  </r>
  <r>
    <x v="46"/>
    <s v="LP"/>
    <s v="Medium"/>
    <x v="26"/>
    <s v="ApeSwap"/>
    <n v="10.36542"/>
    <n v="0.89323999999999903"/>
    <s v="Binance Smart Chain"/>
  </r>
  <r>
    <x v="46"/>
    <s v="TOKEN"/>
    <s v="High"/>
    <x v="1"/>
    <s v="Metamask"/>
    <n v="46.580000000000005"/>
    <n v="-90.42"/>
    <s v="Binance Smart Chain"/>
  </r>
  <r>
    <x v="46"/>
    <s v="TOKEN"/>
    <s v="Ultra-High"/>
    <x v="31"/>
    <s v="Hot Cross"/>
    <n v="4110"/>
    <n v="-4110"/>
    <s v="Binance Smart Chain"/>
  </r>
  <r>
    <x v="46"/>
    <s v="TOKEN"/>
    <s v="Medium"/>
    <x v="5"/>
    <s v="Axie Infinity"/>
    <n v="0.28770000000000001"/>
    <n v="0.28770000000000001"/>
    <s v="Ronin"/>
  </r>
  <r>
    <x v="46"/>
    <s v="TOKEN"/>
    <s v="Medium"/>
    <x v="28"/>
    <s v="Venus"/>
    <n v="549.56043000000011"/>
    <n v="549.56043000000011"/>
    <s v="Binance Smart Chain"/>
  </r>
  <r>
    <x v="46"/>
    <s v="TOKEN"/>
    <s v="Medium"/>
    <x v="9"/>
    <s v="Venus"/>
    <n v="-342.48630000000003"/>
    <n v="-342.48630000000003"/>
    <s v="Binance Smart Chain"/>
  </r>
  <r>
    <x v="46"/>
    <s v="LP"/>
    <s v="Ultra-High"/>
    <x v="23"/>
    <s v="Hot Cross"/>
    <n v="0"/>
    <n v="-13.700000000000001"/>
    <s v="Binance Smart Chain"/>
  </r>
  <r>
    <x v="46"/>
    <s v="LP"/>
    <s v="High"/>
    <x v="25"/>
    <s v="ApeSwap"/>
    <n v="0"/>
    <n v="-1.0606113763553219E-5"/>
    <s v="Binance Smart Chain"/>
  </r>
  <r>
    <x v="47"/>
    <s v="LP"/>
    <s v="High"/>
    <x v="33"/>
    <s v="Lydia Finance"/>
    <n v="5.4851943735811082"/>
    <n v="5.4851943735811082"/>
    <s v="Avalanche "/>
  </r>
  <r>
    <x v="47"/>
    <s v="LP"/>
    <s v="High"/>
    <x v="36"/>
    <s v="Lydia Finance"/>
    <n v="4848.9496551724142"/>
    <n v="4848.9496551724142"/>
    <s v="Avalanche "/>
  </r>
  <r>
    <x v="47"/>
    <s v="TOKEN"/>
    <s v="Medium"/>
    <x v="5"/>
    <s v="Axie Infinity"/>
    <n v="0"/>
    <n v="-0.28770000000000001"/>
    <s v="Ronin"/>
  </r>
  <r>
    <x v="47"/>
    <s v="TOKEN"/>
    <s v="Medium"/>
    <x v="28"/>
    <s v="Venus"/>
    <n v="0"/>
    <n v="-549.56043000000011"/>
    <s v="Binance Smart Chain"/>
  </r>
  <r>
    <x v="47"/>
    <s v="LP"/>
    <s v="High"/>
    <x v="37"/>
    <s v="HurricaneSwap"/>
    <n v="1.3398044188524798E-2"/>
    <n v="1.3398044188524798E-2"/>
    <s v="Avalanche "/>
  </r>
  <r>
    <x v="47"/>
    <s v="LP"/>
    <s v="High"/>
    <x v="36"/>
    <s v="HurricaneSwap"/>
    <n v="5420.9152068965523"/>
    <n v="5420.9152068965523"/>
    <s v="Avalanche "/>
  </r>
  <r>
    <x v="47"/>
    <s v="LP"/>
    <s v="High"/>
    <x v="38"/>
    <s v="Penguin Finance"/>
    <n v="211.04765432098768"/>
    <n v="211.04765432098768"/>
    <s v="Avalanche "/>
  </r>
  <r>
    <x v="47"/>
    <s v="LP"/>
    <s v="High"/>
    <x v="39"/>
    <s v="Penguin Finance"/>
    <n v="854.74300000000005"/>
    <n v="854.74300000000005"/>
    <s v="Avalanche "/>
  </r>
  <r>
    <x v="47"/>
    <s v="Pool"/>
    <s v="High"/>
    <x v="6"/>
    <s v="PancakeSwap"/>
    <n v="222.70256940000004"/>
    <n v="222.70256940000004"/>
    <s v="Binance Smart Chain"/>
  </r>
  <r>
    <x v="47"/>
    <s v="LP"/>
    <s v="Medium"/>
    <x v="35"/>
    <s v="PancakeSwap"/>
    <n v="0"/>
    <n v="-1823.6768700000002"/>
    <s v="Binance Smart Chain"/>
  </r>
  <r>
    <x v="47"/>
    <s v="LP"/>
    <s v="Medium"/>
    <x v="26"/>
    <s v="ApeSwap"/>
    <n v="0"/>
    <n v="-10.357200000000001"/>
    <s v="Binance Smart Chain"/>
  </r>
  <r>
    <x v="47"/>
    <s v="TOKEN"/>
    <s v="High"/>
    <x v="1"/>
    <s v="Metamask"/>
    <n v="0"/>
    <n v="-46.580000000000005"/>
    <s v="Binance Smart Chain"/>
  </r>
  <r>
    <x v="47"/>
    <s v="TOKEN"/>
    <s v="Medium"/>
    <x v="9"/>
    <s v="Venus"/>
    <n v="0"/>
    <n v="342.48630000000003"/>
    <s v="Binance Smart Chain"/>
  </r>
  <r>
    <x v="48"/>
    <s v="Pool"/>
    <s v="High"/>
    <x v="6"/>
    <s v="PancakeSwap"/>
    <n v="-222.70256940000004"/>
    <n v="-222.70256940000004"/>
    <s v="Binance Smart Chain"/>
  </r>
  <r>
    <x v="48"/>
    <s v="LP"/>
    <s v="High"/>
    <x v="39"/>
    <s v="Planet Finance"/>
    <n v="2281.24865"/>
    <n v="1426.5056500000001"/>
    <s v="Binance Smart Chain"/>
  </r>
  <r>
    <x v="48"/>
    <s v="LP"/>
    <s v="High"/>
    <x v="5"/>
    <s v="Planet Finance"/>
    <n v="0.33174549999999997"/>
    <n v="0.33174549999999997"/>
    <s v="Binance Smart Chain"/>
  </r>
  <r>
    <x v="49"/>
    <s v="LP"/>
    <s v="High"/>
    <x v="33"/>
    <s v="Lydia Finance"/>
    <n v="0"/>
    <n v="-5.4851943735811046"/>
    <s v="Avalanche "/>
  </r>
  <r>
    <x v="49"/>
    <s v="LP"/>
    <s v="High"/>
    <x v="36"/>
    <s v="Lydia Finance"/>
    <n v="0"/>
    <n v="-4848.9496551724178"/>
    <s v="Avalanche "/>
  </r>
  <r>
    <x v="49"/>
    <s v="LP"/>
    <s v="High"/>
    <x v="37"/>
    <s v="HurricaneSwap"/>
    <n v="2.4137226139731582E-2"/>
    <n v="1.0739181951206786E-2"/>
    <s v="Avalanche "/>
  </r>
  <r>
    <x v="49"/>
    <s v="LP"/>
    <s v="High"/>
    <x v="36"/>
    <s v="HurricaneSwap"/>
    <n v="11259.800039588285"/>
    <n v="5838.8848326917323"/>
    <s v="Avalanche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9EFC3-FE7D-411E-9436-1AA62C79A3B1}" name="Cantidades" cacheId="17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outline="1" outlineData="1" multipleFieldFilters="0" rowHeaderCaption="Dates" colHeaderCaption=" ">
  <location ref="A3:AO54" firstHeaderRow="1" firstDataRow="2" firstDataCol="1"/>
  <pivotFields count="8">
    <pivotField axis="axisRow" numFmtId="14" outline="0" showAll="0" sortType="ascending" defaultSubtotal="0">
      <items count="81">
        <item m="1" x="58"/>
        <item m="1" x="69"/>
        <item x="28"/>
        <item x="33"/>
        <item x="27"/>
        <item x="30"/>
        <item m="1" x="74"/>
        <item m="1" x="56"/>
        <item m="1" x="64"/>
        <item x="31"/>
        <item x="29"/>
        <item x="32"/>
        <item m="1" x="66"/>
        <item m="1" x="51"/>
        <item m="1" x="61"/>
        <item x="0"/>
        <item x="13"/>
        <item x="36"/>
        <item x="35"/>
        <item m="1" x="80"/>
        <item x="1"/>
        <item x="2"/>
        <item x="34"/>
        <item x="3"/>
        <item x="4"/>
        <item m="1" x="62"/>
        <item x="26"/>
        <item x="5"/>
        <item m="1" x="60"/>
        <item x="6"/>
        <item x="14"/>
        <item x="15"/>
        <item x="16"/>
        <item m="1" x="67"/>
        <item x="7"/>
        <item x="8"/>
        <item x="9"/>
        <item m="1" x="57"/>
        <item m="1" x="50"/>
        <item x="10"/>
        <item x="11"/>
        <item m="1" x="55"/>
        <item m="1" x="79"/>
        <item x="12"/>
        <item x="17"/>
        <item m="1" x="53"/>
        <item x="18"/>
        <item m="1" x="73"/>
        <item x="23"/>
        <item x="19"/>
        <item x="25"/>
        <item m="1" x="76"/>
        <item m="1" x="70"/>
        <item x="20"/>
        <item m="1" x="63"/>
        <item x="24"/>
        <item x="21"/>
        <item m="1" x="71"/>
        <item x="22"/>
        <item m="1" x="59"/>
        <item m="1" x="75"/>
        <item x="37"/>
        <item x="38"/>
        <item x="39"/>
        <item x="40"/>
        <item m="1" x="52"/>
        <item x="41"/>
        <item m="1" x="77"/>
        <item x="42"/>
        <item m="1" x="65"/>
        <item x="43"/>
        <item x="44"/>
        <item x="45"/>
        <item m="1" x="54"/>
        <item x="46"/>
        <item m="1" x="78"/>
        <item x="47"/>
        <item m="1" x="68"/>
        <item m="1" x="72"/>
        <item x="48"/>
        <item x="49"/>
      </items>
    </pivotField>
    <pivotField outline="0" showAll="0" defaultSubtotal="0"/>
    <pivotField showAll="0"/>
    <pivotField axis="axisCol" outline="0" showAll="0">
      <items count="43">
        <item x="7"/>
        <item x="9"/>
        <item x="6"/>
        <item x="5"/>
        <item x="8"/>
        <item x="15"/>
        <item m="1" x="40"/>
        <item x="1"/>
        <item x="2"/>
        <item x="3"/>
        <item x="4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0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m="1" x="41"/>
        <item x="36"/>
        <item x="37"/>
        <item x="38"/>
        <item x="39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50">
    <i>
      <x v="2"/>
    </i>
    <i>
      <x v="3"/>
    </i>
    <i>
      <x v="4"/>
    </i>
    <i>
      <x v="5"/>
    </i>
    <i>
      <x v="9"/>
    </i>
    <i>
      <x v="10"/>
    </i>
    <i>
      <x v="11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4"/>
    </i>
    <i>
      <x v="26"/>
    </i>
    <i>
      <x v="27"/>
    </i>
    <i>
      <x v="29"/>
    </i>
    <i>
      <x v="30"/>
    </i>
    <i>
      <x v="31"/>
    </i>
    <i>
      <x v="32"/>
    </i>
    <i>
      <x v="34"/>
    </i>
    <i>
      <x v="35"/>
    </i>
    <i>
      <x v="36"/>
    </i>
    <i>
      <x v="39"/>
    </i>
    <i>
      <x v="40"/>
    </i>
    <i>
      <x v="43"/>
    </i>
    <i>
      <x v="44"/>
    </i>
    <i>
      <x v="46"/>
    </i>
    <i>
      <x v="48"/>
    </i>
    <i>
      <x v="49"/>
    </i>
    <i>
      <x v="50"/>
    </i>
    <i>
      <x v="53"/>
    </i>
    <i>
      <x v="55"/>
    </i>
    <i>
      <x v="56"/>
    </i>
    <i>
      <x v="58"/>
    </i>
    <i>
      <x v="61"/>
    </i>
    <i>
      <x v="62"/>
    </i>
    <i>
      <x v="63"/>
    </i>
    <i>
      <x v="64"/>
    </i>
    <i>
      <x v="66"/>
    </i>
    <i>
      <x v="68"/>
    </i>
    <i>
      <x v="70"/>
    </i>
    <i>
      <x v="71"/>
    </i>
    <i>
      <x v="72"/>
    </i>
    <i>
      <x v="74"/>
    </i>
    <i>
      <x v="76"/>
    </i>
    <i>
      <x v="79"/>
    </i>
    <i>
      <x v="80"/>
    </i>
  </rowItems>
  <colFields count="1">
    <field x="3"/>
  </colFields>
  <colItems count="4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</colItems>
  <dataFields count="1">
    <dataField name="Asset quantity" fld="6" showDataAs="runTotal" baseField="0" baseItem="5" numFmtId="43"/>
  </dataFields>
  <formats count="2">
    <format dxfId="2">
      <pivotArea outline="0" collapsedLevelsAreSubtotals="1" fieldPosition="0"/>
    </format>
    <format dxfId="3">
      <pivotArea outline="0" collapsedLevelsAreSubtotals="1" fieldPosition="0">
        <references count="2">
          <reference field="0" count="1" selected="0">
            <x v="73"/>
          </reference>
          <reference field="3" count="1" selected="0">
            <x v="27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0EEF40-C4D8-476D-9A66-CA7ECF0143DB}" name="TablaDinámica1" cacheId="13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outline="1" outlineData="1" multipleFieldFilters="0" rowHeaderCaption="Dates" colHeaderCaption=" ">
  <location ref="A3:AO54" firstHeaderRow="1" firstDataRow="2" firstDataCol="1"/>
  <pivotFields count="5">
    <pivotField axis="axisRow" numFmtId="165" outline="0" showAll="0" sortType="ascending" defaultSubtotal="0">
      <items count="81">
        <item m="1" x="58"/>
        <item m="1" x="69"/>
        <item x="28"/>
        <item x="33"/>
        <item x="27"/>
        <item x="30"/>
        <item m="1" x="74"/>
        <item m="1" x="56"/>
        <item m="1" x="64"/>
        <item x="31"/>
        <item x="29"/>
        <item x="32"/>
        <item m="1" x="66"/>
        <item m="1" x="51"/>
        <item m="1" x="61"/>
        <item x="0"/>
        <item x="13"/>
        <item x="36"/>
        <item x="35"/>
        <item m="1" x="80"/>
        <item x="1"/>
        <item x="2"/>
        <item x="34"/>
        <item x="3"/>
        <item x="4"/>
        <item m="1" x="62"/>
        <item x="26"/>
        <item x="5"/>
        <item m="1" x="60"/>
        <item x="6"/>
        <item x="14"/>
        <item x="15"/>
        <item x="16"/>
        <item m="1" x="67"/>
        <item x="7"/>
        <item x="8"/>
        <item x="9"/>
        <item m="1" x="57"/>
        <item m="1" x="50"/>
        <item x="10"/>
        <item x="11"/>
        <item m="1" x="55"/>
        <item m="1" x="79"/>
        <item x="12"/>
        <item x="17"/>
        <item m="1" x="53"/>
        <item x="18"/>
        <item m="1" x="73"/>
        <item x="23"/>
        <item x="19"/>
        <item x="25"/>
        <item m="1" x="76"/>
        <item m="1" x="70"/>
        <item x="20"/>
        <item m="1" x="63"/>
        <item x="24"/>
        <item x="21"/>
        <item m="1" x="71"/>
        <item x="22"/>
        <item m="1" x="59"/>
        <item m="1" x="75"/>
        <item x="37"/>
        <item x="38"/>
        <item x="39"/>
        <item x="40"/>
        <item m="1" x="52"/>
        <item x="41"/>
        <item m="1" x="77"/>
        <item x="42"/>
        <item m="1" x="65"/>
        <item x="43"/>
        <item x="44"/>
        <item x="45"/>
        <item m="1" x="54"/>
        <item x="46"/>
        <item m="1" x="78"/>
        <item x="47"/>
        <item m="1" x="68"/>
        <item m="1" x="72"/>
        <item x="48"/>
        <item x="49"/>
      </items>
    </pivotField>
    <pivotField showAll="0"/>
    <pivotField axis="axisCol" outline="0" showAll="0" defaultSubtotal="0">
      <items count="46">
        <item m="1" x="42"/>
        <item x="9"/>
        <item x="5"/>
        <item x="28"/>
        <item x="7"/>
        <item x="11"/>
        <item x="10"/>
        <item x="6"/>
        <item x="33"/>
        <item x="37"/>
        <item x="38"/>
        <item x="14"/>
        <item x="15"/>
        <item x="17"/>
        <item x="20"/>
        <item x="13"/>
        <item x="16"/>
        <item x="4"/>
        <item x="22"/>
        <item m="1" x="41"/>
        <item x="3"/>
        <item x="21"/>
        <item x="12"/>
        <item x="8"/>
        <item x="1"/>
        <item x="2"/>
        <item x="18"/>
        <item x="19"/>
        <item x="0"/>
        <item m="1" x="40"/>
        <item x="23"/>
        <item x="24"/>
        <item x="25"/>
        <item x="26"/>
        <item x="27"/>
        <item x="29"/>
        <item x="30"/>
        <item x="31"/>
        <item m="1" x="43"/>
        <item m="1" x="44"/>
        <item m="1" x="45"/>
        <item x="32"/>
        <item x="34"/>
        <item x="35"/>
        <item x="36"/>
        <item x="39"/>
      </items>
    </pivotField>
    <pivotField showAll="0"/>
    <pivotField dataField="1" showAll="0"/>
  </pivotFields>
  <rowFields count="1">
    <field x="0"/>
  </rowFields>
  <rowItems count="50">
    <i>
      <x v="2"/>
    </i>
    <i>
      <x v="3"/>
    </i>
    <i>
      <x v="4"/>
    </i>
    <i>
      <x v="5"/>
    </i>
    <i>
      <x v="9"/>
    </i>
    <i>
      <x v="10"/>
    </i>
    <i>
      <x v="11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4"/>
    </i>
    <i>
      <x v="26"/>
    </i>
    <i>
      <x v="27"/>
    </i>
    <i>
      <x v="29"/>
    </i>
    <i>
      <x v="30"/>
    </i>
    <i>
      <x v="31"/>
    </i>
    <i>
      <x v="32"/>
    </i>
    <i>
      <x v="34"/>
    </i>
    <i>
      <x v="35"/>
    </i>
    <i>
      <x v="36"/>
    </i>
    <i>
      <x v="39"/>
    </i>
    <i>
      <x v="40"/>
    </i>
    <i>
      <x v="43"/>
    </i>
    <i>
      <x v="44"/>
    </i>
    <i>
      <x v="46"/>
    </i>
    <i>
      <x v="48"/>
    </i>
    <i>
      <x v="49"/>
    </i>
    <i>
      <x v="50"/>
    </i>
    <i>
      <x v="53"/>
    </i>
    <i>
      <x v="55"/>
    </i>
    <i>
      <x v="56"/>
    </i>
    <i>
      <x v="58"/>
    </i>
    <i>
      <x v="61"/>
    </i>
    <i>
      <x v="62"/>
    </i>
    <i>
      <x v="63"/>
    </i>
    <i>
      <x v="64"/>
    </i>
    <i>
      <x v="66"/>
    </i>
    <i>
      <x v="68"/>
    </i>
    <i>
      <x v="70"/>
    </i>
    <i>
      <x v="71"/>
    </i>
    <i>
      <x v="72"/>
    </i>
    <i>
      <x v="74"/>
    </i>
    <i>
      <x v="76"/>
    </i>
    <i>
      <x v="79"/>
    </i>
    <i>
      <x v="80"/>
    </i>
  </rowItems>
  <colFields count="1">
    <field x="2"/>
  </colFields>
  <colItems count="4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41"/>
    </i>
    <i>
      <x v="42"/>
    </i>
    <i>
      <x v="43"/>
    </i>
    <i>
      <x v="44"/>
    </i>
    <i>
      <x v="45"/>
    </i>
  </colItems>
  <dataFields count="1">
    <dataField name="Prices" fld="4" showDataAs="runTotal" baseField="0" baseItem="5" numFmtId="44"/>
  </dataFields>
  <formats count="1">
    <format dxfId="37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6E4961-BEE9-492D-96E8-45391D47EB82}" name="Tabla2" displayName="Tabla2" ref="B3:K14" totalsRowShown="0" headerRowDxfId="179">
  <autoFilter ref="B3:K14" xr:uid="{C76E4961-BEE9-492D-96E8-45391D47EB82}"/>
  <tableColumns count="10">
    <tableColumn id="1" xr3:uid="{881293C4-5E66-4084-A181-DF9B9F606030}" name="Assets" dataDxfId="178" dataCellStyle="Énfasis1"/>
    <tableColumn id="2" xr3:uid="{CF27A354-DF3E-4A49-981C-935C87A0DC96}" name="Buy Date" dataDxfId="177" dataCellStyle="Normal"/>
    <tableColumn id="8" xr3:uid="{37B2C4EE-8A60-4C2C-A2C7-C86DF08A4912}" name="Capital" dataDxfId="176" dataCellStyle="Moneda">
      <calculatedColumnFormula>(IFERROR(INDEX(Assets!$A$3:$XX$440,MATCH($B$1,Assets!$A$3:$A$441,0),MATCH($B4,Assets!$A$2:$XX$2,0)),0))</calculatedColumnFormula>
    </tableColumn>
    <tableColumn id="10" xr3:uid="{9563B482-4626-4C29-84F9-A9D1507117F6}" name="Distribucion" dataDxfId="175" dataCellStyle="Porcentaje">
      <calculatedColumnFormula>(IFERROR(INDEX(Distribution!$A$3:$XX$441,MATCH($B$1,Distribution!$A$3:$A$441,0),MATCH($B4,Distribution!$A$2:$XX$2,0)),0))</calculatedColumnFormula>
    </tableColumn>
    <tableColumn id="3" xr3:uid="{9A4901C7-9EA1-4715-80E9-CF7C43458807}" name="Buy Price" dataDxfId="174" dataCellStyle="Moneda"/>
    <tableColumn id="4" xr3:uid="{ABA94512-4C71-497A-96BA-DD65E3E19A7A}" name="Date Price" dataDxfId="173" dataCellStyle="Moneda">
      <calculatedColumnFormula>(IFERROR(INDEX(Prices!$A$4:$XX$441,MATCH($B$1,Prices!$A$4:$A$441,0),MATCH($B4,Prices!$A$4:$XX$4,0)),0))</calculatedColumnFormula>
    </tableColumn>
    <tableColumn id="9" xr3:uid="{A13983EA-528E-4E60-813B-11BB090E4243}" name="Profit" dataDxfId="172" dataCellStyle="Porcentaje">
      <calculatedColumnFormula>IFERROR((+Tabla2[[#This Row],[Date Price]]/Tabla2[[#This Row],[Buy Price]])-1,)</calculatedColumnFormula>
    </tableColumn>
    <tableColumn id="5" xr3:uid="{3A9A8BF7-BA7D-4D3C-ABDC-2B26D6A3FC47}" name="Expected Profit" dataDxfId="171"/>
    <tableColumn id="6" xr3:uid="{F1F49D1E-3C53-4BD1-A4D3-B36D656222D0}" name="Target Price" dataDxfId="170" dataCellStyle="Moneda">
      <calculatedColumnFormula>+G4+I4*G4</calculatedColumnFormula>
    </tableColumn>
    <tableColumn id="7" xr3:uid="{9014D561-3D0D-46F7-B1EF-2BCEF7B55960}" name="Time" dataDxfId="169">
      <calculatedColumnFormula>IF(Tabla2[[#This Row],[Buy Date]]=0,"",+$B$1-C4)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25622A-BB06-43EF-B3C7-B174D2673F84}" name="Cantidades42" displayName="Cantidades42" ref="A2:AQ52" totalsRowShown="0">
  <autoFilter ref="A2:AQ52" xr:uid="{7825622A-BB06-43EF-B3C7-B174D2673F84}">
    <filterColumn colId="0">
      <filters>
        <dateGroupItem year="2021" month="10" dateTimeGrouping="month"/>
        <dateGroupItem year="2021" month="11" dateTimeGrouping="month"/>
        <dateGroupItem year="2021" month="12" dateTimeGrouping="month"/>
      </filters>
    </filterColumn>
  </autoFilter>
  <tableColumns count="43">
    <tableColumn id="1" xr3:uid="{C8D25AE4-68B7-4EED-A7CE-48C142C402CA}" name="Dates" dataDxfId="168" totalsRowDxfId="167">
      <calculatedColumnFormula>+Quantity!A5</calculatedColumnFormula>
    </tableColumn>
    <tableColumn id="8" xr3:uid="{2BEC3FF4-A9E8-4AC9-908C-6E9B904F3276}" name="Totals" dataDxfId="166" totalsRowDxfId="165">
      <calculatedColumnFormula>+Assets!C3</calculatedColumnFormula>
    </tableColumn>
    <tableColumn id="45" xr3:uid="{249E0681-03CA-4AF7-B91B-EBAEEBEDA3F1}" name="BTC" dataDxfId="164" totalsRowDxfId="163" dataCellStyle="Porcentaje" totalsRowCellStyle="Porcentaje">
      <calculatedColumnFormula>+IFERROR(INDEX(Prices!$A$4:$XY$441,MATCH($A3,Prices!$A$4:$A$441,0),MATCH(C$2,Prices!$A$4:$XY$4,0))/INDEX(Prices!$A$4:$XY$441,MATCH($A2,Prices!$A$4:$A$441,0),MATCH(C$2,Prices!$A$4:$XY$4,0)),0)-1</calculatedColumnFormula>
    </tableColumn>
    <tableColumn id="46" xr3:uid="{A4A29AE6-3AB3-4F51-8927-72735EE1D368}" name="ETH" dataDxfId="162" totalsRowDxfId="161" dataCellStyle="Porcentaje" totalsRowCellStyle="Porcentaje">
      <calculatedColumnFormula>+IFERROR(INDEX(Assets!$A$2:$XY$440,MATCH($A3,Assets!$A$2:$A$441,0),MATCH(D$2,Assets!$A$2:$XY$2,0)),0)/$B3</calculatedColumnFormula>
    </tableColumn>
    <tableColumn id="3" xr3:uid="{5897439B-25FA-4787-B881-8DF42F86ADA2}" name="BNB" totalsRowDxfId="160" dataCellStyle="Porcentaje" totalsRowCellStyle="Porcentaje">
      <calculatedColumnFormula>+IFERROR(INDEX(Assets!$A$2:$XY$440,MATCH($A3,Assets!$A$2:$A$441,0),MATCH(E$2,Assets!$A$2:$XY$2,0)),0)/$B3</calculatedColumnFormula>
    </tableColumn>
    <tableColumn id="44" xr3:uid="{B3982303-693F-459F-8DE4-FC0B5BF62829}" name="AVAX" dataDxfId="159" totalsRowDxfId="158" dataCellStyle="Porcentaje" totalsRowCellStyle="Porcentaje">
      <calculatedColumnFormula>+IFERROR(INDEX(Assets!$A$2:$XY$440,MATCH($A3,Assets!$A$2:$A$441,0),MATCH(F$2,Assets!$A$2:$XY$2,0)),0)/$B3</calculatedColumnFormula>
    </tableColumn>
    <tableColumn id="47" xr3:uid="{8B84B27A-0B92-41FC-B51E-54FF40C6560F}" name="USDC" dataDxfId="157" totalsRowDxfId="156" dataCellStyle="Porcentaje" totalsRowCellStyle="Porcentaje">
      <calculatedColumnFormula>+IFERROR(INDEX(Assets!$A$2:$XY$440,MATCH($A3,Assets!$A$2:$A$441,0),MATCH(G$2,Assets!$A$2:$XY$2,0)),0)/$B3</calculatedColumnFormula>
    </tableColumn>
    <tableColumn id="4" xr3:uid="{C04243CC-4AD5-42E6-998A-298796082093}" name="CAKE" dataDxfId="155" totalsRowDxfId="154" dataCellStyle="Moneda" totalsRowCellStyle="Moneda">
      <calculatedColumnFormula>+IFERROR(INDEX(Assets!$A$2:$XY$440,MATCH($A3,Assets!$A$2:$A$441,0),MATCH(H$2,Assets!$A$2:$XY$2,0)),0)/$B3</calculatedColumnFormula>
    </tableColumn>
    <tableColumn id="25" xr3:uid="{408162BE-94C4-4CE1-B293-C660CE44DD77}" name="ADA" dataDxfId="153" totalsRowDxfId="152" dataCellStyle="Moneda" totalsRowCellStyle="Moneda">
      <calculatedColumnFormula>+IFERROR(INDEX(Assets!$A$2:$XY$440,MATCH($A3,Assets!$A$2:$A$441,0),MATCH(I$2,Assets!$A$2:$XY$2,0)),0)/$B3</calculatedColumnFormula>
    </tableColumn>
    <tableColumn id="24" xr3:uid="{2158BCD9-B280-45CE-A48A-13FC0560141E}" name="HCT" dataDxfId="151" totalsRowDxfId="150" dataCellStyle="Moneda" totalsRowCellStyle="Moneda">
      <calculatedColumnFormula>+IFERROR(INDEX(Assets!$A$2:$XY$440,MATCH($A3,Assets!$A$2:$A$441,0),MATCH(J$2,Assets!$A$2:$XY$2,0)),0)/$B3</calculatedColumnFormula>
    </tableColumn>
    <tableColumn id="29" xr3:uid="{9FB904CC-05D5-4B94-A2C8-2C5FA377C435}" name="JOE" dataDxfId="149" totalsRowDxfId="148" dataCellStyle="Moneda" totalsRowCellStyle="Moneda">
      <calculatedColumnFormula>+IFERROR(INDEX(Assets!$A$2:$XY$440,MATCH($A3,Assets!$A$2:$A$441,0),MATCH(K$2,Assets!$A$2:$XY$2,0)),0)/$B3</calculatedColumnFormula>
    </tableColumn>
    <tableColumn id="31" xr3:uid="{C5ED1D8A-CD2B-4746-B9A5-6EF7666661E7}" name="SKILL" dataDxfId="147" totalsRowDxfId="146" dataCellStyle="Moneda" totalsRowCellStyle="Moneda">
      <calculatedColumnFormula>+IFERROR(INDEX(Assets!$A$2:$XY$440,MATCH($A3,Assets!$A$2:$A$441,0),MATCH(L$2,Assets!$A$2:$XY$2,0)),0)/$B3</calculatedColumnFormula>
    </tableColumn>
    <tableColumn id="2" xr3:uid="{BE656993-63BF-440E-A408-EE69D0121665}" name="USDT" dataDxfId="145" totalsRowDxfId="144" dataCellStyle="Moneda" totalsRowCellStyle="Moneda">
      <calculatedColumnFormula>+IFERROR(INDEX(Assets!$A$2:$XY$440,MATCH($A3,Assets!$A$2:$A$441,0),MATCH(M$2,Assets!$A$2:$XY$2,0)),0)/$B3</calculatedColumnFormula>
    </tableColumn>
    <tableColumn id="32" xr3:uid="{C96A0440-FB27-4AA8-8334-C65F2223ADE5}" name="BUSD" dataDxfId="143" totalsRowDxfId="142" dataCellStyle="Moneda" totalsRowCellStyle="Moneda">
      <calculatedColumnFormula>+IFERROR(INDEX(Assets!$A$2:$XY$440,MATCH($A3,Assets!$A$2:$A$441,0),MATCH(N$2,Assets!$A$2:$XY$2,0)),0)/$B3</calculatedColumnFormula>
    </tableColumn>
    <tableColumn id="19" xr3:uid="{0F5FF050-077E-488E-937E-E3FCB4F03794}" name="1inch" dataDxfId="141" totalsRowDxfId="140" dataCellStyle="Moneda" totalsRowCellStyle="Moneda">
      <calculatedColumnFormula>+IFERROR(INDEX(Assets!$A$2:$XY$440,MATCH($A3,Assets!$A$2:$A$441,0),MATCH(O$2,Assets!$A$2:$XY$2,0)),0)/$B3</calculatedColumnFormula>
    </tableColumn>
    <tableColumn id="21" xr3:uid="{9A3E7586-151F-437F-8855-C67BFF1BD2D0}" name="XCUR" dataDxfId="139" totalsRowDxfId="138" dataCellStyle="Moneda" totalsRowCellStyle="Moneda">
      <calculatedColumnFormula>+IFERROR(INDEX(Assets!$A$2:$XY$440,MATCH($A3,Assets!$A$2:$A$441,0),MATCH(P$2,Assets!$A$2:$XY$2,0)),0)/$B3</calculatedColumnFormula>
    </tableColumn>
    <tableColumn id="11" xr3:uid="{5D5134AF-69D4-456A-80C6-596C105BDEC8}" name="XED-BNB LP" dataDxfId="137" totalsRowDxfId="136" dataCellStyle="Moneda" totalsRowCellStyle="Moneda">
      <calculatedColumnFormula>+IFERROR(INDEX(Assets!$A$2:$XY$440,MATCH($A3,Assets!$A$2:$A$441,0),MATCH(Q$2,Assets!$A$2:$XY$2,0)),0)/$B3</calculatedColumnFormula>
    </tableColumn>
    <tableColumn id="22" xr3:uid="{B0038D54-CEF4-4529-9C60-D1E1531CE87A}" name="QKC-BUSD LP" dataDxfId="135" totalsRowDxfId="134" dataCellStyle="Moneda" totalsRowCellStyle="Moneda">
      <calculatedColumnFormula>+IFERROR(INDEX(Assets!$A$2:$XY$440,MATCH($A3,Assets!$A$2:$A$441,0),MATCH(R$2,Assets!$A$2:$XY$2,0)),0)/$B3</calculatedColumnFormula>
    </tableColumn>
    <tableColumn id="23" xr3:uid="{3183E832-DCB3-4FCD-B749-7A4FDBCFB068}" name="IOTX-BUSD LP" dataDxfId="133" totalsRowDxfId="132" dataCellStyle="Moneda" totalsRowCellStyle="Moneda">
      <calculatedColumnFormula>+IFERROR(INDEX(Assets!$A$2:$XY$440,MATCH($A3,Assets!$A$2:$A$441,0),MATCH(S$2,Assets!$A$2:$XY$2,0)),0)/$B3</calculatedColumnFormula>
    </tableColumn>
    <tableColumn id="7" xr3:uid="{CBB99ACF-B3E0-4AFB-A206-E7882D4C7052}" name="BUNNY-BNB LP" dataDxfId="131" totalsRowDxfId="130" dataCellStyle="Moneda" totalsRowCellStyle="Moneda">
      <calculatedColumnFormula>+IFERROR(INDEX(Assets!$A$2:$XY$440,MATCH($A3,Assets!$A$2:$A$441,0),MATCH(T$2,Assets!$A$2:$XY$2,0)),0)/$B3</calculatedColumnFormula>
    </tableColumn>
    <tableColumn id="13" xr3:uid="{F3DDA834-877E-4CA1-BDC7-53A110AB9BA5}" name="TXL-BUSD LP" dataDxfId="129" totalsRowDxfId="128" dataCellStyle="Moneda" totalsRowCellStyle="Moneda">
      <calculatedColumnFormula>+IFERROR(INDEX(Assets!$A$2:$XY$440,MATCH($A3,Assets!$A$2:$A$441,0),MATCH(U$2,Assets!$A$2:$XY$2,0)),0)/$B3</calculatedColumnFormula>
    </tableColumn>
    <tableColumn id="14" xr3:uid="{BB123C6A-C309-45C3-8416-490401DE0DB8}" name="EASY-BNB LP (PS)" dataDxfId="127" totalsRowDxfId="126" dataCellStyle="Moneda" totalsRowCellStyle="Moneda">
      <calculatedColumnFormula>+IFERROR(INDEX(Assets!$A$2:$XY$440,MATCH($A3,Assets!$A$2:$A$441,0),MATCH(V$2,Assets!$A$2:$XY$2,0)),0)/$B3</calculatedColumnFormula>
    </tableColumn>
    <tableColumn id="15" xr3:uid="{B6BA65EB-C92E-4C29-8169-CD73547B55B0}" name="Climb-BNB LP" dataDxfId="125" totalsRowDxfId="124" dataCellStyle="Moneda" totalsRowCellStyle="Moneda">
      <calculatedColumnFormula>+IFERROR(INDEX(Assets!$A$2:$XY$440,MATCH($A3,Assets!$A$2:$A$441,0),MATCH(W$2,Assets!$A$2:$XY$2,0)),0)/$B3</calculatedColumnFormula>
    </tableColumn>
    <tableColumn id="9" xr3:uid="{DE4AAE7F-1F06-44E6-AF03-D2E4D52AC6D6}" name="Climb-BUSD LP" dataDxfId="123" totalsRowDxfId="122" dataCellStyle="Moneda" totalsRowCellStyle="Moneda">
      <calculatedColumnFormula>+IFERROR(INDEX(Assets!$A$2:$XY$440,MATCH($A3,Assets!$A$2:$A$441,0),MATCH(X$2,Assets!$A$2:$XY$2,0)),0)/$B3</calculatedColumnFormula>
    </tableColumn>
    <tableColumn id="6" xr3:uid="{4A69AA85-8C70-4F37-B566-06E0D3E63315}" name="EGG" dataDxfId="121" totalsRowDxfId="120" dataCellStyle="Moneda" totalsRowCellStyle="Moneda">
      <calculatedColumnFormula>+IFERROR(INDEX(Assets!$A$2:$XY$440,MATCH($A3,Assets!$A$2:$A$441,0),MATCH(Y$2,Assets!$A$2:$XY$2,0)),0)/$B3</calculatedColumnFormula>
    </tableColumn>
    <tableColumn id="16" xr3:uid="{3D10177E-4D5C-4EFF-B231-3719B55B1E6D}" name="DeXe" dataDxfId="119" totalsRowDxfId="118" dataCellStyle="Moneda" totalsRowCellStyle="Moneda">
      <calculatedColumnFormula>+IFERROR(INDEX(Assets!$A$2:$XY$440,MATCH($A3,Assets!$A$2:$A$441,0),MATCH(Z$2,Assets!$A$2:$XY$2,0)),0)/$B3</calculatedColumnFormula>
    </tableColumn>
    <tableColumn id="10" xr3:uid="{41A0D7AB-D8FA-4811-8BF7-C74C37BB5633}" name="Zee-BNB" dataDxfId="117" totalsRowDxfId="116" dataCellStyle="Moneda" totalsRowCellStyle="Moneda">
      <calculatedColumnFormula>+IFERROR(INDEX(Assets!$A$2:$XY$440,MATCH($A3,Assets!$A$2:$A$441,0),MATCH(AA$2,Assets!$A$2:$XY$2,0)),0)/$B3</calculatedColumnFormula>
    </tableColumn>
    <tableColumn id="12" xr3:uid="{CB176373-C520-494A-87E9-80F4C80F4D46}" name="ZIL" dataDxfId="115" totalsRowDxfId="114" dataCellStyle="Moneda" totalsRowCellStyle="Moneda">
      <calculatedColumnFormula>+IFERROR(INDEX(Assets!$A$2:$XY$440,MATCH($A3,Assets!$A$2:$A$441,0),MATCH(AB$2,Assets!$A$2:$XY$2,0)),0)/$B3</calculatedColumnFormula>
    </tableColumn>
    <tableColumn id="17" xr3:uid="{B15BEC0F-CCD0-49B5-8D6A-20C5A8242882}" name="DG-BNB LP" dataDxfId="113" totalsRowDxfId="112" dataCellStyle="Moneda" totalsRowCellStyle="Moneda">
      <calculatedColumnFormula>+IFERROR(INDEX(Assets!$A$2:$XY$440,MATCH($A3,Assets!$A$2:$A$441,0),MATCH(AC$2,Assets!$A$2:$XY$2,0)),0)/$B3</calculatedColumnFormula>
    </tableColumn>
    <tableColumn id="27" xr3:uid="{6D35EA76-4297-4C42-B78D-AE94485EEF69}" name="RFOX-BNB LP" dataDxfId="111" totalsRowDxfId="110" dataCellStyle="Moneda" totalsRowCellStyle="Moneda">
      <calculatedColumnFormula>+IFERROR(INDEX(Assets!$A$2:$XY$440,MATCH($A3,Assets!$A$2:$A$441,0),MATCH(AD$2,Assets!$A$2:$XY$2,0)),0)/$B3</calculatedColumnFormula>
    </tableColumn>
    <tableColumn id="33" xr3:uid="{F7FD7157-3AA7-42F3-B879-B713CA8C03CD}" name="LTO" dataDxfId="109" totalsRowDxfId="108" dataCellStyle="Moneda" totalsRowCellStyle="Moneda">
      <calculatedColumnFormula>+IFERROR(INDEX(Assets!$A$2:$XY$440,MATCH($A3,Assets!$A$2:$A$441,0),MATCH(AE$2,Assets!$A$2:$XY$2,0)),0)/$B3</calculatedColumnFormula>
    </tableColumn>
    <tableColumn id="34" xr3:uid="{5DC52C89-5A6A-4C35-9FC3-69BE025D420B}" name="LTO-BNB LP" dataDxfId="107" totalsRowDxfId="106" dataCellStyle="Moneda" totalsRowCellStyle="Moneda">
      <calculatedColumnFormula>+IFERROR(INDEX(Assets!$A$2:$XY$440,MATCH($A3,Assets!$A$2:$A$441,0),MATCH(AF$2,Assets!$A$2:$XY$2,0)),0)/$B3</calculatedColumnFormula>
    </tableColumn>
    <tableColumn id="18" xr3:uid="{EE0A6551-857B-4952-9D40-9A44B8450555}" name="MARSH-BNB" dataDxfId="105" totalsRowDxfId="104" dataCellStyle="Moneda" totalsRowCellStyle="Moneda">
      <calculatedColumnFormula>+IFERROR(INDEX(Assets!$A$2:$XY$440,MATCH($A3,Assets!$A$2:$A$441,0),MATCH(AG$2,Assets!$A$2:$XY$2,0)),0)/$B3</calculatedColumnFormula>
    </tableColumn>
    <tableColumn id="20" xr3:uid="{BA5A0069-52AF-421F-8A54-7DCE119E19FB}" name="MARSH" dataDxfId="103" totalsRowDxfId="102" dataCellStyle="Moneda" totalsRowCellStyle="Moneda">
      <calculatedColumnFormula>+IFERROR(INDEX(Assets!$A$2:$XY$440,MATCH($A3,Assets!$A$2:$A$441,0),MATCH(AH$2,Assets!$A$2:$XY$2,0)),0)/$B3</calculatedColumnFormula>
    </tableColumn>
    <tableColumn id="35" xr3:uid="{33CBDE76-4AD7-46DE-A69F-4FCA7060E153}" name="WBNB-IOTA" dataDxfId="101" totalsRowDxfId="100" dataCellStyle="Moneda" totalsRowCellStyle="Moneda">
      <calculatedColumnFormula>+IFERROR(INDEX(Assets!$A$2:$XY$440,MATCH($A3,Assets!$A$2:$A$441,0),MATCH(AI$2,Assets!$A$2:$XY$2,0)),0)/$B3</calculatedColumnFormula>
    </tableColumn>
    <tableColumn id="36" xr3:uid="{1C2DFECA-922C-47D4-B31F-BE3BCA82EF83}" name="AVAX-WBNB" dataDxfId="99" totalsRowDxfId="98" dataCellStyle="Moneda" totalsRowCellStyle="Moneda">
      <calculatedColumnFormula>+IFERROR(INDEX(Assets!$A$2:$XY$440,MATCH($A3,Assets!$A$2:$A$441,0),MATCH(AJ$2,Assets!$A$2:$XY$2,0)),0)/$B3</calculatedColumnFormula>
    </tableColumn>
    <tableColumn id="37" xr3:uid="{8EAF8D6F-1DCB-4D33-91FD-842AC0BAD5EB}" name="BANANA-BUSD" dataDxfId="97" totalsRowDxfId="96" dataCellStyle="Moneda" totalsRowCellStyle="Moneda">
      <calculatedColumnFormula>+IFERROR(INDEX(Assets!$A$2:$XY$440,MATCH($A3,Assets!$A$2:$A$441,0),MATCH(AK$2,Assets!$A$2:$XY$2,0)),0)/$B3</calculatedColumnFormula>
    </tableColumn>
    <tableColumn id="38" xr3:uid="{8B5F3E9F-E28D-400D-B7B6-7568EEB31038}" name="DVI-BNB" dataDxfId="95" totalsRowDxfId="94" dataCellStyle="Moneda" totalsRowCellStyle="Moneda">
      <calculatedColumnFormula>+IFERROR(INDEX(Assets!$A$2:$XY$440,MATCH($A3,Assets!$A$2:$A$441,0),MATCH(AL$2,Assets!$A$2:$XY$2,0)),0)/$B3</calculatedColumnFormula>
    </tableColumn>
    <tableColumn id="39" xr3:uid="{DB84296C-E004-41BB-A10B-F8717A1E2DC8}" name="HAKA" dataDxfId="93" totalsRowDxfId="92" dataCellStyle="Moneda" totalsRowCellStyle="Moneda">
      <calculatedColumnFormula>+IFERROR(INDEX(Assets!$A$2:$XY$440,MATCH($A3,Assets!$A$2:$A$441,0),MATCH(AM$2,Assets!$A$2:$XY$2,0)),0)/$B3</calculatedColumnFormula>
    </tableColumn>
    <tableColumn id="40" xr3:uid="{45C28BBA-603F-4952-8F43-5E0C74648C8A}" name="BANANA-BNB" dataDxfId="91" totalsRowDxfId="90" dataCellStyle="Moneda" totalsRowCellStyle="Moneda">
      <calculatedColumnFormula>+IFERROR(INDEX(Assets!$A$2:$XY$440,MATCH($A3,Assets!$A$2:$A$441,0),MATCH(AN$2,Assets!$A$2:$XY$2,0)),0)/$B3</calculatedColumnFormula>
    </tableColumn>
    <tableColumn id="41" xr3:uid="{9A1B3424-3BD8-4355-BC28-1F65D366FD54}" name="ONT-BNB" dataDxfId="89" totalsRowDxfId="88" dataCellStyle="Moneda" totalsRowCellStyle="Moneda">
      <calculatedColumnFormula>+IFERROR(INDEX(Assets!$A$2:$XY$440,MATCH($A3,Assets!$A$2:$A$441,0),MATCH(AO$2,Assets!$A$2:$XY$2,0)),0)/$B3</calculatedColumnFormula>
    </tableColumn>
    <tableColumn id="42" xr3:uid="{32312333-1590-4CD7-AC76-46AFC943BF29}" name="PHA-BUSD" dataDxfId="87" totalsRowDxfId="86" dataCellStyle="Moneda" totalsRowCellStyle="Moneda">
      <calculatedColumnFormula>+IFERROR(INDEX(Assets!$A$2:$XY$440,MATCH($A3,Assets!$A$2:$A$441,0),MATCH(AP$2,Assets!$A$2:$XY$2,0)),0)/$B3</calculatedColumnFormula>
    </tableColumn>
    <tableColumn id="43" xr3:uid="{867DCE20-B218-4C43-BA30-D3F0FA3C7308}" name="SFUND-BNB" dataDxfId="85" totalsRowDxfId="84" dataCellStyle="Moneda" totalsRowCellStyle="Moneda">
      <calculatedColumnFormula>+IFERROR(INDEX(Assets!$A$2:$XY$440,MATCH($A3,Assets!$A$2:$A$441,0),MATCH(AQ$2,Assets!$A$2:$XY$2,0)),0)/$B3</calculatedColumnFormula>
    </tableColumn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29A35-5496-4560-A50F-86B7C91C01F9}" name="Cantidades4" displayName="Cantidades4" ref="A2:AT52">
  <autoFilter ref="A2:AT52" xr:uid="{8FB29A35-5496-4560-A50F-86B7C91C01F9}">
    <filterColumn colId="0">
      <filters>
        <dateGroupItem year="2021" month="10" dateTimeGrouping="month"/>
        <dateGroupItem year="2021" month="11" dateTimeGrouping="month"/>
        <dateGroupItem year="2021" month="12" dateTimeGrouping="month"/>
      </filters>
    </filterColumn>
  </autoFilter>
  <tableColumns count="46">
    <tableColumn id="1" xr3:uid="{67DC392A-06C4-4D78-BE42-0D2581809C75}" name="Dates" totalsRowLabel="Total" dataDxfId="83">
      <calculatedColumnFormula>+Quantity!A5</calculatedColumnFormula>
    </tableColumn>
    <tableColumn id="8" xr3:uid="{AB087F3D-D0EB-448B-BDDD-4ED871536843}" name="Deposits" dataDxfId="82"/>
    <tableColumn id="18" xr3:uid="{53995851-74CA-448F-AD13-F6D69DDD7FE0}" name="Totals" dataDxfId="81" dataCellStyle="Moneda">
      <calculatedColumnFormula>SUM($F3:XY3)</calculatedColumnFormula>
    </tableColumn>
    <tableColumn id="4" xr3:uid="{F4688ABB-F112-4A44-B8C9-43D5566CAE2C}" name="BTC Change" dataDxfId="80" dataCellStyle="Porcentaje">
      <calculatedColumnFormula>+IFERROR(INDEX(Prices!$A$4:$XY$441,MATCH($A2,Prices!$A$4:$A$441,0),MATCH(F$2,Prices!$A$4:$XY$4,0))/INDEX(Prices!$A$4:$XY$441,MATCH($A3,Prices!$A$4:$A$441,0),MATCH(F$2,Prices!$A$4:$XY$4,0)),0)-1</calculatedColumnFormula>
    </tableColumn>
    <tableColumn id="20" xr3:uid="{20D78EAA-4211-4780-82B6-217611C50EC4}" name="Profit" dataDxfId="79" dataCellStyle="Porcentaje"/>
    <tableColumn id="3" xr3:uid="{F9C5DCDD-3E6E-42C2-98B5-65DFDF2155CD}" name="BTC" dataDxfId="78" dataCellStyle="Moneda">
      <calculatedColumnFormula>+IFERROR(INDEX(Quantity!$A$5:$XX$441,MATCH($A3,Quantity!$A$5:$A$441,0),MATCH(F$2,Quantity!$A$4:$XX$4,0)),0)*(IFERROR(INDEX(Prices!$A$4:$XX$441,MATCH($A3,Prices!$A$4:$A$441,0),MATCH(F$2,Prices!$A$4:$XX$4,0)),0))</calculatedColumnFormula>
    </tableColumn>
    <tableColumn id="26" xr3:uid="{822E96DA-0DB6-4B61-AD65-E08F23814288}" name="ETH" dataDxfId="77" dataCellStyle="Moneda">
      <calculatedColumnFormula>+IFERROR(INDEX(Quantity!$A$5:$XX$441,MATCH($A3,Quantity!$A$5:$A$441,0),MATCH(G$2,Quantity!$A$4:$XX$4,0)),0)*(IFERROR(INDEX(Prices!$A$4:$XX$441,MATCH($A3,Prices!$A$4:$A$441,0),MATCH(G$2,Prices!$A$4:$XX$4,0)),0))</calculatedColumnFormula>
    </tableColumn>
    <tableColumn id="25" xr3:uid="{E48096C7-C2CD-49ED-B17F-2F487AFF2646}" name="BNB" dataDxfId="76" dataCellStyle="Moneda">
      <calculatedColumnFormula>+IFERROR(INDEX(Quantity!$A$5:$XX$441,MATCH($A3,Quantity!$A$5:$A$441,0),MATCH(H$2,Quantity!$A$4:$XX$4,0)),0)*(IFERROR(INDEX(Prices!$A$4:$XX$441,MATCH($A3,Prices!$A$4:$A$441,0),MATCH(H$2,Prices!$A$4:$XX$4,0)),0))</calculatedColumnFormula>
    </tableColumn>
    <tableColumn id="48" xr3:uid="{A96828E3-BE2F-408D-B03A-93B7223843C2}" name="AVAX" dataDxfId="75" dataCellStyle="Moneda">
      <calculatedColumnFormula>+IFERROR(INDEX(Quantity!$A$5:$XX$441,MATCH($A3,Quantity!$A$5:$A$441,0),MATCH(I$2,Quantity!$A$4:$XX$4,0)),0)*(IFERROR(INDEX(Prices!$A$4:$XX$441,MATCH($A3,Prices!$A$4:$A$441,0),MATCH(I$2,Prices!$A$4:$XX$4,0)),0))</calculatedColumnFormula>
    </tableColumn>
    <tableColumn id="47" xr3:uid="{956A2073-0AB9-4869-8EF5-775B5F563BBD}" name="USDC" dataDxfId="74" dataCellStyle="Moneda">
      <calculatedColumnFormula>+IFERROR(INDEX(Quantity!$A$5:$XX$441,MATCH($A3,Quantity!$A$5:$A$441,0),MATCH(J$2,Quantity!$A$4:$XX$4,0)),0)*(IFERROR(INDEX(Prices!$A$4:$XX$441,MATCH($A3,Prices!$A$4:$A$441,0),MATCH(J$2,Prices!$A$4:$XX$4,0)),0))</calculatedColumnFormula>
    </tableColumn>
    <tableColumn id="49" xr3:uid="{A0649718-2E1F-406B-A0CF-80FF7799C168}" name="CAKE" dataDxfId="73" dataCellStyle="Moneda"/>
    <tableColumn id="50" xr3:uid="{B5096053-8B04-415F-B569-01FD9ECD6937}" name="ADA" dataDxfId="72" dataCellStyle="Moneda"/>
    <tableColumn id="51" xr3:uid="{51698626-B434-4B81-AC75-9910412FE6C9}" name="HCT" dataDxfId="71" dataCellStyle="Moneda"/>
    <tableColumn id="52" xr3:uid="{9C4C74B9-3276-46A5-81E5-D22EC0BD6258}" name="JOE" dataDxfId="70" dataCellStyle="Moneda"/>
    <tableColumn id="53" xr3:uid="{7067B4AE-AD43-48BB-BBC2-BB4A8CD72E6C}" name="SKILL" dataDxfId="69" dataCellStyle="Moneda">
      <calculatedColumnFormula>+IFERROR(INDEX(Quantity!$A$5:$XX$441,MATCH($A3,Quantity!$A$5:$A$441,0),MATCH(O$2,Quantity!$A$4:$XX$4,0)),0)*(IFERROR(INDEX(Prices!$A$4:$XX$441,MATCH($A3,Prices!$A$4:$A$441,0),MATCH(O$2,Prices!$A$4:$XX$4,0)),0))</calculatedColumnFormula>
    </tableColumn>
    <tableColumn id="5" xr3:uid="{4780DC21-7AFD-42E7-BCF7-B20AF3E2528E}" name="USDT" dataDxfId="68" dataCellStyle="Moneda">
      <calculatedColumnFormula>+IFERROR(INDEX(Quantity!$A$5:$XX$441,MATCH($A3,Quantity!$A$5:$A$441,0),MATCH(P$2,Quantity!$A$4:$XX$4,0)),0)*(IFERROR(INDEX(Prices!$A$4:$XX$441,MATCH($A3,Prices!$A$4:$A$441,0),MATCH(P$2,Prices!$A$4:$XX$4,0)),0))</calculatedColumnFormula>
    </tableColumn>
    <tableColumn id="46" xr3:uid="{D25489BC-C07E-4071-9B44-93FD859F7511}" name="BUSD" dataDxfId="67" dataCellStyle="Moneda">
      <calculatedColumnFormula>+IFERROR(INDEX(Quantity!$A$5:$XX$441,MATCH($A3,Quantity!$A$5:$A$441,0),MATCH(Q$2,Quantity!$A$4:$XX$4,0)),0)*(IFERROR(INDEX(Prices!$A$4:$XX$441,MATCH($A3,Prices!$A$4:$A$441,0),MATCH(Q$2,Prices!$A$4:$XX$4,0)),0))</calculatedColumnFormula>
    </tableColumn>
    <tableColumn id="24" xr3:uid="{691D95FB-D983-4884-9286-D73F9FAFB84D}" name="1inch" dataDxfId="66" dataCellStyle="Moneda">
      <calculatedColumnFormula>+IFERROR(INDEX(Quantity!$A$5:$XX$441,MATCH($A3,Quantity!$A$5:$A$441,0),MATCH(R$2,Quantity!$A$4:$XX$4,0)),0)*(IFERROR(INDEX(Prices!$A$4:$XX$441,MATCH($A3,Prices!$A$4:$A$441,0),MATCH(R$2,Prices!$A$4:$XX$4,0)),0))</calculatedColumnFormula>
    </tableColumn>
    <tableColumn id="28" xr3:uid="{361B504A-652F-4AC0-8709-09F78AA18EDC}" name="XCUR" dataDxfId="65" dataCellStyle="Moneda">
      <calculatedColumnFormula>+IFERROR(INDEX(Quantity!$A$5:$XX$441,MATCH($A3,Quantity!$A$5:$A$441,0),MATCH(S$2,Quantity!$A$4:$XX$4,0)),0)*(IFERROR(INDEX(Prices!$A$4:$XX$441,MATCH($A3,Prices!$A$4:$A$441,0),MATCH(S$2,Prices!$A$4:$XX$4,0)),0))</calculatedColumnFormula>
    </tableColumn>
    <tableColumn id="29" xr3:uid="{793B4F59-E03C-4C45-AEEE-9A979C0FE917}" name="XED-BNB LP" dataDxfId="64" dataCellStyle="Moneda">
      <calculatedColumnFormula>+IFERROR(INDEX(Quantity!$A$5:$XX$441,MATCH($A3,Quantity!$A$5:$A$441,0),MATCH(T$2,Quantity!$A$4:$XX$4,0)),0)*(IFERROR(INDEX(Prices!$A$4:$XX$441,MATCH($A3,Prices!$A$4:$A$441,0),MATCH(T$2,Prices!$A$4:$XX$4,0)),0))</calculatedColumnFormula>
    </tableColumn>
    <tableColumn id="30" xr3:uid="{4D833E4F-0159-44C5-A280-A0F441840FA3}" name="QKC-BUSD LP" dataDxfId="63" dataCellStyle="Moneda">
      <calculatedColumnFormula>+IFERROR(INDEX(Quantity!$A$5:$XX$441,MATCH($A3,Quantity!$A$5:$A$441,0),MATCH(U$2,Quantity!$A$4:$XX$4,0)),0)*(IFERROR(INDEX(Prices!$A$4:$XX$441,MATCH($A3,Prices!$A$4:$A$441,0),MATCH(U$2,Prices!$A$4:$XX$4,0)),0))</calculatedColumnFormula>
    </tableColumn>
    <tableColumn id="31" xr3:uid="{284E9461-1D48-4955-8230-C39696C04C54}" name="IOTX-BUSD LP" dataDxfId="62" dataCellStyle="Moneda">
      <calculatedColumnFormula>+IFERROR(INDEX(Quantity!$A$5:$XX$441,MATCH($A3,Quantity!$A$5:$A$441,0),MATCH(V$2,Quantity!$A$4:$XX$4,0)),0)*(IFERROR(INDEX(Prices!$A$4:$XX$441,MATCH($A3,Prices!$A$4:$A$441,0),MATCH(V$2,Prices!$A$4:$XX$4,0)),0))</calculatedColumnFormula>
    </tableColumn>
    <tableColumn id="2" xr3:uid="{3F57FAD2-CCF6-4A0F-8862-2773C9D32DD8}" name="BUNNY-BNB LP" dataDxfId="61" dataCellStyle="Moneda">
      <calculatedColumnFormula>+IFERROR(INDEX(Quantity!$A$5:$XX$441,MATCH($A3,Quantity!$A$5:$A$441,0),MATCH(W$2,Quantity!$A$4:$XX$4,0)),0)*(IFERROR(INDEX(Prices!$A$4:$XX$441,MATCH($A3,Prices!$A$4:$A$441,0),MATCH(W$2,Prices!$A$4:$XX$4,0)),0))</calculatedColumnFormula>
    </tableColumn>
    <tableColumn id="32" xr3:uid="{91462665-F69B-4409-BFEF-3A6F64DDEBD5}" name="TXL-BUSD LP" dataDxfId="60" dataCellStyle="Moneda">
      <calculatedColumnFormula>+IFERROR(INDEX(Quantity!$A$5:$XX$441,MATCH($A3,Quantity!$A$5:$A$441,0),MATCH(X$2,Quantity!$A$4:$XX$4,0)),0)*(IFERROR(INDEX(Prices!$A$4:$XX$441,MATCH($A3,Prices!$A$4:$A$441,0),MATCH(X$2,Prices!$A$4:$XX$4,0)),0))</calculatedColumnFormula>
    </tableColumn>
    <tableColumn id="19" xr3:uid="{D885F7F1-9D19-4456-B0F4-3000E0B0352B}" name="EASY-BNB LP (PS)" dataDxfId="59" dataCellStyle="Moneda">
      <calculatedColumnFormula>+IFERROR(INDEX(Quantity!$A$5:$XX$441,MATCH($A3,Quantity!$A$5:$A$441,0),MATCH(Y$2,Quantity!$A$4:$XX$4,0)),0)*(IFERROR(INDEX(Prices!$A$4:$XX$441,MATCH($A3,Prices!$A$4:$A$441,0),MATCH(Y$2,Prices!$A$4:$XX$4,0)),0))</calculatedColumnFormula>
    </tableColumn>
    <tableColumn id="21" xr3:uid="{6596DE8F-8CDB-423D-A49A-63044394F82C}" name="Climb-BNB LP" dataDxfId="58" dataCellStyle="Moneda">
      <calculatedColumnFormula>+IFERROR(INDEX(Quantity!$A$5:$XX$441,MATCH($A3,Quantity!$A$5:$A$441,0),MATCH(Z$2,Quantity!$A$4:$XX$4,0)),0)*(IFERROR(INDEX(Prices!$A$4:$XX$441,MATCH($A3,Prices!$A$4:$A$441,0),MATCH(Z$2,Prices!$A$4:$XX$4,0)),0))</calculatedColumnFormula>
    </tableColumn>
    <tableColumn id="11" xr3:uid="{9D479201-A0CF-4F6F-9CB8-395B2185D294}" name="Climb-BUSD LP" dataDxfId="57" dataCellStyle="Moneda">
      <calculatedColumnFormula>+IFERROR(INDEX(Quantity!$A$5:$XX$441,MATCH($A3,Quantity!$A$5:$A$441,0),MATCH(AA$2,Quantity!$A$4:$XX$4,0)),0)*(IFERROR(INDEX(Prices!$A$4:$XX$441,MATCH($A3,Prices!$A$4:$A$441,0),MATCH(AA$2,Prices!$A$4:$XX$4,0)),0))</calculatedColumnFormula>
    </tableColumn>
    <tableColumn id="22" xr3:uid="{32AE27CC-97E1-4F92-970C-B81BC27EBFF3}" name="EGG" dataDxfId="56" dataCellStyle="Moneda">
      <calculatedColumnFormula>+IFERROR(INDEX(Quantity!$A$5:$XX$441,MATCH($A3,Quantity!$A$5:$A$441,0),MATCH(AB$2,Quantity!$A$4:$XX$4,0)),0)*(IFERROR(INDEX(Prices!$A$4:$XX$441,MATCH($A3,Prices!$A$4:$A$441,0),MATCH(AB$2,Prices!$A$4:$XX$4,0)),0))</calculatedColumnFormula>
    </tableColumn>
    <tableColumn id="23" xr3:uid="{90F72A6C-981E-48C8-971C-B412F0D08651}" name="DeXe" dataDxfId="55" dataCellStyle="Moneda">
      <calculatedColumnFormula>+IFERROR(INDEX(Quantity!$A$5:$XX$441,MATCH($A3,Quantity!$A$5:$A$441,0),MATCH(AC$2,Quantity!$A$4:$XX$4,0)),0)*(IFERROR(INDEX(Prices!$A$4:$XX$441,MATCH($A3,Prices!$A$4:$A$441,0),MATCH(AC$2,Prices!$A$4:$XX$4,0)),0))</calculatedColumnFormula>
    </tableColumn>
    <tableColumn id="7" xr3:uid="{987C0996-ADFE-4BA6-B397-CE653B9DE2A3}" name="Zee-BNB" dataDxfId="54" dataCellStyle="Moneda">
      <calculatedColumnFormula>+IFERROR(INDEX(Quantity!$A$5:$XX$441,MATCH($A3,Quantity!$A$5:$A$441,0),MATCH(AD$2,Quantity!$A$4:$XX$4,0)),0)*(IFERROR(INDEX(Prices!$A$4:$XX$441,MATCH($A3,Prices!$A$4:$A$441,0),MATCH(AD$2,Prices!$A$4:$XX$4,0)),0))</calculatedColumnFormula>
    </tableColumn>
    <tableColumn id="13" xr3:uid="{1097D89B-250C-455E-A303-2C7AE297A19E}" name="ZIL" dataDxfId="53" dataCellStyle="Moneda">
      <calculatedColumnFormula>+IFERROR(INDEX(Quantity!$A$5:$XX$441,MATCH($A3,Quantity!$A$5:$A$441,0),MATCH(AE$2,Quantity!$A$4:$XX$4,0)),0)*(IFERROR(INDEX(Prices!$A$4:$XX$441,MATCH($A3,Prices!$A$4:$A$441,0),MATCH(AE$2,Prices!$A$4:$XX$4,0)),0))</calculatedColumnFormula>
    </tableColumn>
    <tableColumn id="14" xr3:uid="{6190E84D-1CD1-414C-A63D-6155AF62487D}" name="DG-BNB LP" dataDxfId="52" dataCellStyle="Moneda">
      <calculatedColumnFormula>+IFERROR(INDEX(Quantity!$A$5:$XX$441,MATCH($A3,Quantity!$A$5:$A$441,0),MATCH(AF$2,Quantity!$A$4:$XX$4,0)),0)*(IFERROR(INDEX(Prices!$A$4:$XX$441,MATCH($A3,Prices!$A$4:$A$441,0),MATCH(AF$2,Prices!$A$4:$XX$4,0)),0))</calculatedColumnFormula>
    </tableColumn>
    <tableColumn id="15" xr3:uid="{395425E7-7353-43FD-876F-B3A987073C57}" name="RFOX-BNB LP" dataDxfId="51" dataCellStyle="Moneda">
      <calculatedColumnFormula>+IFERROR(INDEX(Quantity!$A$5:$XX$441,MATCH($A3,Quantity!$A$5:$A$441,0),MATCH(AG$2,Quantity!$A$4:$XX$4,0)),0)*(IFERROR(INDEX(Prices!$A$4:$XX$441,MATCH($A3,Prices!$A$4:$A$441,0),MATCH(AG$2,Prices!$A$4:$XX$4,0)),0))</calculatedColumnFormula>
    </tableColumn>
    <tableColumn id="9" xr3:uid="{142E0E48-8992-48E8-9D10-E3A94740888E}" name="LTO" dataDxfId="50" dataCellStyle="Moneda">
      <calculatedColumnFormula>+IFERROR(INDEX(Quantity!$A$5:$XX$441,MATCH($A3,Quantity!$A$5:$A$441,0),MATCH(AH$2,Quantity!$A$4:$XX$4,0)),0)*(IFERROR(INDEX(Prices!$A$4:$XX$441,MATCH($A3,Prices!$A$4:$A$441,0),MATCH(AH$2,Prices!$A$4:$XX$4,0)),0))</calculatedColumnFormula>
    </tableColumn>
    <tableColumn id="6" xr3:uid="{665431DB-2E88-4FF5-9FAE-B5DA5CFF05E9}" name="LTO-BNB LP" dataDxfId="49" dataCellStyle="Moneda">
      <calculatedColumnFormula>+IFERROR(INDEX(Quantity!$A$5:$XX$441,MATCH($A3,Quantity!$A$5:$A$441,0),MATCH(AI$2,Quantity!$A$4:$XX$4,0)),0)*(IFERROR(INDEX(Prices!$A$4:$XX$441,MATCH($A3,Prices!$A$4:$A$441,0),MATCH(AI$2,Prices!$A$4:$XX$4,0)),0))</calculatedColumnFormula>
    </tableColumn>
    <tableColumn id="16" xr3:uid="{277B8F0C-530D-4B3D-BE98-8B05099D63EB}" name="MARSH-BNB" dataDxfId="48" dataCellStyle="Moneda">
      <calculatedColumnFormula>+IFERROR(INDEX(Quantity!$A$5:$XX$441,MATCH($A3,Quantity!$A$5:$A$441,0),MATCH(AJ$2,Quantity!$A$4:$XX$4,0)),0)*(IFERROR(INDEX(Prices!$A$4:$XX$441,MATCH($A3,Prices!$A$4:$A$441,0),MATCH(AJ$2,Prices!$A$4:$XX$4,0)),0))</calculatedColumnFormula>
    </tableColumn>
    <tableColumn id="10" xr3:uid="{93B3C141-8914-4C23-B6B4-DA9CF129665B}" name="MARSH" dataDxfId="47" dataCellStyle="Moneda">
      <calculatedColumnFormula>+IFERROR(INDEX(Quantity!$A$5:$XX$441,MATCH($A3,Quantity!$A$5:$A$441,0),MATCH(AK$2,Quantity!$A$4:$XX$4,0)),0)*(IFERROR(INDEX(Prices!$A$4:$XX$441,MATCH($A3,Prices!$A$4:$A$441,0),MATCH(AK$2,Prices!$A$4:$XX$4,0)),0))</calculatedColumnFormula>
    </tableColumn>
    <tableColumn id="12" xr3:uid="{1FAB1F88-8AF9-4A37-8808-85C7027BE3BF}" name="WBNB-IOTA" dataDxfId="46" dataCellStyle="Moneda">
      <calculatedColumnFormula>+IFERROR(INDEX(Quantity!$A$5:$XX$441,MATCH($A3,Quantity!$A$5:$A$441,0),MATCH(AL$2,Quantity!$A$4:$XX$4,0)),0)*(IFERROR(INDEX(Prices!$A$4:$XX$441,MATCH($A3,Prices!$A$4:$A$441,0),MATCH(AL$2,Prices!$A$4:$XX$4,0)),0))</calculatedColumnFormula>
    </tableColumn>
    <tableColumn id="17" xr3:uid="{FBF6DCAC-A603-4F07-BB6C-C045662D3726}" name="AVAX-WBNB" dataDxfId="45" dataCellStyle="Moneda">
      <calculatedColumnFormula>+IFERROR(INDEX(Quantity!$A$5:$XX$441,MATCH($A3,Quantity!$A$5:$A$441,0),MATCH(AM$2,Quantity!$A$4:$XX$4,0)),0)*(IFERROR(INDEX(Prices!$A$4:$XX$441,MATCH($A3,Prices!$A$4:$A$441,0),MATCH(AM$2,Prices!$A$4:$XX$4,0)),0))</calculatedColumnFormula>
    </tableColumn>
    <tableColumn id="33" xr3:uid="{7E1FA9F2-0AEE-48B3-9BE6-DF5ED7FFBCF5}" name="BANANA-BUSD" dataDxfId="44" dataCellStyle="Moneda">
      <calculatedColumnFormula>+IFERROR(INDEX(Quantity!$A$5:$XX$441,MATCH($A3,Quantity!$A$5:$A$441,0),MATCH(AN$2,Quantity!$A$4:$XX$4,0)),0)*(IFERROR(INDEX(Prices!$A$4:$XX$441,MATCH($A3,Prices!$A$4:$A$441,0),MATCH(AN$2,Prices!$A$4:$XX$4,0)),0))</calculatedColumnFormula>
    </tableColumn>
    <tableColumn id="35" xr3:uid="{273E290B-2CE7-4BC3-B27C-D27CF1A11EAD}" name="DVI-BNB" dataDxfId="43" dataCellStyle="Moneda">
      <calculatedColumnFormula>+IFERROR(INDEX(Quantity!$A$5:$XX$441,MATCH($A3,Quantity!$A$5:$A$441,0),MATCH(AO$2,Quantity!$A$4:$XX$4,0)),0)*(IFERROR(INDEX(Prices!$A$4:$XX$441,MATCH($A3,Prices!$A$4:$A$441,0),MATCH(AO$2,Prices!$A$4:$XX$4,0)),0))</calculatedColumnFormula>
    </tableColumn>
    <tableColumn id="36" xr3:uid="{67DB6899-DB84-44E9-91A4-9CA2058DF2C3}" name="HAKA" dataDxfId="42" dataCellStyle="Moneda">
      <calculatedColumnFormula>+IFERROR(INDEX(Quantity!$A$5:$XX$441,MATCH($A3,Quantity!$A$5:$A$441,0),MATCH(AP$2,Quantity!$A$4:$XX$4,0)),0)*(IFERROR(INDEX(Prices!$A$4:$XX$441,MATCH($A3,Prices!$A$4:$A$441,0),MATCH(AP$2,Prices!$A$4:$XX$4,0)),0))</calculatedColumnFormula>
    </tableColumn>
    <tableColumn id="37" xr3:uid="{49CC0808-D9BE-4E83-BEB5-DAD309539382}" name="BANANA-BNB" dataDxfId="41" dataCellStyle="Moneda">
      <calculatedColumnFormula>+IFERROR(INDEX(Quantity!$A$5:$XX$441,MATCH($A3,Quantity!$A$5:$A$441,0),MATCH(AQ$2,Quantity!$A$4:$XX$4,0)),0)*(IFERROR(INDEX(Prices!$A$4:$XX$441,MATCH($A3,Prices!$A$4:$A$441,0),MATCH(AQ$2,Prices!$A$4:$XX$4,0)),0))</calculatedColumnFormula>
    </tableColumn>
    <tableColumn id="39" xr3:uid="{D2E3E111-2DBC-4422-9FCB-153FA431F911}" name="ONT-BNB" dataDxfId="40" dataCellStyle="Moneda">
      <calculatedColumnFormula>+IFERROR(INDEX(Quantity!$A$5:$XX$441,MATCH($A3,Quantity!$A$5:$A$441,0),MATCH(AR$2,Quantity!$A$4:$XX$4,0)),0)*(IFERROR(INDEX(Prices!$A$4:$XX$441,MATCH($A3,Prices!$A$4:$A$441,0),MATCH(AR$2,Prices!$A$4:$XX$4,0)),0))</calculatedColumnFormula>
    </tableColumn>
    <tableColumn id="40" xr3:uid="{DD741361-D9ED-4933-8A56-CF828EFA576F}" name="PHA-BUSD" dataDxfId="39" dataCellStyle="Moneda"/>
    <tableColumn id="41" xr3:uid="{7CAE3147-793F-434C-8EA2-33AB068EB1AE}" name="SFUND-BNB" dataDxfId="38" dataCellStyle="Moneda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E786EDE-80D5-4B06-91B2-A4965DA162B8}" name="Movimientos" displayName="Movimientos" ref="A1:H190" totalsRowShown="0">
  <autoFilter ref="A1:H190" xr:uid="{CE786EDE-80D5-4B06-91B2-A4965DA162B8}"/>
  <tableColumns count="8">
    <tableColumn id="1" xr3:uid="{96269FD7-B697-4DC8-BC30-B9B6335D3A60}" name="Date" dataDxfId="36"/>
    <tableColumn id="2" xr3:uid="{0774E886-38C1-4D91-976D-5F474ECEB6DF}" name="Asset type"/>
    <tableColumn id="7" xr3:uid="{D4A6C141-8629-45F0-B0EA-69CCD72C71D1}" name="Risk"/>
    <tableColumn id="3" xr3:uid="{B173FBC0-5C29-4823-8BCC-4AA1AFF817FE}" name="Asset"/>
    <tableColumn id="4" xr3:uid="{5243B9D2-4327-48E0-AF6E-CD4ABAE4D6CA}" name="Platform"/>
    <tableColumn id="5" xr3:uid="{8CC312B8-328F-4C4C-B752-33C617B6ED51}" name="Total"/>
    <tableColumn id="6" xr3:uid="{3F8F8486-E604-4D03-B747-CC42CE4C6B27}" name="Movement"/>
    <tableColumn id="8" xr3:uid="{662B86FF-A6D6-4297-8387-C27440DD2A78}" name="Blockchai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7AC63D4-9029-45D9-A478-6BE7E8F516A9}" name="Movimientos11" displayName="Movimientos11" ref="A1:E168" totalsRowShown="0">
  <autoFilter ref="A1:E168" xr:uid="{F7AC63D4-9029-45D9-A478-6BE7E8F516A9}"/>
  <sortState xmlns:xlrd2="http://schemas.microsoft.com/office/spreadsheetml/2017/richdata2" ref="A68:E164">
    <sortCondition ref="A1:A164"/>
  </sortState>
  <tableColumns count="5">
    <tableColumn id="1" xr3:uid="{138C1037-6DC7-4E9B-8609-E2738224C496}" name="Date" dataDxfId="35"/>
    <tableColumn id="2" xr3:uid="{5894E39D-BF46-41F8-91BB-12860B474E66}" name="Asset type"/>
    <tableColumn id="3" xr3:uid="{CED03F78-078D-4D97-A156-87796708CBBA}" name="Asset"/>
    <tableColumn id="5" xr3:uid="{7D2DC398-AEF4-4BA8-9E80-30FB05EEEE7C}" name="Price"/>
    <tableColumn id="6" xr3:uid="{AC59444B-452C-471A-A7E8-72DF0D3D6817}" name="Change in 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5B9DE-2EBD-4F66-98C0-718269E655E4}">
  <dimension ref="A1:K14"/>
  <sheetViews>
    <sheetView workbookViewId="0">
      <selection activeCell="J7" sqref="J7"/>
    </sheetView>
  </sheetViews>
  <sheetFormatPr baseColWidth="10" defaultRowHeight="15" x14ac:dyDescent="0.25"/>
  <cols>
    <col min="3" max="3" width="15.5703125" customWidth="1"/>
    <col min="4" max="4" width="12.5703125" customWidth="1"/>
    <col min="5" max="5" width="14" bestFit="1" customWidth="1"/>
    <col min="6" max="6" width="16" customWidth="1"/>
    <col min="7" max="8" width="14" customWidth="1"/>
    <col min="9" max="9" width="16.85546875" customWidth="1"/>
    <col min="10" max="10" width="14.7109375" customWidth="1"/>
  </cols>
  <sheetData>
    <row r="1" spans="1:11" ht="15.75" thickBot="1" x14ac:dyDescent="0.3">
      <c r="A1" s="56" t="s">
        <v>81</v>
      </c>
      <c r="B1" s="57">
        <v>44534</v>
      </c>
    </row>
    <row r="2" spans="1:11" x14ac:dyDescent="0.25">
      <c r="C2" s="36"/>
      <c r="D2" s="36"/>
      <c r="E2" s="36"/>
      <c r="F2" s="36"/>
    </row>
    <row r="3" spans="1:11" ht="15.75" thickBot="1" x14ac:dyDescent="0.3">
      <c r="B3" s="3" t="s">
        <v>79</v>
      </c>
      <c r="C3" s="3" t="s">
        <v>80</v>
      </c>
      <c r="D3" s="3" t="s">
        <v>73</v>
      </c>
      <c r="E3" s="3" t="s">
        <v>74</v>
      </c>
      <c r="F3" s="3" t="s">
        <v>82</v>
      </c>
      <c r="G3" s="3" t="s">
        <v>83</v>
      </c>
      <c r="H3" s="3" t="s">
        <v>17</v>
      </c>
      <c r="I3" s="3" t="s">
        <v>84</v>
      </c>
      <c r="J3" s="3" t="s">
        <v>85</v>
      </c>
      <c r="K3" s="3" t="s">
        <v>86</v>
      </c>
    </row>
    <row r="4" spans="1:11" ht="15.75" thickBot="1" x14ac:dyDescent="0.3">
      <c r="B4" s="37" t="s">
        <v>18</v>
      </c>
      <c r="C4" s="40">
        <v>44531</v>
      </c>
      <c r="D4" s="46">
        <f>(IFERROR(INDEX(Assets!$A$3:$XX$440,MATCH($B$1,Assets!$A$3:$A$441,0),MATCH($B4,Assets!$A$2:$XX$2,0)),0))</f>
        <v>1422.5303190122179</v>
      </c>
      <c r="E4" s="54">
        <f>(IFERROR(INDEX(Distribution!$A$3:$XX$441,MATCH($B$1,Distribution!$A$3:$A$441,0),MATCH($B4,Distribution!$A$2:$XX$2,0)),0))</f>
        <v>0.1737607651167829</v>
      </c>
      <c r="F4" s="48">
        <v>58935.12</v>
      </c>
      <c r="G4" s="48">
        <f>(IFERROR(INDEX(Prices!$A$4:$XX$441,MATCH($B$1,Prices!$A$4:$A$441,0),MATCH($B4,Prices!$A$4:$XX$4,0)),0))</f>
        <v>58935.12</v>
      </c>
      <c r="H4" s="51">
        <f>IFERROR((+Tabla2[[#This Row],[Date Price]]/Tabla2[[#This Row],[Buy Price]])-1,)</f>
        <v>0</v>
      </c>
      <c r="I4" s="41">
        <v>0.15</v>
      </c>
      <c r="J4" s="48">
        <f t="shared" ref="J4:J13" si="0">+G4+I4*G4</f>
        <v>67775.388000000006</v>
      </c>
      <c r="K4" s="62">
        <f>IF(Tabla2[[#This Row],[Buy Date]]=0,"",+$B$1-C4)</f>
        <v>3</v>
      </c>
    </row>
    <row r="5" spans="1:11" ht="15.75" thickBot="1" x14ac:dyDescent="0.3">
      <c r="B5" s="38" t="s">
        <v>5</v>
      </c>
      <c r="C5" s="42">
        <v>44529</v>
      </c>
      <c r="D5" s="46">
        <f>(IFERROR(INDEX(Assets!$A$3:$XX$440,MATCH($B$1,Assets!$A$3:$A$441,0),MATCH($B5,Assets!$A$2:$XX$2,0)),0))</f>
        <v>1496.9654349999998</v>
      </c>
      <c r="E5" s="33">
        <f>(IFERROR(INDEX(Distribution!$A$3:$XX$441,MATCH($B$1,Distribution!$A$3:$A$441,0),MATCH($B5,Distribution!$A$2:$XX$2,0)),0))</f>
        <v>0.18285294581249881</v>
      </c>
      <c r="F5" s="49">
        <f>(IFERROR(INDEX(Prices!$A$4:$XX$441,MATCH($B$1,Prices!$A$4:$A$441,0),MATCH($B5,Prices!$A$4:$XX$4,0)),0))</f>
        <v>4330</v>
      </c>
      <c r="G5" s="49">
        <f>(IFERROR(INDEX(Prices!$A$4:$XX$441,MATCH($B$1,Prices!$A$4:$A$441,0),MATCH($B5,Prices!$A$4:$XX$4,0)),0))</f>
        <v>4330</v>
      </c>
      <c r="H5" s="52">
        <f>IFERROR((+Tabla2[[#This Row],[Date Price]]/Tabla2[[#This Row],[Buy Price]])-1,)</f>
        <v>0</v>
      </c>
      <c r="I5" s="43">
        <v>0.15</v>
      </c>
      <c r="J5" s="49">
        <f t="shared" si="0"/>
        <v>4979.5</v>
      </c>
      <c r="K5" s="62">
        <f>IF(Tabla2[[#This Row],[Buy Date]]=0,"",+$B$1-C5)</f>
        <v>5</v>
      </c>
    </row>
    <row r="6" spans="1:11" ht="15.75" thickBot="1" x14ac:dyDescent="0.3">
      <c r="B6" s="38" t="s">
        <v>2</v>
      </c>
      <c r="C6" s="42">
        <v>44526</v>
      </c>
      <c r="D6" s="46">
        <f>(IFERROR(INDEX(Assets!$A$3:$XX$440,MATCH($B$1,Assets!$A$3:$A$441,0),MATCH($B6,Assets!$A$2:$XX$2,0)),0))</f>
        <v>56.306999999999277</v>
      </c>
      <c r="E6" s="33">
        <f>(IFERROR(INDEX(Distribution!$A$3:$XX$441,MATCH($B$1,Distribution!$A$3:$A$441,0),MATCH($B6,Distribution!$A$2:$XX$2,0)),0))</f>
        <v>6.8778480645842301E-3</v>
      </c>
      <c r="F6" s="49">
        <v>411</v>
      </c>
      <c r="G6" s="49">
        <f>(IFERROR(INDEX(Prices!$A$4:$XX$441,MATCH($B$1,Prices!$A$4:$A$441,0),MATCH($B6,Prices!$A$4:$XX$4,0)),0))</f>
        <v>411</v>
      </c>
      <c r="H6" s="52">
        <f>IFERROR((+Tabla2[[#This Row],[Date Price]]/Tabla2[[#This Row],[Buy Price]])-1,)</f>
        <v>0</v>
      </c>
      <c r="I6" s="43">
        <v>0.05</v>
      </c>
      <c r="J6" s="49">
        <f t="shared" si="0"/>
        <v>431.55</v>
      </c>
      <c r="K6" s="62">
        <f>IF(Tabla2[[#This Row],[Buy Date]]=0,"",+$B$1-C6)</f>
        <v>8</v>
      </c>
    </row>
    <row r="7" spans="1:11" ht="15.75" thickBot="1" x14ac:dyDescent="0.3">
      <c r="B7" s="38" t="s">
        <v>53</v>
      </c>
      <c r="C7" s="42"/>
      <c r="D7" s="46">
        <f>(IFERROR(INDEX(Assets!$A$3:$XX$440,MATCH($B$1,Assets!$A$3:$A$441,0),MATCH($B7,Assets!$A$2:$XX$2,0)),0))</f>
        <v>4.5539039206232705E-13</v>
      </c>
      <c r="E7" s="33">
        <f>(IFERROR(INDEX(Distribution!$A$3:$XX$441,MATCH($B$1,Distribution!$A$3:$A$441,0),MATCH($B7,Distribution!$A$2:$XX$2,0)),0))</f>
        <v>5.562551595141225E-17</v>
      </c>
      <c r="F7" s="49"/>
      <c r="G7" s="49">
        <f>(IFERROR(INDEX(Prices!$A$4:$XX$441,MATCH($B$1,Prices!$A$4:$A$441,0),MATCH($B7,Prices!$A$4:$XX$4,0)),0))</f>
        <v>128.18100000000001</v>
      </c>
      <c r="H7" s="52">
        <f>IFERROR((+Tabla2[[#This Row],[Date Price]]/Tabla2[[#This Row],[Buy Price]])-1,)</f>
        <v>0</v>
      </c>
      <c r="I7" s="43"/>
      <c r="J7" s="49">
        <f t="shared" si="0"/>
        <v>128.18100000000001</v>
      </c>
      <c r="K7" s="62" t="str">
        <f>IF(Tabla2[[#This Row],[Buy Date]]=0,"",+$B$1-C7)</f>
        <v/>
      </c>
    </row>
    <row r="8" spans="1:11" ht="15.75" thickBot="1" x14ac:dyDescent="0.3">
      <c r="B8" s="38" t="s">
        <v>68</v>
      </c>
      <c r="C8" s="42">
        <v>44526</v>
      </c>
      <c r="D8" s="46">
        <f>(IFERROR(INDEX(Assets!$A$3:$XX$440,MATCH($B$1,Assets!$A$3:$A$441,0),MATCH($B8,Assets!$A$2:$XX$2,0)),0))</f>
        <v>2281.24865</v>
      </c>
      <c r="E8" s="33">
        <f>(IFERROR(INDEX(Distribution!$A$3:$XX$441,MATCH($B$1,Distribution!$A$3:$A$441,0),MATCH($B8,Distribution!$A$2:$XX$2,0)),0))</f>
        <v>0.27865241643557798</v>
      </c>
      <c r="F8" s="49">
        <v>1</v>
      </c>
      <c r="G8" s="49">
        <f>(IFERROR(INDEX(Prices!$A$4:$XX$441,MATCH($B$1,Prices!$A$4:$A$441,0),MATCH($B8,Prices!$A$4:$XX$4,0)),0))</f>
        <v>1</v>
      </c>
      <c r="H8" s="52">
        <f>IFERROR((+Tabla2[[#This Row],[Date Price]]/Tabla2[[#This Row],[Buy Price]])-1,)</f>
        <v>0</v>
      </c>
      <c r="I8" s="43"/>
      <c r="J8" s="49">
        <f t="shared" si="0"/>
        <v>1</v>
      </c>
      <c r="K8" s="62">
        <f>IF(Tabla2[[#This Row],[Buy Date]]=0,"",+$B$1-C8)</f>
        <v>8</v>
      </c>
    </row>
    <row r="9" spans="1:11" ht="15.75" thickBot="1" x14ac:dyDescent="0.3">
      <c r="B9" s="38" t="s">
        <v>7</v>
      </c>
      <c r="C9" s="42"/>
      <c r="D9" s="46">
        <f>(IFERROR(INDEX(Assets!$A$3:$XX$440,MATCH($B$1,Assets!$A$3:$A$441,0),MATCH($B9,Assets!$A$2:$XX$2,0)),0))</f>
        <v>0</v>
      </c>
      <c r="E9" s="33">
        <f>(IFERROR(INDEX(Distribution!$A$3:$XX$441,MATCH($B$1,Distribution!$A$3:$A$441,0),MATCH($B9,Distribution!$A$2:$XX$2,0)),0))</f>
        <v>0</v>
      </c>
      <c r="F9" s="49"/>
      <c r="G9" s="49">
        <f>(IFERROR(INDEX(Prices!$A$4:$XX$441,MATCH($B$1,Prices!$A$4:$A$441,0),MATCH($B9,Prices!$A$4:$XX$4,0)),0))</f>
        <v>14.27</v>
      </c>
      <c r="H9" s="52">
        <f>IFERROR((+Tabla2[[#This Row],[Date Price]]/Tabla2[[#This Row],[Buy Price]])-1,)</f>
        <v>0</v>
      </c>
      <c r="I9" s="43"/>
      <c r="J9" s="49">
        <f t="shared" si="0"/>
        <v>14.27</v>
      </c>
      <c r="K9" s="62" t="str">
        <f>IF(Tabla2[[#This Row],[Buy Date]]=0,"",+$B$1-C9)</f>
        <v/>
      </c>
    </row>
    <row r="10" spans="1:11" ht="15.75" thickBot="1" x14ac:dyDescent="0.3">
      <c r="B10" s="38" t="s">
        <v>42</v>
      </c>
      <c r="C10" s="42"/>
      <c r="D10" s="46">
        <f>(IFERROR(INDEX(Assets!$A$3:$XX$440,MATCH($B$1,Assets!$A$3:$A$441,0),MATCH($B10,Assets!$A$2:$XX$2,0)),0))</f>
        <v>0</v>
      </c>
      <c r="E10" s="33">
        <f>(IFERROR(INDEX(Distribution!$A$3:$XX$441,MATCH($B$1,Distribution!$A$3:$A$441,0),MATCH($B10,Distribution!$A$2:$XX$2,0)),0))</f>
        <v>0</v>
      </c>
      <c r="F10" s="49"/>
      <c r="G10" s="49">
        <f>(IFERROR(INDEX(Prices!$A$4:$XX$441,MATCH($B$1,Prices!$A$4:$A$441,0),MATCH($B10,Prices!$A$4:$XX$4,0)),0))</f>
        <v>2.0900000000000003</v>
      </c>
      <c r="H10" s="52">
        <f>IFERROR((+Tabla2[[#This Row],[Date Price]]/Tabla2[[#This Row],[Buy Price]])-1,)</f>
        <v>0</v>
      </c>
      <c r="I10" s="43"/>
      <c r="J10" s="49">
        <f t="shared" si="0"/>
        <v>2.0900000000000003</v>
      </c>
      <c r="K10" s="62" t="str">
        <f>IF(Tabla2[[#This Row],[Buy Date]]=0,"",+$B$1-C10)</f>
        <v/>
      </c>
    </row>
    <row r="11" spans="1:11" ht="15.75" thickBot="1" x14ac:dyDescent="0.3">
      <c r="B11" s="38" t="s">
        <v>59</v>
      </c>
      <c r="C11" s="42">
        <v>44526</v>
      </c>
      <c r="D11" s="46">
        <f>(IFERROR(INDEX(Assets!$A$3:$XX$440,MATCH($B$1,Assets!$A$3:$A$441,0),MATCH($B11,Assets!$A$2:$XX$2,0)),0))</f>
        <v>1422.1127449999999</v>
      </c>
      <c r="E11" s="33">
        <f>(IFERROR(INDEX(Distribution!$A$3:$XX$441,MATCH($B$1,Distribution!$A$3:$A$441,0),MATCH($B11,Distribution!$A$2:$XX$2,0)),0))</f>
        <v>0.17370975883671552</v>
      </c>
      <c r="F11" s="49">
        <v>0.14499999999999999</v>
      </c>
      <c r="G11" s="49">
        <f>(IFERROR(INDEX(Prices!$A$4:$XX$441,MATCH($B$1,Prices!$A$4:$A$441,0),MATCH($B11,Prices!$A$4:$XX$4,0)),0))</f>
        <v>0.1263</v>
      </c>
      <c r="H11" s="52">
        <f>IFERROR((+Tabla2[[#This Row],[Date Price]]/Tabla2[[#This Row],[Buy Price]])-1,)</f>
        <v>-0.12896551724137928</v>
      </c>
      <c r="I11" s="43">
        <v>0.2</v>
      </c>
      <c r="J11" s="49">
        <f t="shared" si="0"/>
        <v>0.15156</v>
      </c>
      <c r="K11" s="62">
        <f>IF(Tabla2[[#This Row],[Buy Date]]=0,"",+$B$1-C11)</f>
        <v>8</v>
      </c>
    </row>
    <row r="12" spans="1:11" ht="15.75" thickBot="1" x14ac:dyDescent="0.3">
      <c r="B12" s="38" t="s">
        <v>65</v>
      </c>
      <c r="C12" s="42">
        <v>44526</v>
      </c>
      <c r="D12" s="46">
        <f>(IFERROR(INDEX(Assets!$A$3:$XX$440,MATCH($B$1,Assets!$A$3:$A$441,0),MATCH($B12,Assets!$A$2:$XX$2,0)),0))</f>
        <v>854.74300000000005</v>
      </c>
      <c r="E12" s="33">
        <f>(IFERROR(INDEX(Distribution!$A$3:$XX$441,MATCH($B$1,Distribution!$A$3:$A$441,0),MATCH($B12,Distribution!$A$2:$XX$2,0)),0))</f>
        <v>0.10440606830886025</v>
      </c>
      <c r="F12" s="49">
        <v>4.05</v>
      </c>
      <c r="G12" s="49">
        <f>(IFERROR(INDEX(Prices!$A$4:$XX$441,MATCH($B$1,Prices!$A$4:$A$441,0),MATCH($B12,Prices!$A$4:$XX$4,0)),0))</f>
        <v>4.05</v>
      </c>
      <c r="H12" s="52">
        <f>IFERROR((+Tabla2[[#This Row],[Date Price]]/Tabla2[[#This Row],[Buy Price]])-1,)</f>
        <v>0</v>
      </c>
      <c r="I12" s="43"/>
      <c r="J12" s="49">
        <f t="shared" si="0"/>
        <v>4.05</v>
      </c>
      <c r="K12" s="62">
        <f>IF(Tabla2[[#This Row],[Buy Date]]=0,"",+$B$1-C12)</f>
        <v>8</v>
      </c>
    </row>
    <row r="13" spans="1:11" ht="15.75" thickBot="1" x14ac:dyDescent="0.3">
      <c r="B13" s="39" t="s">
        <v>40</v>
      </c>
      <c r="C13" s="44">
        <v>44477</v>
      </c>
      <c r="D13" s="47">
        <f>(IFERROR(INDEX(Assets!$A$3:$XX$440,MATCH($B$1,Assets!$A$3:$A$441,0),MATCH($B13,Assets!$A$2:$XX$2,0)),0))</f>
        <v>652.8104800000001</v>
      </c>
      <c r="E13" s="55">
        <f>(IFERROR(INDEX(Distribution!$A$3:$XX$441,MATCH($B$1,Distribution!$A$3:$A$441,0),MATCH($B13,Distribution!$A$2:$XX$2,0)),0))</f>
        <v>7.9740197424980203E-2</v>
      </c>
      <c r="F13" s="50">
        <v>15</v>
      </c>
      <c r="G13" s="50">
        <f>(IFERROR(INDEX(Prices!$A$4:$XX$441,MATCH($B$1,Prices!$A$4:$A$441,0),MATCH($B13,Prices!$A$4:$XX$4,0)),0))</f>
        <v>17.78</v>
      </c>
      <c r="H13" s="53">
        <f>IFERROR((+Tabla2[[#This Row],[Date Price]]/Tabla2[[#This Row],[Buy Price]])-1,)</f>
        <v>0.18533333333333335</v>
      </c>
      <c r="I13" s="45">
        <v>0.3</v>
      </c>
      <c r="J13" s="50">
        <f t="shared" si="0"/>
        <v>23.114000000000001</v>
      </c>
      <c r="K13" s="62">
        <f>IF(Tabla2[[#This Row],[Buy Date]]=0,"",+$B$1-C13)</f>
        <v>57</v>
      </c>
    </row>
    <row r="14" spans="1:11" x14ac:dyDescent="0.25">
      <c r="B14" s="61" t="s">
        <v>75</v>
      </c>
      <c r="C14" s="19"/>
      <c r="D14" s="13">
        <f>SUBTOTAL(109,D4:D13)</f>
        <v>8186.7176290122188</v>
      </c>
      <c r="E14" s="15"/>
      <c r="F14" s="5"/>
      <c r="G14" s="5"/>
      <c r="H14" s="14"/>
      <c r="I14" s="59"/>
      <c r="J14" s="5"/>
      <c r="K14" s="60" t="str">
        <f>IF(Tabla2[[#This Row],[Buy Date]]=0,"",+$B$1-C14)</f>
        <v/>
      </c>
    </row>
  </sheetData>
  <conditionalFormatting sqref="E4:E14">
    <cfRule type="colorScale" priority="1">
      <colorScale>
        <cfvo type="num" val="0"/>
        <cfvo type="percentile" val="50"/>
        <cfvo type="num" val="0.4"/>
        <color theme="9" tint="0.79998168889431442"/>
        <color theme="9" tint="0.39997558519241921"/>
        <color rgb="FFFF0000"/>
      </colorScale>
    </cfRule>
  </conditionalFormatting>
  <pageMargins left="0.7" right="0.7" top="0.75" bottom="0.75" header="0.3" footer="0.3"/>
  <pageSetup orientation="portrait" r:id="rId1"/>
  <ignoredErrors>
    <ignoredError sqref="D14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DA11C-D3BA-45F2-899D-A931CBE3CA9A}">
  <sheetPr>
    <tabColor rgb="FFFF0000"/>
  </sheetPr>
  <dimension ref="A1:XEU52"/>
  <sheetViews>
    <sheetView workbookViewId="0">
      <selection activeCell="E67" sqref="E67"/>
    </sheetView>
  </sheetViews>
  <sheetFormatPr baseColWidth="10" defaultRowHeight="15" x14ac:dyDescent="0.25"/>
  <cols>
    <col min="1" max="1" width="12.5703125" bestFit="1" customWidth="1"/>
    <col min="2" max="3" width="11.5703125" bestFit="1" customWidth="1"/>
    <col min="4" max="4" width="10.5703125" bestFit="1" customWidth="1"/>
    <col min="5" max="5" width="10.5703125" style="14" bestFit="1" customWidth="1"/>
    <col min="6" max="6" width="10.5703125" bestFit="1" customWidth="1"/>
    <col min="7" max="7" width="9" bestFit="1" customWidth="1"/>
    <col min="8" max="8" width="8.7109375" bestFit="1" customWidth="1"/>
    <col min="9" max="9" width="9" bestFit="1" customWidth="1"/>
    <col min="10" max="11" width="10.5703125" bestFit="1" customWidth="1"/>
    <col min="12" max="12" width="9" bestFit="1" customWidth="1"/>
    <col min="13" max="13" width="10.5703125" hidden="1" customWidth="1"/>
    <col min="14" max="14" width="11.5703125" hidden="1" customWidth="1"/>
    <col min="15" max="15" width="9" hidden="1" customWidth="1"/>
    <col min="16" max="16" width="10.5703125" hidden="1" customWidth="1"/>
    <col min="17" max="17" width="13.85546875" hidden="1" customWidth="1"/>
    <col min="18" max="18" width="15.28515625" hidden="1" customWidth="1"/>
    <col min="19" max="19" width="15.7109375" hidden="1" customWidth="1"/>
    <col min="20" max="20" width="17" hidden="1" customWidth="1"/>
    <col min="21" max="21" width="14.5703125" hidden="1" customWidth="1"/>
    <col min="22" max="22" width="12.85546875" hidden="1" customWidth="1"/>
    <col min="23" max="23" width="14.85546875" hidden="1" customWidth="1"/>
    <col min="24" max="24" width="6.5703125" hidden="1" customWidth="1"/>
    <col min="25" max="25" width="13.42578125" hidden="1" customWidth="1"/>
    <col min="26" max="26" width="14.5703125" hidden="1" customWidth="1"/>
    <col min="27" max="27" width="9.85546875" hidden="1" customWidth="1"/>
    <col min="28" max="28" width="14.28515625" hidden="1" customWidth="1"/>
    <col min="29" max="29" width="15" hidden="1" customWidth="1"/>
    <col min="30" max="30" width="15.140625" hidden="1" customWidth="1"/>
    <col min="31" max="31" width="16.7109375" hidden="1" customWidth="1"/>
    <col min="32" max="32" width="7.42578125" hidden="1" customWidth="1"/>
    <col min="33" max="33" width="11.42578125" hidden="1" customWidth="1"/>
    <col min="34" max="34" width="11.7109375" hidden="1" customWidth="1"/>
    <col min="35" max="35" width="15.85546875" hidden="1" customWidth="1"/>
    <col min="36" max="43" width="11.7109375" hidden="1" customWidth="1"/>
  </cols>
  <sheetData>
    <row r="1" spans="1:43" x14ac:dyDescent="0.25">
      <c r="A1" s="7"/>
      <c r="B1" s="7"/>
      <c r="C1" s="7"/>
      <c r="D1" s="7"/>
      <c r="E1" s="7"/>
      <c r="F1" s="11"/>
      <c r="G1" s="7"/>
      <c r="H1" s="11"/>
      <c r="I1" s="11"/>
      <c r="J1" s="10"/>
      <c r="K1" s="11"/>
      <c r="L1" s="7"/>
      <c r="M1" s="7"/>
      <c r="N1" s="8"/>
      <c r="O1" s="8"/>
      <c r="P1" s="8"/>
      <c r="Q1" s="7"/>
      <c r="R1" s="7"/>
      <c r="S1" s="7"/>
      <c r="T1" s="7"/>
      <c r="U1" s="7"/>
      <c r="V1" s="7"/>
      <c r="W1" s="7"/>
      <c r="X1" s="7"/>
      <c r="Y1" s="7"/>
      <c r="Z1" s="7"/>
    </row>
    <row r="2" spans="1:43" x14ac:dyDescent="0.25">
      <c r="A2" t="s">
        <v>76</v>
      </c>
      <c r="B2" s="3" t="s">
        <v>77</v>
      </c>
      <c r="C2" s="30" t="s">
        <v>18</v>
      </c>
      <c r="D2" t="s">
        <v>5</v>
      </c>
      <c r="E2" s="14" t="s">
        <v>2</v>
      </c>
      <c r="F2" s="30" t="s">
        <v>53</v>
      </c>
      <c r="G2" s="30" t="s">
        <v>68</v>
      </c>
      <c r="H2" t="s">
        <v>7</v>
      </c>
      <c r="I2" t="s">
        <v>42</v>
      </c>
      <c r="J2" s="30" t="s">
        <v>59</v>
      </c>
      <c r="K2" s="30" t="s">
        <v>65</v>
      </c>
      <c r="L2" t="s">
        <v>40</v>
      </c>
      <c r="M2" t="s">
        <v>3</v>
      </c>
      <c r="N2" t="s">
        <v>6</v>
      </c>
      <c r="O2" t="s">
        <v>0</v>
      </c>
      <c r="P2" t="s">
        <v>30</v>
      </c>
      <c r="Q2" t="s">
        <v>24</v>
      </c>
      <c r="R2" t="s">
        <v>25</v>
      </c>
      <c r="S2" t="s">
        <v>23</v>
      </c>
      <c r="T2" t="s">
        <v>22</v>
      </c>
      <c r="U2" t="s">
        <v>33</v>
      </c>
      <c r="V2" t="s">
        <v>21</v>
      </c>
      <c r="W2" t="s">
        <v>13</v>
      </c>
      <c r="X2" t="s">
        <v>16</v>
      </c>
      <c r="Y2" t="s">
        <v>4</v>
      </c>
      <c r="Z2" t="s">
        <v>8</v>
      </c>
      <c r="AA2" t="s">
        <v>9</v>
      </c>
      <c r="AB2" t="s">
        <v>10</v>
      </c>
      <c r="AC2" t="s">
        <v>27</v>
      </c>
      <c r="AD2" t="s">
        <v>26</v>
      </c>
      <c r="AE2" t="s">
        <v>11</v>
      </c>
      <c r="AF2" t="s">
        <v>14</v>
      </c>
      <c r="AG2" t="s">
        <v>35</v>
      </c>
      <c r="AH2" t="s">
        <v>37</v>
      </c>
      <c r="AI2" t="s">
        <v>39</v>
      </c>
      <c r="AJ2" t="s">
        <v>38</v>
      </c>
      <c r="AK2" t="s">
        <v>44</v>
      </c>
      <c r="AL2" t="s">
        <v>46</v>
      </c>
      <c r="AM2" t="s">
        <v>47</v>
      </c>
      <c r="AN2" s="30" t="s">
        <v>55</v>
      </c>
      <c r="AO2" s="30" t="s">
        <v>54</v>
      </c>
      <c r="AP2" s="30" t="s">
        <v>56</v>
      </c>
      <c r="AQ2" s="30" t="s">
        <v>57</v>
      </c>
    </row>
    <row r="3" spans="1:43" hidden="1" x14ac:dyDescent="0.25">
      <c r="A3" s="1">
        <f>+Quantity!A5</f>
        <v>44270</v>
      </c>
      <c r="B3" s="24">
        <f>+Assets!C3</f>
        <v>1646.4222970000001</v>
      </c>
      <c r="C3" s="14">
        <f>+IFERROR(INDEX(Assets!$A$2:$XY$440,MATCH($A3,Assets!$A$2:$A$441,0),MATCH(C$2,Assets!$A$2:$XY$2,0)),0)/$B3</f>
        <v>0</v>
      </c>
      <c r="D3" s="14">
        <f>+IFERROR(INDEX(Assets!$A$2:$XY$440,MATCH($A3,Assets!$A$2:$A$441,0),MATCH(D$2,Assets!$A$2:$XY$2,0)),0)/$B3</f>
        <v>0</v>
      </c>
      <c r="E3" s="14">
        <f>+IFERROR(INDEX(Assets!$A$2:$XY$440,MATCH($A3,Assets!$A$2:$A$441,0),MATCH(E$2,Assets!$A$2:$XY$2,0)),0)/$B3</f>
        <v>0</v>
      </c>
      <c r="F3" s="14">
        <f>+IFERROR(INDEX(Assets!$A$2:$XY$440,MATCH($A3,Assets!$A$2:$A$441,0),MATCH(F$2,Assets!$A$2:$XY$2,0)),0)/$B3</f>
        <v>0</v>
      </c>
      <c r="G3" s="14">
        <f>+IFERROR(INDEX(Assets!$A$2:$XY$440,MATCH($A3,Assets!$A$2:$A$441,0),MATCH(G$2,Assets!$A$2:$XY$2,0)),0)/$B3</f>
        <v>0</v>
      </c>
      <c r="H3" s="14">
        <f>+IFERROR(INDEX(Assets!$A$2:$XY$440,MATCH($A3,Assets!$A$2:$A$441,0),MATCH(H$2,Assets!$A$2:$XY$2,0)),0)/$B3</f>
        <v>0</v>
      </c>
      <c r="I3" s="14">
        <f>+IFERROR(INDEX(Assets!$A$2:$XY$440,MATCH($A3,Assets!$A$2:$A$441,0),MATCH(I$2,Assets!$A$2:$XY$2,0)),0)/$B3</f>
        <v>0</v>
      </c>
      <c r="J3" s="14">
        <f>+IFERROR(INDEX(Assets!$A$2:$XY$440,MATCH($A3,Assets!$A$2:$A$441,0),MATCH(J$2,Assets!$A$2:$XY$2,0)),0)/$B3</f>
        <v>0</v>
      </c>
      <c r="K3" s="14">
        <f>+IFERROR(INDEX(Assets!$A$2:$XY$440,MATCH($A3,Assets!$A$2:$A$441,0),MATCH(K$2,Assets!$A$2:$XY$2,0)),0)/$B3</f>
        <v>0</v>
      </c>
      <c r="L3" s="14">
        <f>+IFERROR(INDEX(Assets!$A$2:$XY$440,MATCH($A3,Assets!$A$2:$A$441,0),MATCH(L$2,Assets!$A$2:$XY$2,0)),0)/$B3</f>
        <v>0</v>
      </c>
      <c r="M3" s="14">
        <f>+IFERROR(INDEX(Assets!$A$2:$XY$440,MATCH($A3,Assets!$A$2:$A$441,0),MATCH(M$2,Assets!$A$2:$XY$2,0)),0)/$B3</f>
        <v>0.73308652476297209</v>
      </c>
      <c r="N3" s="14">
        <f>+IFERROR(INDEX(Assets!$A$2:$XY$440,MATCH($A3,Assets!$A$2:$A$441,0),MATCH(N$2,Assets!$A$2:$XY$2,0)),0)/$B3</f>
        <v>0</v>
      </c>
      <c r="O3" s="14">
        <f>+IFERROR(INDEX(Assets!$A$2:$XY$440,MATCH($A3,Assets!$A$2:$A$441,0),MATCH(O$2,Assets!$A$2:$XY$2,0)),0)/$B3</f>
        <v>0</v>
      </c>
      <c r="P3" s="14">
        <f>+IFERROR(INDEX(Assets!$A$2:$XY$440,MATCH($A3,Assets!$A$2:$A$441,0),MATCH(P$2,Assets!$A$2:$XY$2,0)),0)/$B3</f>
        <v>0</v>
      </c>
      <c r="Q3" s="14">
        <f>+IFERROR(INDEX(Assets!$A$2:$XY$440,MATCH($A3,Assets!$A$2:$A$441,0),MATCH(Q$2,Assets!$A$2:$XY$2,0)),0)/$B3</f>
        <v>0</v>
      </c>
      <c r="R3" s="14">
        <f>+IFERROR(INDEX(Assets!$A$2:$XY$440,MATCH($A3,Assets!$A$2:$A$441,0),MATCH(R$2,Assets!$A$2:$XY$2,0)),0)/$B3</f>
        <v>0</v>
      </c>
      <c r="S3" s="14">
        <f>+IFERROR(INDEX(Assets!$A$2:$XY$440,MATCH($A3,Assets!$A$2:$A$441,0),MATCH(S$2,Assets!$A$2:$XY$2,0)),0)/$B3</f>
        <v>0</v>
      </c>
      <c r="T3" s="14">
        <f>+IFERROR(INDEX(Assets!$A$2:$XY$440,MATCH($A3,Assets!$A$2:$A$441,0),MATCH(T$2,Assets!$A$2:$XY$2,0)),0)/$B3</f>
        <v>0</v>
      </c>
      <c r="U3" s="14">
        <f>+IFERROR(INDEX(Assets!$A$2:$XY$440,MATCH($A3,Assets!$A$2:$A$441,0),MATCH(U$2,Assets!$A$2:$XY$2,0)),0)/$B3</f>
        <v>0</v>
      </c>
      <c r="V3" s="14">
        <f>+IFERROR(INDEX(Assets!$A$2:$XY$440,MATCH($A3,Assets!$A$2:$A$441,0),MATCH(V$2,Assets!$A$2:$XY$2,0)),0)/$B3</f>
        <v>0</v>
      </c>
      <c r="W3" s="14">
        <f>+IFERROR(INDEX(Assets!$A$2:$XY$440,MATCH($A3,Assets!$A$2:$A$441,0),MATCH(W$2,Assets!$A$2:$XY$2,0)),0)/$B3</f>
        <v>0</v>
      </c>
      <c r="X3" s="14">
        <f>+IFERROR(INDEX(Assets!$A$2:$XY$440,MATCH($A3,Assets!$A$2:$A$441,0),MATCH(X$2,Assets!$A$2:$XY$2,0)),0)/$B3</f>
        <v>0</v>
      </c>
      <c r="Y3" s="14">
        <f>+IFERROR(INDEX(Assets!$A$2:$XY$440,MATCH($A3,Assets!$A$2:$A$441,0),MATCH(Y$2,Assets!$A$2:$XY$2,0)),0)/$B3</f>
        <v>0</v>
      </c>
      <c r="Z3" s="14">
        <f>+IFERROR(INDEX(Assets!$A$2:$XY$440,MATCH($A3,Assets!$A$2:$A$441,0),MATCH(Z$2,Assets!$A$2:$XY$2,0)),0)/$B3</f>
        <v>0</v>
      </c>
      <c r="AA3" s="14">
        <f>+IFERROR(INDEX(Assets!$A$2:$XY$440,MATCH($A3,Assets!$A$2:$A$441,0),MATCH(AA$2,Assets!$A$2:$XY$2,0)),0)/$B3</f>
        <v>0.26691347523702785</v>
      </c>
      <c r="AB3" s="14">
        <f>+IFERROR(INDEX(Assets!$A$2:$XY$440,MATCH($A3,Assets!$A$2:$A$441,0),MATCH(AB$2,Assets!$A$2:$XY$2,0)),0)/$B3</f>
        <v>0</v>
      </c>
      <c r="AC3" s="14">
        <f>+IFERROR(INDEX(Assets!$A$2:$XY$440,MATCH($A3,Assets!$A$2:$A$441,0),MATCH(AC$2,Assets!$A$2:$XY$2,0)),0)/$B3</f>
        <v>0</v>
      </c>
      <c r="AD3" s="14">
        <f>+IFERROR(INDEX(Assets!$A$2:$XY$440,MATCH($A3,Assets!$A$2:$A$441,0),MATCH(AD$2,Assets!$A$2:$XY$2,0)),0)/$B3</f>
        <v>0</v>
      </c>
      <c r="AE3" s="14">
        <f>+IFERROR(INDEX(Assets!$A$2:$XY$440,MATCH($A3,Assets!$A$2:$A$441,0),MATCH(AE$2,Assets!$A$2:$XY$2,0)),0)/$B3</f>
        <v>0</v>
      </c>
      <c r="AF3" s="14">
        <f>+IFERROR(INDEX(Assets!$A$2:$XY$440,MATCH($A3,Assets!$A$2:$A$441,0),MATCH(AF$2,Assets!$A$2:$XY$2,0)),0)/$B3</f>
        <v>0</v>
      </c>
      <c r="AG3" s="14">
        <f>+IFERROR(INDEX(Assets!$A$2:$XY$440,MATCH($A3,Assets!$A$2:$A$441,0),MATCH(AG$2,Assets!$A$2:$XY$2,0)),0)/$B3</f>
        <v>0</v>
      </c>
      <c r="AH3" s="14">
        <f>+IFERROR(INDEX(Assets!$A$2:$XY$440,MATCH($A3,Assets!$A$2:$A$441,0),MATCH(AH$2,Assets!$A$2:$XY$2,0)),0)/$B3</f>
        <v>0</v>
      </c>
      <c r="AI3" s="14">
        <f>+IFERROR(INDEX(Assets!$A$2:$XY$440,MATCH($A3,Assets!$A$2:$A$441,0),MATCH(AI$2,Assets!$A$2:$XY$2,0)),0)/$B3</f>
        <v>0</v>
      </c>
      <c r="AJ3" s="14">
        <f>+IFERROR(INDEX(Assets!$A$2:$XY$440,MATCH($A3,Assets!$A$2:$A$441,0),MATCH(AJ$2,Assets!$A$2:$XY$2,0)),0)/$B3</f>
        <v>0</v>
      </c>
      <c r="AK3" s="14">
        <f>+IFERROR(INDEX(Assets!$A$2:$XY$440,MATCH($A3,Assets!$A$2:$A$441,0),MATCH(AK$2,Assets!$A$2:$XY$2,0)),0)/$B3</f>
        <v>0</v>
      </c>
      <c r="AL3" s="14">
        <f>+IFERROR(INDEX(Assets!$A$2:$XY$440,MATCH($A3,Assets!$A$2:$A$441,0),MATCH(AL$2,Assets!$A$2:$XY$2,0)),0)/$B3</f>
        <v>0</v>
      </c>
      <c r="AM3" s="14">
        <f>+IFERROR(INDEX(Assets!$A$2:$XY$440,MATCH($A3,Assets!$A$2:$A$441,0),MATCH(AM$2,Assets!$A$2:$XY$2,0)),0)/$B3</f>
        <v>0</v>
      </c>
      <c r="AN3" s="14">
        <f>+IFERROR(INDEX(Assets!$A$2:$XY$440,MATCH($A3,Assets!$A$2:$A$441,0),MATCH(AN$2,Assets!$A$2:$XY$2,0)),0)/$B3</f>
        <v>0</v>
      </c>
      <c r="AO3" s="14">
        <f>+IFERROR(INDEX(Assets!$A$2:$XY$440,MATCH($A3,Assets!$A$2:$A$441,0),MATCH(AO$2,Assets!$A$2:$XY$2,0)),0)/$B3</f>
        <v>0</v>
      </c>
      <c r="AP3" s="14">
        <f>+IFERROR(INDEX(Assets!$A$2:$XY$440,MATCH($A3,Assets!$A$2:$A$441,0),MATCH(AP$2,Assets!$A$2:$XY$2,0)),0)/$B3</f>
        <v>0</v>
      </c>
      <c r="AQ3" s="14">
        <f>+IFERROR(INDEX(Assets!$A$2:$XY$440,MATCH($A3,Assets!$A$2:$A$441,0),MATCH(AQ$2,Assets!$A$2:$XY$2,0)),0)/$B3</f>
        <v>0</v>
      </c>
    </row>
    <row r="4" spans="1:43" hidden="1" x14ac:dyDescent="0.25">
      <c r="A4" s="1">
        <f>+Quantity!A6</f>
        <v>44271</v>
      </c>
      <c r="B4" s="24">
        <f>+Assets!C4</f>
        <v>1683.4122970000001</v>
      </c>
      <c r="C4" s="14">
        <f>+IFERROR(INDEX(Assets!$A$2:$XY$440,MATCH($A4,Assets!$A$2:$A$441,0),MATCH(C$2,Assets!$A$2:$XY$2,0)),0)/$B4</f>
        <v>0</v>
      </c>
      <c r="D4" s="14">
        <f>+IFERROR(INDEX(Assets!$A$2:$XY$440,MATCH($A4,Assets!$A$2:$A$441,0),MATCH(D$2,Assets!$A$2:$XY$2,0)),0)/$B4</f>
        <v>0</v>
      </c>
      <c r="E4" s="14">
        <f>+IFERROR(INDEX(Assets!$A$2:$XY$440,MATCH($A4,Assets!$A$2:$A$441,0),MATCH(E$2,Assets!$A$2:$XY$2,0)),0)/$B4</f>
        <v>0</v>
      </c>
      <c r="F4" s="14">
        <f>+IFERROR(INDEX(Assets!$A$2:$XY$440,MATCH($A4,Assets!$A$2:$A$441,0),MATCH(F$2,Assets!$A$2:$XY$2,0)),0)/$B4</f>
        <v>0</v>
      </c>
      <c r="G4" s="14">
        <f>+IFERROR(INDEX(Assets!$A$2:$XY$440,MATCH($A4,Assets!$A$2:$A$441,0),MATCH(G$2,Assets!$A$2:$XY$2,0)),0)/$B4</f>
        <v>0</v>
      </c>
      <c r="H4" s="14">
        <f>+IFERROR(INDEX(Assets!$A$2:$XY$440,MATCH($A4,Assets!$A$2:$A$441,0),MATCH(H$2,Assets!$A$2:$XY$2,0)),0)/$B4</f>
        <v>0</v>
      </c>
      <c r="I4" s="14">
        <f>+IFERROR(INDEX(Assets!$A$2:$XY$440,MATCH($A4,Assets!$A$2:$A$441,0),MATCH(I$2,Assets!$A$2:$XY$2,0)),0)/$B4</f>
        <v>0</v>
      </c>
      <c r="J4" s="14">
        <f>+IFERROR(INDEX(Assets!$A$2:$XY$440,MATCH($A4,Assets!$A$2:$A$441,0),MATCH(J$2,Assets!$A$2:$XY$2,0)),0)/$B4</f>
        <v>0</v>
      </c>
      <c r="K4" s="14">
        <f>+IFERROR(INDEX(Assets!$A$2:$XY$440,MATCH($A4,Assets!$A$2:$A$441,0),MATCH(K$2,Assets!$A$2:$XY$2,0)),0)/$B4</f>
        <v>0</v>
      </c>
      <c r="L4" s="14">
        <f>+IFERROR(INDEX(Assets!$A$2:$XY$440,MATCH($A4,Assets!$A$2:$A$441,0),MATCH(L$2,Assets!$A$2:$XY$2,0)),0)/$B4</f>
        <v>0</v>
      </c>
      <c r="M4" s="14">
        <f>+IFERROR(INDEX(Assets!$A$2:$XY$440,MATCH($A4,Assets!$A$2:$A$441,0),MATCH(M$2,Assets!$A$2:$XY$2,0)),0)/$B4</f>
        <v>0.73895147505863801</v>
      </c>
      <c r="N4" s="14">
        <f>+IFERROR(INDEX(Assets!$A$2:$XY$440,MATCH($A4,Assets!$A$2:$A$441,0),MATCH(N$2,Assets!$A$2:$XY$2,0)),0)/$B4</f>
        <v>0</v>
      </c>
      <c r="O4" s="14">
        <f>+IFERROR(INDEX(Assets!$A$2:$XY$440,MATCH($A4,Assets!$A$2:$A$441,0),MATCH(O$2,Assets!$A$2:$XY$2,0)),0)/$B4</f>
        <v>0</v>
      </c>
      <c r="P4" s="14">
        <f>+IFERROR(INDEX(Assets!$A$2:$XY$440,MATCH($A4,Assets!$A$2:$A$441,0),MATCH(P$2,Assets!$A$2:$XY$2,0)),0)/$B4</f>
        <v>0</v>
      </c>
      <c r="Q4" s="14">
        <f>+IFERROR(INDEX(Assets!$A$2:$XY$440,MATCH($A4,Assets!$A$2:$A$441,0),MATCH(Q$2,Assets!$A$2:$XY$2,0)),0)/$B4</f>
        <v>0</v>
      </c>
      <c r="R4" s="14">
        <f>+IFERROR(INDEX(Assets!$A$2:$XY$440,MATCH($A4,Assets!$A$2:$A$441,0),MATCH(R$2,Assets!$A$2:$XY$2,0)),0)/$B4</f>
        <v>0</v>
      </c>
      <c r="S4" s="14">
        <f>+IFERROR(INDEX(Assets!$A$2:$XY$440,MATCH($A4,Assets!$A$2:$A$441,0),MATCH(S$2,Assets!$A$2:$XY$2,0)),0)/$B4</f>
        <v>0</v>
      </c>
      <c r="T4" s="14">
        <f>+IFERROR(INDEX(Assets!$A$2:$XY$440,MATCH($A4,Assets!$A$2:$A$441,0),MATCH(T$2,Assets!$A$2:$XY$2,0)),0)/$B4</f>
        <v>0</v>
      </c>
      <c r="U4" s="14">
        <f>+IFERROR(INDEX(Assets!$A$2:$XY$440,MATCH($A4,Assets!$A$2:$A$441,0),MATCH(U$2,Assets!$A$2:$XY$2,0)),0)/$B4</f>
        <v>0</v>
      </c>
      <c r="V4" s="14">
        <f>+IFERROR(INDEX(Assets!$A$2:$XY$440,MATCH($A4,Assets!$A$2:$A$441,0),MATCH(V$2,Assets!$A$2:$XY$2,0)),0)/$B4</f>
        <v>0</v>
      </c>
      <c r="W4" s="14">
        <f>+IFERROR(INDEX(Assets!$A$2:$XY$440,MATCH($A4,Assets!$A$2:$A$441,0),MATCH(W$2,Assets!$A$2:$XY$2,0)),0)/$B4</f>
        <v>0</v>
      </c>
      <c r="X4" s="14">
        <f>+IFERROR(INDEX(Assets!$A$2:$XY$440,MATCH($A4,Assets!$A$2:$A$441,0),MATCH(X$2,Assets!$A$2:$XY$2,0)),0)/$B4</f>
        <v>0</v>
      </c>
      <c r="Y4" s="14">
        <f>+IFERROR(INDEX(Assets!$A$2:$XY$440,MATCH($A4,Assets!$A$2:$A$441,0),MATCH(Y$2,Assets!$A$2:$XY$2,0)),0)/$B4</f>
        <v>0</v>
      </c>
      <c r="Z4" s="14">
        <f>+IFERROR(INDEX(Assets!$A$2:$XY$440,MATCH($A4,Assets!$A$2:$A$441,0),MATCH(Z$2,Assets!$A$2:$XY$2,0)),0)/$B4</f>
        <v>0</v>
      </c>
      <c r="AA4" s="14">
        <f>+IFERROR(INDEX(Assets!$A$2:$XY$440,MATCH($A4,Assets!$A$2:$A$441,0),MATCH(AA$2,Assets!$A$2:$XY$2,0)),0)/$B4</f>
        <v>0.26104852494136199</v>
      </c>
      <c r="AB4" s="14">
        <f>+IFERROR(INDEX(Assets!$A$2:$XY$440,MATCH($A4,Assets!$A$2:$A$441,0),MATCH(AB$2,Assets!$A$2:$XY$2,0)),0)/$B4</f>
        <v>0</v>
      </c>
      <c r="AC4" s="14">
        <f>+IFERROR(INDEX(Assets!$A$2:$XY$440,MATCH($A4,Assets!$A$2:$A$441,0),MATCH(AC$2,Assets!$A$2:$XY$2,0)),0)/$B4</f>
        <v>0</v>
      </c>
      <c r="AD4" s="14">
        <f>+IFERROR(INDEX(Assets!$A$2:$XY$440,MATCH($A4,Assets!$A$2:$A$441,0),MATCH(AD$2,Assets!$A$2:$XY$2,0)),0)/$B4</f>
        <v>0</v>
      </c>
      <c r="AE4" s="14">
        <f>+IFERROR(INDEX(Assets!$A$2:$XY$440,MATCH($A4,Assets!$A$2:$A$441,0),MATCH(AE$2,Assets!$A$2:$XY$2,0)),0)/$B4</f>
        <v>0</v>
      </c>
      <c r="AF4" s="14">
        <f>+IFERROR(INDEX(Assets!$A$2:$XY$440,MATCH($A4,Assets!$A$2:$A$441,0),MATCH(AF$2,Assets!$A$2:$XY$2,0)),0)/$B4</f>
        <v>0</v>
      </c>
      <c r="AG4" s="14">
        <f>+IFERROR(INDEX(Assets!$A$2:$XY$440,MATCH($A4,Assets!$A$2:$A$441,0),MATCH(AG$2,Assets!$A$2:$XY$2,0)),0)/$B4</f>
        <v>0</v>
      </c>
      <c r="AH4" s="14">
        <f>+IFERROR(INDEX(Assets!$A$2:$XY$440,MATCH($A4,Assets!$A$2:$A$441,0),MATCH(AH$2,Assets!$A$2:$XY$2,0)),0)/$B4</f>
        <v>0</v>
      </c>
      <c r="AI4" s="14">
        <f>+IFERROR(INDEX(Assets!$A$2:$XY$440,MATCH($A4,Assets!$A$2:$A$441,0),MATCH(AI$2,Assets!$A$2:$XY$2,0)),0)/$B4</f>
        <v>0</v>
      </c>
      <c r="AJ4" s="14">
        <f>+IFERROR(INDEX(Assets!$A$2:$XY$440,MATCH($A4,Assets!$A$2:$A$441,0),MATCH(AJ$2,Assets!$A$2:$XY$2,0)),0)/$B4</f>
        <v>0</v>
      </c>
      <c r="AK4" s="14">
        <f>+IFERROR(INDEX(Assets!$A$2:$XY$440,MATCH($A4,Assets!$A$2:$A$441,0),MATCH(AK$2,Assets!$A$2:$XY$2,0)),0)/$B4</f>
        <v>0</v>
      </c>
      <c r="AL4" s="14">
        <f>+IFERROR(INDEX(Assets!$A$2:$XY$440,MATCH($A4,Assets!$A$2:$A$441,0),MATCH(AL$2,Assets!$A$2:$XY$2,0)),0)/$B4</f>
        <v>0</v>
      </c>
      <c r="AM4" s="14">
        <f>+IFERROR(INDEX(Assets!$A$2:$XY$440,MATCH($A4,Assets!$A$2:$A$441,0),MATCH(AM$2,Assets!$A$2:$XY$2,0)),0)/$B4</f>
        <v>0</v>
      </c>
      <c r="AN4" s="14">
        <f>+IFERROR(INDEX(Assets!$A$2:$XY$440,MATCH($A4,Assets!$A$2:$A$441,0),MATCH(AN$2,Assets!$A$2:$XY$2,0)),0)/$B4</f>
        <v>0</v>
      </c>
      <c r="AO4" s="14">
        <f>+IFERROR(INDEX(Assets!$A$2:$XY$440,MATCH($A4,Assets!$A$2:$A$441,0),MATCH(AO$2,Assets!$A$2:$XY$2,0)),0)/$B4</f>
        <v>0</v>
      </c>
      <c r="AP4" s="14">
        <f>+IFERROR(INDEX(Assets!$A$2:$XY$440,MATCH($A4,Assets!$A$2:$A$441,0),MATCH(AP$2,Assets!$A$2:$XY$2,0)),0)/$B4</f>
        <v>0</v>
      </c>
      <c r="AQ4" s="14">
        <f>+IFERROR(INDEX(Assets!$A$2:$XY$440,MATCH($A4,Assets!$A$2:$A$441,0),MATCH(AQ$2,Assets!$A$2:$XY$2,0)),0)/$B4</f>
        <v>0</v>
      </c>
    </row>
    <row r="5" spans="1:43" s="23" customFormat="1" hidden="1" x14ac:dyDescent="0.25">
      <c r="A5" s="19">
        <f>+Quantity!A7</f>
        <v>44273</v>
      </c>
      <c r="B5" s="25">
        <f>+Assets!C5</f>
        <v>5455.1307188000001</v>
      </c>
      <c r="C5" s="14">
        <f>+IFERROR(INDEX(Assets!$A$2:$XY$440,MATCH($A5,Assets!$A$2:$A$441,0),MATCH(C$2,Assets!$A$2:$XY$2,0)),0)/$B5</f>
        <v>0</v>
      </c>
      <c r="D5" s="14">
        <f>+IFERROR(INDEX(Assets!$A$2:$XY$440,MATCH($A5,Assets!$A$2:$A$441,0),MATCH(D$2,Assets!$A$2:$XY$2,0)),0)/$B5</f>
        <v>1.6576728342798004E-2</v>
      </c>
      <c r="E5" s="14">
        <f>+IFERROR(INDEX(Assets!$A$2:$XY$440,MATCH($A5,Assets!$A$2:$A$441,0),MATCH(E$2,Assets!$A$2:$XY$2,0)),0)/$B5</f>
        <v>5.6689201366750576E-2</v>
      </c>
      <c r="F5" s="14">
        <f>+IFERROR(INDEX(Assets!$A$2:$XY$440,MATCH($A5,Assets!$A$2:$A$441,0),MATCH(F$2,Assets!$A$2:$XY$2,0)),0)/$B5</f>
        <v>0</v>
      </c>
      <c r="G5" s="14">
        <f>+IFERROR(INDEX(Assets!$A$2:$XY$440,MATCH($A5,Assets!$A$2:$A$441,0),MATCH(G$2,Assets!$A$2:$XY$2,0)),0)/$B5</f>
        <v>0</v>
      </c>
      <c r="H5" s="14">
        <f>+IFERROR(INDEX(Assets!$A$2:$XY$440,MATCH($A5,Assets!$A$2:$A$441,0),MATCH(H$2,Assets!$A$2:$XY$2,0)),0)/$B5</f>
        <v>0</v>
      </c>
      <c r="I5" s="14">
        <f>+IFERROR(INDEX(Assets!$A$2:$XY$440,MATCH($A5,Assets!$A$2:$A$441,0),MATCH(I$2,Assets!$A$2:$XY$2,0)),0)/$B5</f>
        <v>0</v>
      </c>
      <c r="J5" s="14">
        <f>+IFERROR(INDEX(Assets!$A$2:$XY$440,MATCH($A5,Assets!$A$2:$A$441,0),MATCH(J$2,Assets!$A$2:$XY$2,0)),0)/$B5</f>
        <v>0</v>
      </c>
      <c r="K5" s="14">
        <f>+IFERROR(INDEX(Assets!$A$2:$XY$440,MATCH($A5,Assets!$A$2:$A$441,0),MATCH(K$2,Assets!$A$2:$XY$2,0)),0)/$B5</f>
        <v>0</v>
      </c>
      <c r="L5" s="14">
        <f>+IFERROR(INDEX(Assets!$A$2:$XY$440,MATCH($A5,Assets!$A$2:$A$441,0),MATCH(L$2,Assets!$A$2:$XY$2,0)),0)/$B5</f>
        <v>0</v>
      </c>
      <c r="M5" s="14">
        <f>+IFERROR(INDEX(Assets!$A$2:$XY$440,MATCH($A5,Assets!$A$2:$A$441,0),MATCH(M$2,Assets!$A$2:$XY$2,0)),0)/$B5</f>
        <v>0.87798446029787935</v>
      </c>
      <c r="N5" s="14">
        <f>+IFERROR(INDEX(Assets!$A$2:$XY$440,MATCH($A5,Assets!$A$2:$A$441,0),MATCH(N$2,Assets!$A$2:$XY$2,0)),0)/$B5</f>
        <v>0</v>
      </c>
      <c r="O5" s="14">
        <f>+IFERROR(INDEX(Assets!$A$2:$XY$440,MATCH($A5,Assets!$A$2:$A$441,0),MATCH(O$2,Assets!$A$2:$XY$2,0)),0)/$B5</f>
        <v>0</v>
      </c>
      <c r="P5" s="14">
        <f>+IFERROR(INDEX(Assets!$A$2:$XY$440,MATCH($A5,Assets!$A$2:$A$441,0),MATCH(P$2,Assets!$A$2:$XY$2,0)),0)/$B5</f>
        <v>0</v>
      </c>
      <c r="Q5" s="14">
        <f>+IFERROR(INDEX(Assets!$A$2:$XY$440,MATCH($A5,Assets!$A$2:$A$441,0),MATCH(Q$2,Assets!$A$2:$XY$2,0)),0)/$B5</f>
        <v>0</v>
      </c>
      <c r="R5" s="14">
        <f>+IFERROR(INDEX(Assets!$A$2:$XY$440,MATCH($A5,Assets!$A$2:$A$441,0),MATCH(R$2,Assets!$A$2:$XY$2,0)),0)/$B5</f>
        <v>0</v>
      </c>
      <c r="S5" s="14">
        <f>+IFERROR(INDEX(Assets!$A$2:$XY$440,MATCH($A5,Assets!$A$2:$A$441,0),MATCH(S$2,Assets!$A$2:$XY$2,0)),0)/$B5</f>
        <v>0</v>
      </c>
      <c r="T5" s="14">
        <f>+IFERROR(INDEX(Assets!$A$2:$XY$440,MATCH($A5,Assets!$A$2:$A$441,0),MATCH(T$2,Assets!$A$2:$XY$2,0)),0)/$B5</f>
        <v>0</v>
      </c>
      <c r="U5" s="14">
        <f>+IFERROR(INDEX(Assets!$A$2:$XY$440,MATCH($A5,Assets!$A$2:$A$441,0),MATCH(U$2,Assets!$A$2:$XY$2,0)),0)/$B5</f>
        <v>0</v>
      </c>
      <c r="V5" s="14">
        <f>+IFERROR(INDEX(Assets!$A$2:$XY$440,MATCH($A5,Assets!$A$2:$A$441,0),MATCH(V$2,Assets!$A$2:$XY$2,0)),0)/$B5</f>
        <v>0</v>
      </c>
      <c r="W5" s="14">
        <f>+IFERROR(INDEX(Assets!$A$2:$XY$440,MATCH($A5,Assets!$A$2:$A$441,0),MATCH(W$2,Assets!$A$2:$XY$2,0)),0)/$B5</f>
        <v>0</v>
      </c>
      <c r="X5" s="14">
        <f>+IFERROR(INDEX(Assets!$A$2:$XY$440,MATCH($A5,Assets!$A$2:$A$441,0),MATCH(X$2,Assets!$A$2:$XY$2,0)),0)/$B5</f>
        <v>0</v>
      </c>
      <c r="Y5" s="14">
        <f>+IFERROR(INDEX(Assets!$A$2:$XY$440,MATCH($A5,Assets!$A$2:$A$441,0),MATCH(Y$2,Assets!$A$2:$XY$2,0)),0)/$B5</f>
        <v>4.874960999257219E-2</v>
      </c>
      <c r="Z5" s="14">
        <f>+IFERROR(INDEX(Assets!$A$2:$XY$440,MATCH($A5,Assets!$A$2:$A$441,0),MATCH(Z$2,Assets!$A$2:$XY$2,0)),0)/$B5</f>
        <v>0</v>
      </c>
      <c r="AA5" s="14">
        <f>+IFERROR(INDEX(Assets!$A$2:$XY$440,MATCH($A5,Assets!$A$2:$A$441,0),MATCH(AA$2,Assets!$A$2:$XY$2,0)),0)/$B5</f>
        <v>0</v>
      </c>
      <c r="AB5" s="14">
        <f>+IFERROR(INDEX(Assets!$A$2:$XY$440,MATCH($A5,Assets!$A$2:$A$441,0),MATCH(AB$2,Assets!$A$2:$XY$2,0)),0)/$B5</f>
        <v>0</v>
      </c>
      <c r="AC5" s="14">
        <f>+IFERROR(INDEX(Assets!$A$2:$XY$440,MATCH($A5,Assets!$A$2:$A$441,0),MATCH(AC$2,Assets!$A$2:$XY$2,0)),0)/$B5</f>
        <v>0</v>
      </c>
      <c r="AD5" s="14">
        <f>+IFERROR(INDEX(Assets!$A$2:$XY$440,MATCH($A5,Assets!$A$2:$A$441,0),MATCH(AD$2,Assets!$A$2:$XY$2,0)),0)/$B5</f>
        <v>0</v>
      </c>
      <c r="AE5" s="14">
        <f>+IFERROR(INDEX(Assets!$A$2:$XY$440,MATCH($A5,Assets!$A$2:$A$441,0),MATCH(AE$2,Assets!$A$2:$XY$2,0)),0)/$B5</f>
        <v>0</v>
      </c>
      <c r="AF5" s="14">
        <f>+IFERROR(INDEX(Assets!$A$2:$XY$440,MATCH($A5,Assets!$A$2:$A$441,0),MATCH(AF$2,Assets!$A$2:$XY$2,0)),0)/$B5</f>
        <v>0</v>
      </c>
      <c r="AG5" s="14">
        <f>+IFERROR(INDEX(Assets!$A$2:$XY$440,MATCH($A5,Assets!$A$2:$A$441,0),MATCH(AG$2,Assets!$A$2:$XY$2,0)),0)/$B5</f>
        <v>0</v>
      </c>
      <c r="AH5" s="14">
        <f>+IFERROR(INDEX(Assets!$A$2:$XY$440,MATCH($A5,Assets!$A$2:$A$441,0),MATCH(AH$2,Assets!$A$2:$XY$2,0)),0)/$B5</f>
        <v>0</v>
      </c>
      <c r="AI5" s="14">
        <f>+IFERROR(INDEX(Assets!$A$2:$XY$440,MATCH($A5,Assets!$A$2:$A$441,0),MATCH(AI$2,Assets!$A$2:$XY$2,0)),0)/$B5</f>
        <v>0</v>
      </c>
      <c r="AJ5" s="14">
        <f>+IFERROR(INDEX(Assets!$A$2:$XY$440,MATCH($A5,Assets!$A$2:$A$441,0),MATCH(AJ$2,Assets!$A$2:$XY$2,0)),0)/$B5</f>
        <v>0</v>
      </c>
      <c r="AK5" s="14">
        <f>+IFERROR(INDEX(Assets!$A$2:$XY$440,MATCH($A5,Assets!$A$2:$A$441,0),MATCH(AK$2,Assets!$A$2:$XY$2,0)),0)/$B5</f>
        <v>0</v>
      </c>
      <c r="AL5" s="14">
        <f>+IFERROR(INDEX(Assets!$A$2:$XY$440,MATCH($A5,Assets!$A$2:$A$441,0),MATCH(AL$2,Assets!$A$2:$XY$2,0)),0)/$B5</f>
        <v>0</v>
      </c>
      <c r="AM5" s="14">
        <f>+IFERROR(INDEX(Assets!$A$2:$XY$440,MATCH($A5,Assets!$A$2:$A$441,0),MATCH(AM$2,Assets!$A$2:$XY$2,0)),0)/$B5</f>
        <v>0</v>
      </c>
      <c r="AN5" s="14">
        <f>+IFERROR(INDEX(Assets!$A$2:$XY$440,MATCH($A5,Assets!$A$2:$A$441,0),MATCH(AN$2,Assets!$A$2:$XY$2,0)),0)/$B5</f>
        <v>0</v>
      </c>
      <c r="AO5" s="14">
        <f>+IFERROR(INDEX(Assets!$A$2:$XY$440,MATCH($A5,Assets!$A$2:$A$441,0),MATCH(AO$2,Assets!$A$2:$XY$2,0)),0)/$B5</f>
        <v>0</v>
      </c>
      <c r="AP5" s="14">
        <f>+IFERROR(INDEX(Assets!$A$2:$XY$440,MATCH($A5,Assets!$A$2:$A$441,0),MATCH(AP$2,Assets!$A$2:$XY$2,0)),0)/$B5</f>
        <v>0</v>
      </c>
      <c r="AQ5" s="14">
        <f>+IFERROR(INDEX(Assets!$A$2:$XY$440,MATCH($A5,Assets!$A$2:$A$441,0),MATCH(AQ$2,Assets!$A$2:$XY$2,0)),0)/$B5</f>
        <v>0</v>
      </c>
    </row>
    <row r="6" spans="1:43" hidden="1" x14ac:dyDescent="0.25">
      <c r="A6" s="1">
        <f>+Quantity!A8</f>
        <v>44274</v>
      </c>
      <c r="B6" s="24">
        <f>+Assets!C6</f>
        <v>4950.1995677200002</v>
      </c>
      <c r="C6" s="14">
        <f>+IFERROR(INDEX(Assets!$A$2:$XY$440,MATCH($A6,Assets!$A$2:$A$441,0),MATCH(C$2,Assets!$A$2:$XY$2,0)),0)/$B6</f>
        <v>0</v>
      </c>
      <c r="D6" s="14">
        <f>+IFERROR(INDEX(Assets!$A$2:$XY$440,MATCH($A6,Assets!$A$2:$A$441,0),MATCH(D$2,Assets!$A$2:$XY$2,0)),0)/$B6</f>
        <v>1.8267590783546957E-2</v>
      </c>
      <c r="E6" s="14">
        <f>+IFERROR(INDEX(Assets!$A$2:$XY$440,MATCH($A6,Assets!$A$2:$A$441,0),MATCH(E$2,Assets!$A$2:$XY$2,0)),0)/$B6</f>
        <v>0.11812625244709639</v>
      </c>
      <c r="F6" s="14">
        <f>+IFERROR(INDEX(Assets!$A$2:$XY$440,MATCH($A6,Assets!$A$2:$A$441,0),MATCH(F$2,Assets!$A$2:$XY$2,0)),0)/$B6</f>
        <v>0</v>
      </c>
      <c r="G6" s="14">
        <f>+IFERROR(INDEX(Assets!$A$2:$XY$440,MATCH($A6,Assets!$A$2:$A$441,0),MATCH(G$2,Assets!$A$2:$XY$2,0)),0)/$B6</f>
        <v>0</v>
      </c>
      <c r="H6" s="14">
        <f>+IFERROR(INDEX(Assets!$A$2:$XY$440,MATCH($A6,Assets!$A$2:$A$441,0),MATCH(H$2,Assets!$A$2:$XY$2,0)),0)/$B6</f>
        <v>0</v>
      </c>
      <c r="I6" s="14">
        <f>+IFERROR(INDEX(Assets!$A$2:$XY$440,MATCH($A6,Assets!$A$2:$A$441,0),MATCH(I$2,Assets!$A$2:$XY$2,0)),0)/$B6</f>
        <v>0</v>
      </c>
      <c r="J6" s="14">
        <f>+IFERROR(INDEX(Assets!$A$2:$XY$440,MATCH($A6,Assets!$A$2:$A$441,0),MATCH(J$2,Assets!$A$2:$XY$2,0)),0)/$B6</f>
        <v>0</v>
      </c>
      <c r="K6" s="14">
        <f>+IFERROR(INDEX(Assets!$A$2:$XY$440,MATCH($A6,Assets!$A$2:$A$441,0),MATCH(K$2,Assets!$A$2:$XY$2,0)),0)/$B6</f>
        <v>0</v>
      </c>
      <c r="L6" s="14">
        <f>+IFERROR(INDEX(Assets!$A$2:$XY$440,MATCH($A6,Assets!$A$2:$A$441,0),MATCH(L$2,Assets!$A$2:$XY$2,0)),0)/$B6</f>
        <v>0</v>
      </c>
      <c r="M6" s="14">
        <f>+IFERROR(INDEX(Assets!$A$2:$XY$440,MATCH($A6,Assets!$A$2:$A$441,0),MATCH(M$2,Assets!$A$2:$XY$2,0)),0)/$B6</f>
        <v>0.35867644843615509</v>
      </c>
      <c r="N6" s="14">
        <f>+IFERROR(INDEX(Assets!$A$2:$XY$440,MATCH($A6,Assets!$A$2:$A$441,0),MATCH(N$2,Assets!$A$2:$XY$2,0)),0)/$B6</f>
        <v>0.24505959475058819</v>
      </c>
      <c r="O6" s="14">
        <f>+IFERROR(INDEX(Assets!$A$2:$XY$440,MATCH($A6,Assets!$A$2:$A$441,0),MATCH(O$2,Assets!$A$2:$XY$2,0)),0)/$B6</f>
        <v>0</v>
      </c>
      <c r="P6" s="14">
        <f>+IFERROR(INDEX(Assets!$A$2:$XY$440,MATCH($A6,Assets!$A$2:$A$441,0),MATCH(P$2,Assets!$A$2:$XY$2,0)),0)/$B6</f>
        <v>0</v>
      </c>
      <c r="Q6" s="14">
        <f>+IFERROR(INDEX(Assets!$A$2:$XY$440,MATCH($A6,Assets!$A$2:$A$441,0),MATCH(Q$2,Assets!$A$2:$XY$2,0)),0)/$B6</f>
        <v>0</v>
      </c>
      <c r="R6" s="14">
        <f>+IFERROR(INDEX(Assets!$A$2:$XY$440,MATCH($A6,Assets!$A$2:$A$441,0),MATCH(R$2,Assets!$A$2:$XY$2,0)),0)/$B6</f>
        <v>0</v>
      </c>
      <c r="S6" s="14">
        <f>+IFERROR(INDEX(Assets!$A$2:$XY$440,MATCH($A6,Assets!$A$2:$A$441,0),MATCH(S$2,Assets!$A$2:$XY$2,0)),0)/$B6</f>
        <v>0</v>
      </c>
      <c r="T6" s="14">
        <f>+IFERROR(INDEX(Assets!$A$2:$XY$440,MATCH($A6,Assets!$A$2:$A$441,0),MATCH(T$2,Assets!$A$2:$XY$2,0)),0)/$B6</f>
        <v>0</v>
      </c>
      <c r="U6" s="14">
        <f>+IFERROR(INDEX(Assets!$A$2:$XY$440,MATCH($A6,Assets!$A$2:$A$441,0),MATCH(U$2,Assets!$A$2:$XY$2,0)),0)/$B6</f>
        <v>0</v>
      </c>
      <c r="V6" s="14">
        <f>+IFERROR(INDEX(Assets!$A$2:$XY$440,MATCH($A6,Assets!$A$2:$A$441,0),MATCH(V$2,Assets!$A$2:$XY$2,0)),0)/$B6</f>
        <v>0</v>
      </c>
      <c r="W6" s="14">
        <f>+IFERROR(INDEX(Assets!$A$2:$XY$440,MATCH($A6,Assets!$A$2:$A$441,0),MATCH(W$2,Assets!$A$2:$XY$2,0)),0)/$B6</f>
        <v>0</v>
      </c>
      <c r="X6" s="14">
        <f>+IFERROR(INDEX(Assets!$A$2:$XY$440,MATCH($A6,Assets!$A$2:$A$441,0),MATCH(X$2,Assets!$A$2:$XY$2,0)),0)/$B6</f>
        <v>0</v>
      </c>
      <c r="Y6" s="14">
        <f>+IFERROR(INDEX(Assets!$A$2:$XY$440,MATCH($A6,Assets!$A$2:$A$441,0),MATCH(Y$2,Assets!$A$2:$XY$2,0)),0)/$B6</f>
        <v>5.3722176522771295E-2</v>
      </c>
      <c r="Z6" s="14">
        <f>+IFERROR(INDEX(Assets!$A$2:$XY$440,MATCH($A6,Assets!$A$2:$A$441,0),MATCH(Z$2,Assets!$A$2:$XY$2,0)),0)/$B6</f>
        <v>0.20614793705984211</v>
      </c>
      <c r="AA6" s="14">
        <f>+IFERROR(INDEX(Assets!$A$2:$XY$440,MATCH($A6,Assets!$A$2:$A$441,0),MATCH(AA$2,Assets!$A$2:$XY$2,0)),0)/$B6</f>
        <v>0</v>
      </c>
      <c r="AB6" s="14">
        <f>+IFERROR(INDEX(Assets!$A$2:$XY$440,MATCH($A6,Assets!$A$2:$A$441,0),MATCH(AB$2,Assets!$A$2:$XY$2,0)),0)/$B6</f>
        <v>0</v>
      </c>
      <c r="AC6" s="14">
        <f>+IFERROR(INDEX(Assets!$A$2:$XY$440,MATCH($A6,Assets!$A$2:$A$441,0),MATCH(AC$2,Assets!$A$2:$XY$2,0)),0)/$B6</f>
        <v>0</v>
      </c>
      <c r="AD6" s="14">
        <f>+IFERROR(INDEX(Assets!$A$2:$XY$440,MATCH($A6,Assets!$A$2:$A$441,0),MATCH(AD$2,Assets!$A$2:$XY$2,0)),0)/$B6</f>
        <v>0</v>
      </c>
      <c r="AE6" s="14">
        <f>+IFERROR(INDEX(Assets!$A$2:$XY$440,MATCH($A6,Assets!$A$2:$A$441,0),MATCH(AE$2,Assets!$A$2:$XY$2,0)),0)/$B6</f>
        <v>0</v>
      </c>
      <c r="AF6" s="14">
        <f>+IFERROR(INDEX(Assets!$A$2:$XY$440,MATCH($A6,Assets!$A$2:$A$441,0),MATCH(AF$2,Assets!$A$2:$XY$2,0)),0)/$B6</f>
        <v>0</v>
      </c>
      <c r="AG6" s="14">
        <f>+IFERROR(INDEX(Assets!$A$2:$XY$440,MATCH($A6,Assets!$A$2:$A$441,0),MATCH(AG$2,Assets!$A$2:$XY$2,0)),0)/$B6</f>
        <v>0</v>
      </c>
      <c r="AH6" s="14">
        <f>+IFERROR(INDEX(Assets!$A$2:$XY$440,MATCH($A6,Assets!$A$2:$A$441,0),MATCH(AH$2,Assets!$A$2:$XY$2,0)),0)/$B6</f>
        <v>0</v>
      </c>
      <c r="AI6" s="14">
        <f>+IFERROR(INDEX(Assets!$A$2:$XY$440,MATCH($A6,Assets!$A$2:$A$441,0),MATCH(AI$2,Assets!$A$2:$XY$2,0)),0)/$B6</f>
        <v>0</v>
      </c>
      <c r="AJ6" s="14">
        <f>+IFERROR(INDEX(Assets!$A$2:$XY$440,MATCH($A6,Assets!$A$2:$A$441,0),MATCH(AJ$2,Assets!$A$2:$XY$2,0)),0)/$B6</f>
        <v>0</v>
      </c>
      <c r="AK6" s="14">
        <f>+IFERROR(INDEX(Assets!$A$2:$XY$440,MATCH($A6,Assets!$A$2:$A$441,0),MATCH(AK$2,Assets!$A$2:$XY$2,0)),0)/$B6</f>
        <v>0</v>
      </c>
      <c r="AL6" s="14">
        <f>+IFERROR(INDEX(Assets!$A$2:$XY$440,MATCH($A6,Assets!$A$2:$A$441,0),MATCH(AL$2,Assets!$A$2:$XY$2,0)),0)/$B6</f>
        <v>0</v>
      </c>
      <c r="AM6" s="14">
        <f>+IFERROR(INDEX(Assets!$A$2:$XY$440,MATCH($A6,Assets!$A$2:$A$441,0),MATCH(AM$2,Assets!$A$2:$XY$2,0)),0)/$B6</f>
        <v>0</v>
      </c>
      <c r="AN6" s="14">
        <f>+IFERROR(INDEX(Assets!$A$2:$XY$440,MATCH($A6,Assets!$A$2:$A$441,0),MATCH(AN$2,Assets!$A$2:$XY$2,0)),0)/$B6</f>
        <v>0</v>
      </c>
      <c r="AO6" s="14">
        <f>+IFERROR(INDEX(Assets!$A$2:$XY$440,MATCH($A6,Assets!$A$2:$A$441,0),MATCH(AO$2,Assets!$A$2:$XY$2,0)),0)/$B6</f>
        <v>0</v>
      </c>
      <c r="AP6" s="14">
        <f>+IFERROR(INDEX(Assets!$A$2:$XY$440,MATCH($A6,Assets!$A$2:$A$441,0),MATCH(AP$2,Assets!$A$2:$XY$2,0)),0)/$B6</f>
        <v>0</v>
      </c>
      <c r="AQ6" s="14">
        <f>+IFERROR(INDEX(Assets!$A$2:$XY$440,MATCH($A6,Assets!$A$2:$A$441,0),MATCH(AQ$2,Assets!$A$2:$XY$2,0)),0)/$B6</f>
        <v>0</v>
      </c>
    </row>
    <row r="7" spans="1:43" hidden="1" x14ac:dyDescent="0.25">
      <c r="A7" s="1">
        <f>+Quantity!A9</f>
        <v>44283</v>
      </c>
      <c r="B7" s="24">
        <f>+Assets!C7</f>
        <v>4408.7625527200007</v>
      </c>
      <c r="C7" s="14">
        <f>+IFERROR(INDEX(Assets!$A$2:$XY$440,MATCH($A7,Assets!$A$2:$A$441,0),MATCH(C$2,Assets!$A$2:$XY$2,0)),0)/$B7</f>
        <v>0</v>
      </c>
      <c r="D7" s="14">
        <f>+IFERROR(INDEX(Assets!$A$2:$XY$440,MATCH($A7,Assets!$A$2:$A$441,0),MATCH(D$2,Assets!$A$2:$XY$2,0)),0)/$B7</f>
        <v>2.051102070448544E-2</v>
      </c>
      <c r="E7" s="14">
        <f>+IFERROR(INDEX(Assets!$A$2:$XY$440,MATCH($A7,Assets!$A$2:$A$441,0),MATCH(E$2,Assets!$A$2:$XY$2,0)),0)/$B7</f>
        <v>7.0143719490905476E-2</v>
      </c>
      <c r="F7" s="14">
        <f>+IFERROR(INDEX(Assets!$A$2:$XY$440,MATCH($A7,Assets!$A$2:$A$441,0),MATCH(F$2,Assets!$A$2:$XY$2,0)),0)/$B7</f>
        <v>0</v>
      </c>
      <c r="G7" s="14">
        <f>+IFERROR(INDEX(Assets!$A$2:$XY$440,MATCH($A7,Assets!$A$2:$A$441,0),MATCH(G$2,Assets!$A$2:$XY$2,0)),0)/$B7</f>
        <v>0</v>
      </c>
      <c r="H7" s="14">
        <f>+IFERROR(INDEX(Assets!$A$2:$XY$440,MATCH($A7,Assets!$A$2:$A$441,0),MATCH(H$2,Assets!$A$2:$XY$2,0)),0)/$B7</f>
        <v>0</v>
      </c>
      <c r="I7" s="14">
        <f>+IFERROR(INDEX(Assets!$A$2:$XY$440,MATCH($A7,Assets!$A$2:$A$441,0),MATCH(I$2,Assets!$A$2:$XY$2,0)),0)/$B7</f>
        <v>0</v>
      </c>
      <c r="J7" s="14">
        <f>+IFERROR(INDEX(Assets!$A$2:$XY$440,MATCH($A7,Assets!$A$2:$A$441,0),MATCH(J$2,Assets!$A$2:$XY$2,0)),0)/$B7</f>
        <v>0</v>
      </c>
      <c r="K7" s="14">
        <f>+IFERROR(INDEX(Assets!$A$2:$XY$440,MATCH($A7,Assets!$A$2:$A$441,0),MATCH(K$2,Assets!$A$2:$XY$2,0)),0)/$B7</f>
        <v>0</v>
      </c>
      <c r="L7" s="14">
        <f>+IFERROR(INDEX(Assets!$A$2:$XY$440,MATCH($A7,Assets!$A$2:$A$441,0),MATCH(L$2,Assets!$A$2:$XY$2,0)),0)/$B7</f>
        <v>0</v>
      </c>
      <c r="M7" s="14">
        <f>+IFERROR(INDEX(Assets!$A$2:$XY$440,MATCH($A7,Assets!$A$2:$A$441,0),MATCH(M$2,Assets!$A$2:$XY$2,0)),0)/$B7</f>
        <v>0.4027252497199213</v>
      </c>
      <c r="N7" s="14">
        <f>+IFERROR(INDEX(Assets!$A$2:$XY$440,MATCH($A7,Assets!$A$2:$A$441,0),MATCH(N$2,Assets!$A$2:$XY$2,0)),0)/$B7</f>
        <v>0.27515519048572434</v>
      </c>
      <c r="O7" s="14">
        <f>+IFERROR(INDEX(Assets!$A$2:$XY$440,MATCH($A7,Assets!$A$2:$A$441,0),MATCH(O$2,Assets!$A$2:$XY$2,0)),0)/$B7</f>
        <v>0</v>
      </c>
      <c r="P7" s="14">
        <f>+IFERROR(INDEX(Assets!$A$2:$XY$440,MATCH($A7,Assets!$A$2:$A$441,0),MATCH(P$2,Assets!$A$2:$XY$2,0)),0)/$B7</f>
        <v>0</v>
      </c>
      <c r="Q7" s="14">
        <f>+IFERROR(INDEX(Assets!$A$2:$XY$440,MATCH($A7,Assets!$A$2:$A$441,0),MATCH(Q$2,Assets!$A$2:$XY$2,0)),0)/$B7</f>
        <v>0</v>
      </c>
      <c r="R7" s="14">
        <f>+IFERROR(INDEX(Assets!$A$2:$XY$440,MATCH($A7,Assets!$A$2:$A$441,0),MATCH(R$2,Assets!$A$2:$XY$2,0)),0)/$B7</f>
        <v>0</v>
      </c>
      <c r="S7" s="14">
        <f>+IFERROR(INDEX(Assets!$A$2:$XY$440,MATCH($A7,Assets!$A$2:$A$441,0),MATCH(S$2,Assets!$A$2:$XY$2,0)),0)/$B7</f>
        <v>0</v>
      </c>
      <c r="T7" s="14">
        <f>+IFERROR(INDEX(Assets!$A$2:$XY$440,MATCH($A7,Assets!$A$2:$A$441,0),MATCH(T$2,Assets!$A$2:$XY$2,0)),0)/$B7</f>
        <v>0</v>
      </c>
      <c r="U7" s="14">
        <f>+IFERROR(INDEX(Assets!$A$2:$XY$440,MATCH($A7,Assets!$A$2:$A$441,0),MATCH(U$2,Assets!$A$2:$XY$2,0)),0)/$B7</f>
        <v>0</v>
      </c>
      <c r="V7" s="14">
        <f>+IFERROR(INDEX(Assets!$A$2:$XY$440,MATCH($A7,Assets!$A$2:$A$441,0),MATCH(V$2,Assets!$A$2:$XY$2,0)),0)/$B7</f>
        <v>0</v>
      </c>
      <c r="W7" s="14">
        <f>+IFERROR(INDEX(Assets!$A$2:$XY$440,MATCH($A7,Assets!$A$2:$A$441,0),MATCH(W$2,Assets!$A$2:$XY$2,0)),0)/$B7</f>
        <v>0</v>
      </c>
      <c r="X7" s="14">
        <f>+IFERROR(INDEX(Assets!$A$2:$XY$440,MATCH($A7,Assets!$A$2:$A$441,0),MATCH(X$2,Assets!$A$2:$XY$2,0)),0)/$B7</f>
        <v>0</v>
      </c>
      <c r="Y7" s="14">
        <f>+IFERROR(INDEX(Assets!$A$2:$XY$440,MATCH($A7,Assets!$A$2:$A$441,0),MATCH(Y$2,Assets!$A$2:$XY$2,0)),0)/$B7</f>
        <v>0</v>
      </c>
      <c r="Z7" s="14">
        <f>+IFERROR(INDEX(Assets!$A$2:$XY$440,MATCH($A7,Assets!$A$2:$A$441,0),MATCH(Z$2,Assets!$A$2:$XY$2,0)),0)/$B7</f>
        <v>0.23146481959896337</v>
      </c>
      <c r="AA7" s="14">
        <f>+IFERROR(INDEX(Assets!$A$2:$XY$440,MATCH($A7,Assets!$A$2:$A$441,0),MATCH(AA$2,Assets!$A$2:$XY$2,0)),0)/$B7</f>
        <v>0</v>
      </c>
      <c r="AB7" s="14">
        <f>+IFERROR(INDEX(Assets!$A$2:$XY$440,MATCH($A7,Assets!$A$2:$A$441,0),MATCH(AB$2,Assets!$A$2:$XY$2,0)),0)/$B7</f>
        <v>0</v>
      </c>
      <c r="AC7" s="14">
        <f>+IFERROR(INDEX(Assets!$A$2:$XY$440,MATCH($A7,Assets!$A$2:$A$441,0),MATCH(AC$2,Assets!$A$2:$XY$2,0)),0)/$B7</f>
        <v>0</v>
      </c>
      <c r="AD7" s="14">
        <f>+IFERROR(INDEX(Assets!$A$2:$XY$440,MATCH($A7,Assets!$A$2:$A$441,0),MATCH(AD$2,Assets!$A$2:$XY$2,0)),0)/$B7</f>
        <v>0</v>
      </c>
      <c r="AE7" s="14">
        <f>+IFERROR(INDEX(Assets!$A$2:$XY$440,MATCH($A7,Assets!$A$2:$A$441,0),MATCH(AE$2,Assets!$A$2:$XY$2,0)),0)/$B7</f>
        <v>0</v>
      </c>
      <c r="AF7" s="14">
        <f>+IFERROR(INDEX(Assets!$A$2:$XY$440,MATCH($A7,Assets!$A$2:$A$441,0),MATCH(AF$2,Assets!$A$2:$XY$2,0)),0)/$B7</f>
        <v>0</v>
      </c>
      <c r="AG7" s="14">
        <f>+IFERROR(INDEX(Assets!$A$2:$XY$440,MATCH($A7,Assets!$A$2:$A$441,0),MATCH(AG$2,Assets!$A$2:$XY$2,0)),0)/$B7</f>
        <v>0</v>
      </c>
      <c r="AH7" s="14">
        <f>+IFERROR(INDEX(Assets!$A$2:$XY$440,MATCH($A7,Assets!$A$2:$A$441,0),MATCH(AH$2,Assets!$A$2:$XY$2,0)),0)/$B7</f>
        <v>0</v>
      </c>
      <c r="AI7" s="14">
        <f>+IFERROR(INDEX(Assets!$A$2:$XY$440,MATCH($A7,Assets!$A$2:$A$441,0),MATCH(AI$2,Assets!$A$2:$XY$2,0)),0)/$B7</f>
        <v>0</v>
      </c>
      <c r="AJ7" s="14">
        <f>+IFERROR(INDEX(Assets!$A$2:$XY$440,MATCH($A7,Assets!$A$2:$A$441,0),MATCH(AJ$2,Assets!$A$2:$XY$2,0)),0)/$B7</f>
        <v>0</v>
      </c>
      <c r="AK7" s="14">
        <f>+IFERROR(INDEX(Assets!$A$2:$XY$440,MATCH($A7,Assets!$A$2:$A$441,0),MATCH(AK$2,Assets!$A$2:$XY$2,0)),0)/$B7</f>
        <v>0</v>
      </c>
      <c r="AL7" s="14">
        <f>+IFERROR(INDEX(Assets!$A$2:$XY$440,MATCH($A7,Assets!$A$2:$A$441,0),MATCH(AL$2,Assets!$A$2:$XY$2,0)),0)/$B7</f>
        <v>0</v>
      </c>
      <c r="AM7" s="14">
        <f>+IFERROR(INDEX(Assets!$A$2:$XY$440,MATCH($A7,Assets!$A$2:$A$441,0),MATCH(AM$2,Assets!$A$2:$XY$2,0)),0)/$B7</f>
        <v>0</v>
      </c>
      <c r="AN7" s="14">
        <f>+IFERROR(INDEX(Assets!$A$2:$XY$440,MATCH($A7,Assets!$A$2:$A$441,0),MATCH(AN$2,Assets!$A$2:$XY$2,0)),0)/$B7</f>
        <v>0</v>
      </c>
      <c r="AO7" s="14">
        <f>+IFERROR(INDEX(Assets!$A$2:$XY$440,MATCH($A7,Assets!$A$2:$A$441,0),MATCH(AO$2,Assets!$A$2:$XY$2,0)),0)/$B7</f>
        <v>0</v>
      </c>
      <c r="AP7" s="14">
        <f>+IFERROR(INDEX(Assets!$A$2:$XY$440,MATCH($A7,Assets!$A$2:$A$441,0),MATCH(AP$2,Assets!$A$2:$XY$2,0)),0)/$B7</f>
        <v>0</v>
      </c>
      <c r="AQ7" s="14">
        <f>+IFERROR(INDEX(Assets!$A$2:$XY$440,MATCH($A7,Assets!$A$2:$A$441,0),MATCH(AQ$2,Assets!$A$2:$XY$2,0)),0)/$B7</f>
        <v>0</v>
      </c>
    </row>
    <row r="8" spans="1:43" hidden="1" x14ac:dyDescent="0.25">
      <c r="A8" s="1">
        <f>+Quantity!A10</f>
        <v>44284</v>
      </c>
      <c r="B8" s="24">
        <f>+Assets!C8</f>
        <v>4974.3335762080269</v>
      </c>
      <c r="C8" s="14">
        <f>+IFERROR(INDEX(Assets!$A$2:$XY$440,MATCH($A8,Assets!$A$2:$A$441,0),MATCH(C$2,Assets!$A$2:$XY$2,0)),0)/$B8</f>
        <v>0</v>
      </c>
      <c r="D8" s="14">
        <f>+IFERROR(INDEX(Assets!$A$2:$XY$440,MATCH($A8,Assets!$A$2:$A$441,0),MATCH(D$2,Assets!$A$2:$XY$2,0)),0)/$B8</f>
        <v>1.8178961787467043E-2</v>
      </c>
      <c r="E8" s="14">
        <f>+IFERROR(INDEX(Assets!$A$2:$XY$440,MATCH($A8,Assets!$A$2:$A$441,0),MATCH(E$2,Assets!$A$2:$XY$2,0)),0)/$B8</f>
        <v>0.12147034939831178</v>
      </c>
      <c r="F8" s="14">
        <f>+IFERROR(INDEX(Assets!$A$2:$XY$440,MATCH($A8,Assets!$A$2:$A$441,0),MATCH(F$2,Assets!$A$2:$XY$2,0)),0)/$B8</f>
        <v>0</v>
      </c>
      <c r="G8" s="14">
        <f>+IFERROR(INDEX(Assets!$A$2:$XY$440,MATCH($A8,Assets!$A$2:$A$441,0),MATCH(G$2,Assets!$A$2:$XY$2,0)),0)/$B8</f>
        <v>0</v>
      </c>
      <c r="H8" s="14">
        <f>+IFERROR(INDEX(Assets!$A$2:$XY$440,MATCH($A8,Assets!$A$2:$A$441,0),MATCH(H$2,Assets!$A$2:$XY$2,0)),0)/$B8</f>
        <v>0</v>
      </c>
      <c r="I8" s="14">
        <f>+IFERROR(INDEX(Assets!$A$2:$XY$440,MATCH($A8,Assets!$A$2:$A$441,0),MATCH(I$2,Assets!$A$2:$XY$2,0)),0)/$B8</f>
        <v>0</v>
      </c>
      <c r="J8" s="14">
        <f>+IFERROR(INDEX(Assets!$A$2:$XY$440,MATCH($A8,Assets!$A$2:$A$441,0),MATCH(J$2,Assets!$A$2:$XY$2,0)),0)/$B8</f>
        <v>0</v>
      </c>
      <c r="K8" s="14">
        <f>+IFERROR(INDEX(Assets!$A$2:$XY$440,MATCH($A8,Assets!$A$2:$A$441,0),MATCH(K$2,Assets!$A$2:$XY$2,0)),0)/$B8</f>
        <v>0</v>
      </c>
      <c r="L8" s="14">
        <f>+IFERROR(INDEX(Assets!$A$2:$XY$440,MATCH($A8,Assets!$A$2:$A$441,0),MATCH(L$2,Assets!$A$2:$XY$2,0)),0)/$B8</f>
        <v>0</v>
      </c>
      <c r="M8" s="14">
        <f>+IFERROR(INDEX(Assets!$A$2:$XY$440,MATCH($A8,Assets!$A$2:$A$441,0),MATCH(M$2,Assets!$A$2:$XY$2,0)),0)/$B8</f>
        <v>0.35197880744754839</v>
      </c>
      <c r="N8" s="14">
        <f>+IFERROR(INDEX(Assets!$A$2:$XY$440,MATCH($A8,Assets!$A$2:$A$441,0),MATCH(N$2,Assets!$A$2:$XY$2,0)),0)/$B8</f>
        <v>0.2438706374261195</v>
      </c>
      <c r="O8" s="14">
        <f>+IFERROR(INDEX(Assets!$A$2:$XY$440,MATCH($A8,Assets!$A$2:$A$441,0),MATCH(O$2,Assets!$A$2:$XY$2,0)),0)/$B8</f>
        <v>0</v>
      </c>
      <c r="P8" s="14">
        <f>+IFERROR(INDEX(Assets!$A$2:$XY$440,MATCH($A8,Assets!$A$2:$A$441,0),MATCH(P$2,Assets!$A$2:$XY$2,0)),0)/$B8</f>
        <v>0</v>
      </c>
      <c r="Q8" s="14">
        <f>+IFERROR(INDEX(Assets!$A$2:$XY$440,MATCH($A8,Assets!$A$2:$A$441,0),MATCH(Q$2,Assets!$A$2:$XY$2,0)),0)/$B8</f>
        <v>0</v>
      </c>
      <c r="R8" s="14">
        <f>+IFERROR(INDEX(Assets!$A$2:$XY$440,MATCH($A8,Assets!$A$2:$A$441,0),MATCH(R$2,Assets!$A$2:$XY$2,0)),0)/$B8</f>
        <v>0</v>
      </c>
      <c r="S8" s="14">
        <f>+IFERROR(INDEX(Assets!$A$2:$XY$440,MATCH($A8,Assets!$A$2:$A$441,0),MATCH(S$2,Assets!$A$2:$XY$2,0)),0)/$B8</f>
        <v>0</v>
      </c>
      <c r="T8" s="14">
        <f>+IFERROR(INDEX(Assets!$A$2:$XY$440,MATCH($A8,Assets!$A$2:$A$441,0),MATCH(T$2,Assets!$A$2:$XY$2,0)),0)/$B8</f>
        <v>0</v>
      </c>
      <c r="U8" s="14">
        <f>+IFERROR(INDEX(Assets!$A$2:$XY$440,MATCH($A8,Assets!$A$2:$A$441,0),MATCH(U$2,Assets!$A$2:$XY$2,0)),0)/$B8</f>
        <v>0</v>
      </c>
      <c r="V8" s="14">
        <f>+IFERROR(INDEX(Assets!$A$2:$XY$440,MATCH($A8,Assets!$A$2:$A$441,0),MATCH(V$2,Assets!$A$2:$XY$2,0)),0)/$B8</f>
        <v>0</v>
      </c>
      <c r="W8" s="14">
        <f>+IFERROR(INDEX(Assets!$A$2:$XY$440,MATCH($A8,Assets!$A$2:$A$441,0),MATCH(W$2,Assets!$A$2:$XY$2,0)),0)/$B8</f>
        <v>0</v>
      </c>
      <c r="X8" s="14">
        <f>+IFERROR(INDEX(Assets!$A$2:$XY$440,MATCH($A8,Assets!$A$2:$A$441,0),MATCH(X$2,Assets!$A$2:$XY$2,0)),0)/$B8</f>
        <v>0</v>
      </c>
      <c r="Y8" s="14">
        <f>+IFERROR(INDEX(Assets!$A$2:$XY$440,MATCH($A8,Assets!$A$2:$A$441,0),MATCH(Y$2,Assets!$A$2:$XY$2,0)),0)/$B8</f>
        <v>0</v>
      </c>
      <c r="Z8" s="14">
        <f>+IFERROR(INDEX(Assets!$A$2:$XY$440,MATCH($A8,Assets!$A$2:$A$441,0),MATCH(Z$2,Assets!$A$2:$XY$2,0)),0)/$B8</f>
        <v>0.20514776769311779</v>
      </c>
      <c r="AA8" s="14">
        <f>+IFERROR(INDEX(Assets!$A$2:$XY$440,MATCH($A8,Assets!$A$2:$A$441,0),MATCH(AA$2,Assets!$A$2:$XY$2,0)),0)/$B8</f>
        <v>0</v>
      </c>
      <c r="AB8" s="14">
        <f>+IFERROR(INDEX(Assets!$A$2:$XY$440,MATCH($A8,Assets!$A$2:$A$441,0),MATCH(AB$2,Assets!$A$2:$XY$2,0)),0)/$B8</f>
        <v>3.6128402575647339E-2</v>
      </c>
      <c r="AC8" s="14">
        <f>+IFERROR(INDEX(Assets!$A$2:$XY$440,MATCH($A8,Assets!$A$2:$A$441,0),MATCH(AC$2,Assets!$A$2:$XY$2,0)),0)/$B8</f>
        <v>0</v>
      </c>
      <c r="AD8" s="14">
        <f>+IFERROR(INDEX(Assets!$A$2:$XY$440,MATCH($A8,Assets!$A$2:$A$441,0),MATCH(AD$2,Assets!$A$2:$XY$2,0)),0)/$B8</f>
        <v>0</v>
      </c>
      <c r="AE8" s="14">
        <f>+IFERROR(INDEX(Assets!$A$2:$XY$440,MATCH($A8,Assets!$A$2:$A$441,0),MATCH(AE$2,Assets!$A$2:$XY$2,0)),0)/$B8</f>
        <v>2.3225073671787992E-2</v>
      </c>
      <c r="AF8" s="14">
        <f>+IFERROR(INDEX(Assets!$A$2:$XY$440,MATCH($A8,Assets!$A$2:$A$441,0),MATCH(AF$2,Assets!$A$2:$XY$2,0)),0)/$B8</f>
        <v>0</v>
      </c>
      <c r="AG8" s="14">
        <f>+IFERROR(INDEX(Assets!$A$2:$XY$440,MATCH($A8,Assets!$A$2:$A$441,0),MATCH(AG$2,Assets!$A$2:$XY$2,0)),0)/$B8</f>
        <v>0</v>
      </c>
      <c r="AH8" s="14">
        <f>+IFERROR(INDEX(Assets!$A$2:$XY$440,MATCH($A8,Assets!$A$2:$A$441,0),MATCH(AH$2,Assets!$A$2:$XY$2,0)),0)/$B8</f>
        <v>0</v>
      </c>
      <c r="AI8" s="14">
        <f>+IFERROR(INDEX(Assets!$A$2:$XY$440,MATCH($A8,Assets!$A$2:$A$441,0),MATCH(AI$2,Assets!$A$2:$XY$2,0)),0)/$B8</f>
        <v>0</v>
      </c>
      <c r="AJ8" s="14">
        <f>+IFERROR(INDEX(Assets!$A$2:$XY$440,MATCH($A8,Assets!$A$2:$A$441,0),MATCH(AJ$2,Assets!$A$2:$XY$2,0)),0)/$B8</f>
        <v>0</v>
      </c>
      <c r="AK8" s="14">
        <f>+IFERROR(INDEX(Assets!$A$2:$XY$440,MATCH($A8,Assets!$A$2:$A$441,0),MATCH(AK$2,Assets!$A$2:$XY$2,0)),0)/$B8</f>
        <v>0</v>
      </c>
      <c r="AL8" s="14">
        <f>+IFERROR(INDEX(Assets!$A$2:$XY$440,MATCH($A8,Assets!$A$2:$A$441,0),MATCH(AL$2,Assets!$A$2:$XY$2,0)),0)/$B8</f>
        <v>0</v>
      </c>
      <c r="AM8" s="14">
        <f>+IFERROR(INDEX(Assets!$A$2:$XY$440,MATCH($A8,Assets!$A$2:$A$441,0),MATCH(AM$2,Assets!$A$2:$XY$2,0)),0)/$B8</f>
        <v>0</v>
      </c>
      <c r="AN8" s="14">
        <f>+IFERROR(INDEX(Assets!$A$2:$XY$440,MATCH($A8,Assets!$A$2:$A$441,0),MATCH(AN$2,Assets!$A$2:$XY$2,0)),0)/$B8</f>
        <v>0</v>
      </c>
      <c r="AO8" s="14">
        <f>+IFERROR(INDEX(Assets!$A$2:$XY$440,MATCH($A8,Assets!$A$2:$A$441,0),MATCH(AO$2,Assets!$A$2:$XY$2,0)),0)/$B8</f>
        <v>0</v>
      </c>
      <c r="AP8" s="14">
        <f>+IFERROR(INDEX(Assets!$A$2:$XY$440,MATCH($A8,Assets!$A$2:$A$441,0),MATCH(AP$2,Assets!$A$2:$XY$2,0)),0)/$B8</f>
        <v>0</v>
      </c>
      <c r="AQ8" s="14">
        <f>+IFERROR(INDEX(Assets!$A$2:$XY$440,MATCH($A8,Assets!$A$2:$A$441,0),MATCH(AQ$2,Assets!$A$2:$XY$2,0)),0)/$B8</f>
        <v>0</v>
      </c>
    </row>
    <row r="9" spans="1:43" hidden="1" x14ac:dyDescent="0.25">
      <c r="A9" s="1">
        <f>+Quantity!A11</f>
        <v>44285</v>
      </c>
      <c r="B9" s="24">
        <f>+Assets!C9</f>
        <v>5073.571211840117</v>
      </c>
      <c r="C9" s="14">
        <f>+IFERROR(INDEX(Assets!$A$2:$XY$440,MATCH($A9,Assets!$A$2:$A$441,0),MATCH(C$2,Assets!$A$2:$XY$2,0)),0)/$B9</f>
        <v>0</v>
      </c>
      <c r="D9" s="14">
        <f>+IFERROR(INDEX(Assets!$A$2:$XY$440,MATCH($A9,Assets!$A$2:$A$441,0),MATCH(D$2,Assets!$A$2:$XY$2,0)),0)/$B9</f>
        <v>1.7823386373087467E-2</v>
      </c>
      <c r="E9" s="14">
        <f>+IFERROR(INDEX(Assets!$A$2:$XY$440,MATCH($A9,Assets!$A$2:$A$441,0),MATCH(E$2,Assets!$A$2:$XY$2,0)),0)/$B9</f>
        <v>0.1314137104395609</v>
      </c>
      <c r="F9" s="14">
        <f>+IFERROR(INDEX(Assets!$A$2:$XY$440,MATCH($A9,Assets!$A$2:$A$441,0),MATCH(F$2,Assets!$A$2:$XY$2,0)),0)/$B9</f>
        <v>0</v>
      </c>
      <c r="G9" s="14">
        <f>+IFERROR(INDEX(Assets!$A$2:$XY$440,MATCH($A9,Assets!$A$2:$A$441,0),MATCH(G$2,Assets!$A$2:$XY$2,0)),0)/$B9</f>
        <v>0</v>
      </c>
      <c r="H9" s="14">
        <f>+IFERROR(INDEX(Assets!$A$2:$XY$440,MATCH($A9,Assets!$A$2:$A$441,0),MATCH(H$2,Assets!$A$2:$XY$2,0)),0)/$B9</f>
        <v>0</v>
      </c>
      <c r="I9" s="14">
        <f>+IFERROR(INDEX(Assets!$A$2:$XY$440,MATCH($A9,Assets!$A$2:$A$441,0),MATCH(I$2,Assets!$A$2:$XY$2,0)),0)/$B9</f>
        <v>0</v>
      </c>
      <c r="J9" s="14">
        <f>+IFERROR(INDEX(Assets!$A$2:$XY$440,MATCH($A9,Assets!$A$2:$A$441,0),MATCH(J$2,Assets!$A$2:$XY$2,0)),0)/$B9</f>
        <v>0</v>
      </c>
      <c r="K9" s="14">
        <f>+IFERROR(INDEX(Assets!$A$2:$XY$440,MATCH($A9,Assets!$A$2:$A$441,0),MATCH(K$2,Assets!$A$2:$XY$2,0)),0)/$B9</f>
        <v>0</v>
      </c>
      <c r="L9" s="14">
        <f>+IFERROR(INDEX(Assets!$A$2:$XY$440,MATCH($A9,Assets!$A$2:$A$441,0),MATCH(L$2,Assets!$A$2:$XY$2,0)),0)/$B9</f>
        <v>0</v>
      </c>
      <c r="M9" s="14">
        <f>+IFERROR(INDEX(Assets!$A$2:$XY$440,MATCH($A9,Assets!$A$2:$A$441,0),MATCH(M$2,Assets!$A$2:$XY$2,0)),0)/$B9</f>
        <v>0.34509420029703025</v>
      </c>
      <c r="N9" s="14">
        <f>+IFERROR(INDEX(Assets!$A$2:$XY$440,MATCH($A9,Assets!$A$2:$A$441,0),MATCH(N$2,Assets!$A$2:$XY$2,0)),0)/$B9</f>
        <v>0.23910059588185556</v>
      </c>
      <c r="O9" s="14">
        <f>+IFERROR(INDEX(Assets!$A$2:$XY$440,MATCH($A9,Assets!$A$2:$A$441,0),MATCH(O$2,Assets!$A$2:$XY$2,0)),0)/$B9</f>
        <v>0</v>
      </c>
      <c r="P9" s="14">
        <f>+IFERROR(INDEX(Assets!$A$2:$XY$440,MATCH($A9,Assets!$A$2:$A$441,0),MATCH(P$2,Assets!$A$2:$XY$2,0)),0)/$B9</f>
        <v>0</v>
      </c>
      <c r="Q9" s="14">
        <f>+IFERROR(INDEX(Assets!$A$2:$XY$440,MATCH($A9,Assets!$A$2:$A$441,0),MATCH(Q$2,Assets!$A$2:$XY$2,0)),0)/$B9</f>
        <v>0</v>
      </c>
      <c r="R9" s="14">
        <f>+IFERROR(INDEX(Assets!$A$2:$XY$440,MATCH($A9,Assets!$A$2:$A$441,0),MATCH(R$2,Assets!$A$2:$XY$2,0)),0)/$B9</f>
        <v>0</v>
      </c>
      <c r="S9" s="14">
        <f>+IFERROR(INDEX(Assets!$A$2:$XY$440,MATCH($A9,Assets!$A$2:$A$441,0),MATCH(S$2,Assets!$A$2:$XY$2,0)),0)/$B9</f>
        <v>0</v>
      </c>
      <c r="T9" s="14">
        <f>+IFERROR(INDEX(Assets!$A$2:$XY$440,MATCH($A9,Assets!$A$2:$A$441,0),MATCH(T$2,Assets!$A$2:$XY$2,0)),0)/$B9</f>
        <v>0</v>
      </c>
      <c r="U9" s="14">
        <f>+IFERROR(INDEX(Assets!$A$2:$XY$440,MATCH($A9,Assets!$A$2:$A$441,0),MATCH(U$2,Assets!$A$2:$XY$2,0)),0)/$B9</f>
        <v>0</v>
      </c>
      <c r="V9" s="14">
        <f>+IFERROR(INDEX(Assets!$A$2:$XY$440,MATCH($A9,Assets!$A$2:$A$441,0),MATCH(V$2,Assets!$A$2:$XY$2,0)),0)/$B9</f>
        <v>0</v>
      </c>
      <c r="W9" s="14">
        <f>+IFERROR(INDEX(Assets!$A$2:$XY$440,MATCH($A9,Assets!$A$2:$A$441,0),MATCH(W$2,Assets!$A$2:$XY$2,0)),0)/$B9</f>
        <v>0</v>
      </c>
      <c r="X9" s="14">
        <f>+IFERROR(INDEX(Assets!$A$2:$XY$440,MATCH($A9,Assets!$A$2:$A$441,0),MATCH(X$2,Assets!$A$2:$XY$2,0)),0)/$B9</f>
        <v>0</v>
      </c>
      <c r="Y9" s="14">
        <f>+IFERROR(INDEX(Assets!$A$2:$XY$440,MATCH($A9,Assets!$A$2:$A$441,0),MATCH(Y$2,Assets!$A$2:$XY$2,0)),0)/$B9</f>
        <v>0</v>
      </c>
      <c r="Z9" s="14">
        <f>+IFERROR(INDEX(Assets!$A$2:$XY$440,MATCH($A9,Assets!$A$2:$A$441,0),MATCH(Z$2,Assets!$A$2:$XY$2,0)),0)/$B9</f>
        <v>0.2011351346638314</v>
      </c>
      <c r="AA9" s="14">
        <f>+IFERROR(INDEX(Assets!$A$2:$XY$440,MATCH($A9,Assets!$A$2:$A$441,0),MATCH(AA$2,Assets!$A$2:$XY$2,0)),0)/$B9</f>
        <v>0</v>
      </c>
      <c r="AB9" s="14">
        <f>+IFERROR(INDEX(Assets!$A$2:$XY$440,MATCH($A9,Assets!$A$2:$A$441,0),MATCH(AB$2,Assets!$A$2:$XY$2,0)),0)/$B9</f>
        <v>3.542174111351893E-2</v>
      </c>
      <c r="AC9" s="14">
        <f>+IFERROR(INDEX(Assets!$A$2:$XY$440,MATCH($A9,Assets!$A$2:$A$441,0),MATCH(AC$2,Assets!$A$2:$XY$2,0)),0)/$B9</f>
        <v>0</v>
      </c>
      <c r="AD9" s="14">
        <f>+IFERROR(INDEX(Assets!$A$2:$XY$440,MATCH($A9,Assets!$A$2:$A$441,0),MATCH(AD$2,Assets!$A$2:$XY$2,0)),0)/$B9</f>
        <v>0</v>
      </c>
      <c r="AE9" s="14">
        <f>+IFERROR(INDEX(Assets!$A$2:$XY$440,MATCH($A9,Assets!$A$2:$A$441,0),MATCH(AE$2,Assets!$A$2:$XY$2,0)),0)/$B9</f>
        <v>3.0011231231115511E-2</v>
      </c>
      <c r="AF9" s="14">
        <f>+IFERROR(INDEX(Assets!$A$2:$XY$440,MATCH($A9,Assets!$A$2:$A$441,0),MATCH(AF$2,Assets!$A$2:$XY$2,0)),0)/$B9</f>
        <v>0</v>
      </c>
      <c r="AG9" s="14">
        <f>+IFERROR(INDEX(Assets!$A$2:$XY$440,MATCH($A9,Assets!$A$2:$A$441,0),MATCH(AG$2,Assets!$A$2:$XY$2,0)),0)/$B9</f>
        <v>0</v>
      </c>
      <c r="AH9" s="14">
        <f>+IFERROR(INDEX(Assets!$A$2:$XY$440,MATCH($A9,Assets!$A$2:$A$441,0),MATCH(AH$2,Assets!$A$2:$XY$2,0)),0)/$B9</f>
        <v>0</v>
      </c>
      <c r="AI9" s="14">
        <f>+IFERROR(INDEX(Assets!$A$2:$XY$440,MATCH($A9,Assets!$A$2:$A$441,0),MATCH(AI$2,Assets!$A$2:$XY$2,0)),0)/$B9</f>
        <v>0</v>
      </c>
      <c r="AJ9" s="14">
        <f>+IFERROR(INDEX(Assets!$A$2:$XY$440,MATCH($A9,Assets!$A$2:$A$441,0),MATCH(AJ$2,Assets!$A$2:$XY$2,0)),0)/$B9</f>
        <v>0</v>
      </c>
      <c r="AK9" s="14">
        <f>+IFERROR(INDEX(Assets!$A$2:$XY$440,MATCH($A9,Assets!$A$2:$A$441,0),MATCH(AK$2,Assets!$A$2:$XY$2,0)),0)/$B9</f>
        <v>0</v>
      </c>
      <c r="AL9" s="14">
        <f>+IFERROR(INDEX(Assets!$A$2:$XY$440,MATCH($A9,Assets!$A$2:$A$441,0),MATCH(AL$2,Assets!$A$2:$XY$2,0)),0)/$B9</f>
        <v>0</v>
      </c>
      <c r="AM9" s="14">
        <f>+IFERROR(INDEX(Assets!$A$2:$XY$440,MATCH($A9,Assets!$A$2:$A$441,0),MATCH(AM$2,Assets!$A$2:$XY$2,0)),0)/$B9</f>
        <v>0</v>
      </c>
      <c r="AN9" s="14">
        <f>+IFERROR(INDEX(Assets!$A$2:$XY$440,MATCH($A9,Assets!$A$2:$A$441,0),MATCH(AN$2,Assets!$A$2:$XY$2,0)),0)/$B9</f>
        <v>0</v>
      </c>
      <c r="AO9" s="14">
        <f>+IFERROR(INDEX(Assets!$A$2:$XY$440,MATCH($A9,Assets!$A$2:$A$441,0),MATCH(AO$2,Assets!$A$2:$XY$2,0)),0)/$B9</f>
        <v>0</v>
      </c>
      <c r="AP9" s="14">
        <f>+IFERROR(INDEX(Assets!$A$2:$XY$440,MATCH($A9,Assets!$A$2:$A$441,0),MATCH(AP$2,Assets!$A$2:$XY$2,0)),0)/$B9</f>
        <v>0</v>
      </c>
      <c r="AQ9" s="14">
        <f>+IFERROR(INDEX(Assets!$A$2:$XY$440,MATCH($A9,Assets!$A$2:$A$441,0),MATCH(AQ$2,Assets!$A$2:$XY$2,0)),0)/$B9</f>
        <v>0</v>
      </c>
    </row>
    <row r="10" spans="1:43" hidden="1" x14ac:dyDescent="0.25">
      <c r="A10" s="1">
        <f>+Quantity!A12</f>
        <v>44295</v>
      </c>
      <c r="B10" s="24">
        <f>+Assets!C10</f>
        <v>3641.5365676693618</v>
      </c>
      <c r="C10" s="14">
        <f>+IFERROR(INDEX(Assets!$A$2:$XY$440,MATCH($A10,Assets!$A$2:$A$441,0),MATCH(C$2,Assets!$A$2:$XY$2,0)),0)/$B10</f>
        <v>0</v>
      </c>
      <c r="D10" s="14">
        <f>+IFERROR(INDEX(Assets!$A$2:$XY$440,MATCH($A10,Assets!$A$2:$A$441,0),MATCH(D$2,Assets!$A$2:$XY$2,0)),0)/$B10</f>
        <v>8.0585213012927398E-3</v>
      </c>
      <c r="E10" s="14">
        <f>+IFERROR(INDEX(Assets!$A$2:$XY$440,MATCH($A10,Assets!$A$2:$A$441,0),MATCH(E$2,Assets!$A$2:$XY$2,0)),0)/$B10</f>
        <v>0</v>
      </c>
      <c r="F10" s="14">
        <f>+IFERROR(INDEX(Assets!$A$2:$XY$440,MATCH($A10,Assets!$A$2:$A$441,0),MATCH(F$2,Assets!$A$2:$XY$2,0)),0)/$B10</f>
        <v>0</v>
      </c>
      <c r="G10" s="14">
        <f>+IFERROR(INDEX(Assets!$A$2:$XY$440,MATCH($A10,Assets!$A$2:$A$441,0),MATCH(G$2,Assets!$A$2:$XY$2,0)),0)/$B10</f>
        <v>0</v>
      </c>
      <c r="H10" s="14">
        <f>+IFERROR(INDEX(Assets!$A$2:$XY$440,MATCH($A10,Assets!$A$2:$A$441,0),MATCH(H$2,Assets!$A$2:$XY$2,0)),0)/$B10</f>
        <v>0</v>
      </c>
      <c r="I10" s="14">
        <f>+IFERROR(INDEX(Assets!$A$2:$XY$440,MATCH($A10,Assets!$A$2:$A$441,0),MATCH(I$2,Assets!$A$2:$XY$2,0)),0)/$B10</f>
        <v>0</v>
      </c>
      <c r="J10" s="14">
        <f>+IFERROR(INDEX(Assets!$A$2:$XY$440,MATCH($A10,Assets!$A$2:$A$441,0),MATCH(J$2,Assets!$A$2:$XY$2,0)),0)/$B10</f>
        <v>0</v>
      </c>
      <c r="K10" s="14">
        <f>+IFERROR(INDEX(Assets!$A$2:$XY$440,MATCH($A10,Assets!$A$2:$A$441,0),MATCH(K$2,Assets!$A$2:$XY$2,0)),0)/$B10</f>
        <v>0</v>
      </c>
      <c r="L10" s="14">
        <f>+IFERROR(INDEX(Assets!$A$2:$XY$440,MATCH($A10,Assets!$A$2:$A$441,0),MATCH(L$2,Assets!$A$2:$XY$2,0)),0)/$B10</f>
        <v>0</v>
      </c>
      <c r="M10" s="14">
        <f>+IFERROR(INDEX(Assets!$A$2:$XY$440,MATCH($A10,Assets!$A$2:$A$441,0),MATCH(M$2,Assets!$A$2:$XY$2,0)),0)/$B10</f>
        <v>-6.2438937854399919E-17</v>
      </c>
      <c r="N10" s="14">
        <f>+IFERROR(INDEX(Assets!$A$2:$XY$440,MATCH($A10,Assets!$A$2:$A$441,0),MATCH(N$2,Assets!$A$2:$XY$2,0)),0)/$B10</f>
        <v>4.1865184426137021E-2</v>
      </c>
      <c r="O10" s="14">
        <f>+IFERROR(INDEX(Assets!$A$2:$XY$440,MATCH($A10,Assets!$A$2:$A$441,0),MATCH(O$2,Assets!$A$2:$XY$2,0)),0)/$B10</f>
        <v>0</v>
      </c>
      <c r="P10" s="14">
        <f>+IFERROR(INDEX(Assets!$A$2:$XY$440,MATCH($A10,Assets!$A$2:$A$441,0),MATCH(P$2,Assets!$A$2:$XY$2,0)),0)/$B10</f>
        <v>0.5643045378822571</v>
      </c>
      <c r="Q10" s="14">
        <f>+IFERROR(INDEX(Assets!$A$2:$XY$440,MATCH($A10,Assets!$A$2:$A$441,0),MATCH(Q$2,Assets!$A$2:$XY$2,0)),0)/$B10</f>
        <v>0</v>
      </c>
      <c r="R10" s="14">
        <f>+IFERROR(INDEX(Assets!$A$2:$XY$440,MATCH($A10,Assets!$A$2:$A$441,0),MATCH(R$2,Assets!$A$2:$XY$2,0)),0)/$B10</f>
        <v>0</v>
      </c>
      <c r="S10" s="14">
        <f>+IFERROR(INDEX(Assets!$A$2:$XY$440,MATCH($A10,Assets!$A$2:$A$441,0),MATCH(S$2,Assets!$A$2:$XY$2,0)),0)/$B10</f>
        <v>0</v>
      </c>
      <c r="T10" s="14">
        <f>+IFERROR(INDEX(Assets!$A$2:$XY$440,MATCH($A10,Assets!$A$2:$A$441,0),MATCH(T$2,Assets!$A$2:$XY$2,0)),0)/$B10</f>
        <v>0</v>
      </c>
      <c r="U10" s="14">
        <f>+IFERROR(INDEX(Assets!$A$2:$XY$440,MATCH($A10,Assets!$A$2:$A$441,0),MATCH(U$2,Assets!$A$2:$XY$2,0)),0)/$B10</f>
        <v>0</v>
      </c>
      <c r="V10" s="14">
        <f>+IFERROR(INDEX(Assets!$A$2:$XY$440,MATCH($A10,Assets!$A$2:$A$441,0),MATCH(V$2,Assets!$A$2:$XY$2,0)),0)/$B10</f>
        <v>0</v>
      </c>
      <c r="W10" s="14">
        <f>+IFERROR(INDEX(Assets!$A$2:$XY$440,MATCH($A10,Assets!$A$2:$A$441,0),MATCH(W$2,Assets!$A$2:$XY$2,0)),0)/$B10</f>
        <v>0</v>
      </c>
      <c r="X10" s="14">
        <f>+IFERROR(INDEX(Assets!$A$2:$XY$440,MATCH($A10,Assets!$A$2:$A$441,0),MATCH(X$2,Assets!$A$2:$XY$2,0)),0)/$B10</f>
        <v>6.0297548944738863E-2</v>
      </c>
      <c r="Y10" s="14">
        <f>+IFERROR(INDEX(Assets!$A$2:$XY$440,MATCH($A10,Assets!$A$2:$A$441,0),MATCH(Y$2,Assets!$A$2:$XY$2,0)),0)/$B10</f>
        <v>0</v>
      </c>
      <c r="Z10" s="14">
        <f>+IFERROR(INDEX(Assets!$A$2:$XY$440,MATCH($A10,Assets!$A$2:$A$441,0),MATCH(Z$2,Assets!$A$2:$XY$2,0)),0)/$B10</f>
        <v>0</v>
      </c>
      <c r="AA10" s="14">
        <f>+IFERROR(INDEX(Assets!$A$2:$XY$440,MATCH($A10,Assets!$A$2:$A$441,0),MATCH(AA$2,Assets!$A$2:$XY$2,0)),0)/$B10</f>
        <v>0</v>
      </c>
      <c r="AB10" s="14">
        <f>+IFERROR(INDEX(Assets!$A$2:$XY$440,MATCH($A10,Assets!$A$2:$A$441,0),MATCH(AB$2,Assets!$A$2:$XY$2,0)),0)/$B10</f>
        <v>0</v>
      </c>
      <c r="AC10" s="14">
        <f>+IFERROR(INDEX(Assets!$A$2:$XY$440,MATCH($A10,Assets!$A$2:$A$441,0),MATCH(AC$2,Assets!$A$2:$XY$2,0)),0)/$B10</f>
        <v>0</v>
      </c>
      <c r="AD10" s="14">
        <f>+IFERROR(INDEX(Assets!$A$2:$XY$440,MATCH($A10,Assets!$A$2:$A$441,0),MATCH(AD$2,Assets!$A$2:$XY$2,0)),0)/$B10</f>
        <v>0</v>
      </c>
      <c r="AE10" s="14">
        <f>+IFERROR(INDEX(Assets!$A$2:$XY$440,MATCH($A10,Assets!$A$2:$A$441,0),MATCH(AE$2,Assets!$A$2:$XY$2,0)),0)/$B10</f>
        <v>4.1813151118105074E-2</v>
      </c>
      <c r="AF10" s="14">
        <f>+IFERROR(INDEX(Assets!$A$2:$XY$440,MATCH($A10,Assets!$A$2:$A$441,0),MATCH(AF$2,Assets!$A$2:$XY$2,0)),0)/$B10</f>
        <v>0.2836610563274693</v>
      </c>
      <c r="AG10" s="14">
        <f>+IFERROR(INDEX(Assets!$A$2:$XY$440,MATCH($A10,Assets!$A$2:$A$441,0),MATCH(AG$2,Assets!$A$2:$XY$2,0)),0)/$B10</f>
        <v>0</v>
      </c>
      <c r="AH10" s="14">
        <f>+IFERROR(INDEX(Assets!$A$2:$XY$440,MATCH($A10,Assets!$A$2:$A$441,0),MATCH(AH$2,Assets!$A$2:$XY$2,0)),0)/$B10</f>
        <v>0</v>
      </c>
      <c r="AI10" s="14">
        <f>+IFERROR(INDEX(Assets!$A$2:$XY$440,MATCH($A10,Assets!$A$2:$A$441,0),MATCH(AI$2,Assets!$A$2:$XY$2,0)),0)/$B10</f>
        <v>0</v>
      </c>
      <c r="AJ10" s="14">
        <f>+IFERROR(INDEX(Assets!$A$2:$XY$440,MATCH($A10,Assets!$A$2:$A$441,0),MATCH(AJ$2,Assets!$A$2:$XY$2,0)),0)/$B10</f>
        <v>0</v>
      </c>
      <c r="AK10" s="14">
        <f>+IFERROR(INDEX(Assets!$A$2:$XY$440,MATCH($A10,Assets!$A$2:$A$441,0),MATCH(AK$2,Assets!$A$2:$XY$2,0)),0)/$B10</f>
        <v>0</v>
      </c>
      <c r="AL10" s="14">
        <f>+IFERROR(INDEX(Assets!$A$2:$XY$440,MATCH($A10,Assets!$A$2:$A$441,0),MATCH(AL$2,Assets!$A$2:$XY$2,0)),0)/$B10</f>
        <v>0</v>
      </c>
      <c r="AM10" s="14">
        <f>+IFERROR(INDEX(Assets!$A$2:$XY$440,MATCH($A10,Assets!$A$2:$A$441,0),MATCH(AM$2,Assets!$A$2:$XY$2,0)),0)/$B10</f>
        <v>0</v>
      </c>
      <c r="AN10" s="14">
        <f>+IFERROR(INDEX(Assets!$A$2:$XY$440,MATCH($A10,Assets!$A$2:$A$441,0),MATCH(AN$2,Assets!$A$2:$XY$2,0)),0)/$B10</f>
        <v>0</v>
      </c>
      <c r="AO10" s="14">
        <f>+IFERROR(INDEX(Assets!$A$2:$XY$440,MATCH($A10,Assets!$A$2:$A$441,0),MATCH(AO$2,Assets!$A$2:$XY$2,0)),0)/$B10</f>
        <v>0</v>
      </c>
      <c r="AP10" s="14">
        <f>+IFERROR(INDEX(Assets!$A$2:$XY$440,MATCH($A10,Assets!$A$2:$A$441,0),MATCH(AP$2,Assets!$A$2:$XY$2,0)),0)/$B10</f>
        <v>0</v>
      </c>
      <c r="AQ10" s="14">
        <f>+IFERROR(INDEX(Assets!$A$2:$XY$440,MATCH($A10,Assets!$A$2:$A$441,0),MATCH(AQ$2,Assets!$A$2:$XY$2,0)),0)/$B10</f>
        <v>0</v>
      </c>
    </row>
    <row r="11" spans="1:43" hidden="1" x14ac:dyDescent="0.25">
      <c r="A11" s="1">
        <f>+Quantity!A13</f>
        <v>44296</v>
      </c>
      <c r="B11" s="24">
        <f>+Assets!C11</f>
        <v>4472.9158534979169</v>
      </c>
      <c r="C11" s="14">
        <f>+IFERROR(INDEX(Assets!$A$2:$XY$440,MATCH($A11,Assets!$A$2:$A$441,0),MATCH(C$2,Assets!$A$2:$XY$2,0)),0)/$B11</f>
        <v>0</v>
      </c>
      <c r="D11" s="14">
        <f>+IFERROR(INDEX(Assets!$A$2:$XY$440,MATCH($A11,Assets!$A$2:$A$441,0),MATCH(D$2,Assets!$A$2:$XY$2,0)),0)/$B11</f>
        <v>6.5606868005467318E-3</v>
      </c>
      <c r="E11" s="14">
        <f>+IFERROR(INDEX(Assets!$A$2:$XY$440,MATCH($A11,Assets!$A$2:$A$441,0),MATCH(E$2,Assets!$A$2:$XY$2,0)),0)/$B11</f>
        <v>0</v>
      </c>
      <c r="F11" s="14">
        <f>+IFERROR(INDEX(Assets!$A$2:$XY$440,MATCH($A11,Assets!$A$2:$A$441,0),MATCH(F$2,Assets!$A$2:$XY$2,0)),0)/$B11</f>
        <v>0</v>
      </c>
      <c r="G11" s="14">
        <f>+IFERROR(INDEX(Assets!$A$2:$XY$440,MATCH($A11,Assets!$A$2:$A$441,0),MATCH(G$2,Assets!$A$2:$XY$2,0)),0)/$B11</f>
        <v>0</v>
      </c>
      <c r="H11" s="14">
        <f>+IFERROR(INDEX(Assets!$A$2:$XY$440,MATCH($A11,Assets!$A$2:$A$441,0),MATCH(H$2,Assets!$A$2:$XY$2,0)),0)/$B11</f>
        <v>0</v>
      </c>
      <c r="I11" s="14">
        <f>+IFERROR(INDEX(Assets!$A$2:$XY$440,MATCH($A11,Assets!$A$2:$A$441,0),MATCH(I$2,Assets!$A$2:$XY$2,0)),0)/$B11</f>
        <v>0</v>
      </c>
      <c r="J11" s="14">
        <f>+IFERROR(INDEX(Assets!$A$2:$XY$440,MATCH($A11,Assets!$A$2:$A$441,0),MATCH(J$2,Assets!$A$2:$XY$2,0)),0)/$B11</f>
        <v>0</v>
      </c>
      <c r="K11" s="14">
        <f>+IFERROR(INDEX(Assets!$A$2:$XY$440,MATCH($A11,Assets!$A$2:$A$441,0),MATCH(K$2,Assets!$A$2:$XY$2,0)),0)/$B11</f>
        <v>0</v>
      </c>
      <c r="L11" s="14">
        <f>+IFERROR(INDEX(Assets!$A$2:$XY$440,MATCH($A11,Assets!$A$2:$A$441,0),MATCH(L$2,Assets!$A$2:$XY$2,0)),0)/$B11</f>
        <v>0</v>
      </c>
      <c r="M11" s="14">
        <f>+IFERROR(INDEX(Assets!$A$2:$XY$440,MATCH($A11,Assets!$A$2:$A$441,0),MATCH(M$2,Assets!$A$2:$XY$2,0)),0)/$B11</f>
        <v>-5.0833434585052818E-17</v>
      </c>
      <c r="N11" s="14">
        <f>+IFERROR(INDEX(Assets!$A$2:$XY$440,MATCH($A11,Assets!$A$2:$A$441,0),MATCH(N$2,Assets!$A$2:$XY$2,0)),0)/$B11</f>
        <v>-4.4479255261921218E-17</v>
      </c>
      <c r="O11" s="14">
        <f>+IFERROR(INDEX(Assets!$A$2:$XY$440,MATCH($A11,Assets!$A$2:$A$441,0),MATCH(O$2,Assets!$A$2:$XY$2,0)),0)/$B11</f>
        <v>0</v>
      </c>
      <c r="P11" s="14">
        <f>+IFERROR(INDEX(Assets!$A$2:$XY$440,MATCH($A11,Assets!$A$2:$A$441,0),MATCH(P$2,Assets!$A$2:$XY$2,0)),0)/$B11</f>
        <v>0.56080665010461683</v>
      </c>
      <c r="Q11" s="14">
        <f>+IFERROR(INDEX(Assets!$A$2:$XY$440,MATCH($A11,Assets!$A$2:$A$441,0),MATCH(Q$2,Assets!$A$2:$XY$2,0)),0)/$B11</f>
        <v>0</v>
      </c>
      <c r="R11" s="14">
        <f>+IFERROR(INDEX(Assets!$A$2:$XY$440,MATCH($A11,Assets!$A$2:$A$441,0),MATCH(R$2,Assets!$A$2:$XY$2,0)),0)/$B11</f>
        <v>0</v>
      </c>
      <c r="S11" s="14">
        <f>+IFERROR(INDEX(Assets!$A$2:$XY$440,MATCH($A11,Assets!$A$2:$A$441,0),MATCH(S$2,Assets!$A$2:$XY$2,0)),0)/$B11</f>
        <v>0</v>
      </c>
      <c r="T11" s="14">
        <f>+IFERROR(INDEX(Assets!$A$2:$XY$440,MATCH($A11,Assets!$A$2:$A$441,0),MATCH(T$2,Assets!$A$2:$XY$2,0)),0)/$B11</f>
        <v>0</v>
      </c>
      <c r="U11" s="14">
        <f>+IFERROR(INDEX(Assets!$A$2:$XY$440,MATCH($A11,Assets!$A$2:$A$441,0),MATCH(U$2,Assets!$A$2:$XY$2,0)),0)/$B11</f>
        <v>0</v>
      </c>
      <c r="V11" s="14">
        <f>+IFERROR(INDEX(Assets!$A$2:$XY$440,MATCH($A11,Assets!$A$2:$A$441,0),MATCH(V$2,Assets!$A$2:$XY$2,0)),0)/$B11</f>
        <v>0</v>
      </c>
      <c r="W11" s="14">
        <f>+IFERROR(INDEX(Assets!$A$2:$XY$440,MATCH($A11,Assets!$A$2:$A$441,0),MATCH(W$2,Assets!$A$2:$XY$2,0)),0)/$B11</f>
        <v>0</v>
      </c>
      <c r="X11" s="14">
        <f>+IFERROR(INDEX(Assets!$A$2:$XY$440,MATCH($A11,Assets!$A$2:$A$441,0),MATCH(X$2,Assets!$A$2:$XY$2,0)),0)/$B11</f>
        <v>0.16765423133663782</v>
      </c>
      <c r="Y11" s="14">
        <f>+IFERROR(INDEX(Assets!$A$2:$XY$440,MATCH($A11,Assets!$A$2:$A$441,0),MATCH(Y$2,Assets!$A$2:$XY$2,0)),0)/$B11</f>
        <v>0</v>
      </c>
      <c r="Z11" s="14">
        <f>+IFERROR(INDEX(Assets!$A$2:$XY$440,MATCH($A11,Assets!$A$2:$A$441,0),MATCH(Z$2,Assets!$A$2:$XY$2,0)),0)/$B11</f>
        <v>0</v>
      </c>
      <c r="AA11" s="14">
        <f>+IFERROR(INDEX(Assets!$A$2:$XY$440,MATCH($A11,Assets!$A$2:$A$441,0),MATCH(AA$2,Assets!$A$2:$XY$2,0)),0)/$B11</f>
        <v>0</v>
      </c>
      <c r="AB11" s="14">
        <f>+IFERROR(INDEX(Assets!$A$2:$XY$440,MATCH($A11,Assets!$A$2:$A$441,0),MATCH(AB$2,Assets!$A$2:$XY$2,0)),0)/$B11</f>
        <v>0</v>
      </c>
      <c r="AC11" s="14">
        <f>+IFERROR(INDEX(Assets!$A$2:$XY$440,MATCH($A11,Assets!$A$2:$A$441,0),MATCH(AC$2,Assets!$A$2:$XY$2,0)),0)/$B11</f>
        <v>0</v>
      </c>
      <c r="AD11" s="14">
        <f>+IFERROR(INDEX(Assets!$A$2:$XY$440,MATCH($A11,Assets!$A$2:$A$441,0),MATCH(AD$2,Assets!$A$2:$XY$2,0)),0)/$B11</f>
        <v>0</v>
      </c>
      <c r="AE11" s="14">
        <f>+IFERROR(INDEX(Assets!$A$2:$XY$440,MATCH($A11,Assets!$A$2:$A$441,0),MATCH(AE$2,Assets!$A$2:$XY$2,0)),0)/$B11</f>
        <v>3.4041355525834642E-2</v>
      </c>
      <c r="AF11" s="14">
        <f>+IFERROR(INDEX(Assets!$A$2:$XY$440,MATCH($A11,Assets!$A$2:$A$441,0),MATCH(AF$2,Assets!$A$2:$XY$2,0)),0)/$B11</f>
        <v>0.23093707623236401</v>
      </c>
      <c r="AG11" s="14">
        <f>+IFERROR(INDEX(Assets!$A$2:$XY$440,MATCH($A11,Assets!$A$2:$A$441,0),MATCH(AG$2,Assets!$A$2:$XY$2,0)),0)/$B11</f>
        <v>0</v>
      </c>
      <c r="AH11" s="14">
        <f>+IFERROR(INDEX(Assets!$A$2:$XY$440,MATCH($A11,Assets!$A$2:$A$441,0),MATCH(AH$2,Assets!$A$2:$XY$2,0)),0)/$B11</f>
        <v>0</v>
      </c>
      <c r="AI11" s="14">
        <f>+IFERROR(INDEX(Assets!$A$2:$XY$440,MATCH($A11,Assets!$A$2:$A$441,0),MATCH(AI$2,Assets!$A$2:$XY$2,0)),0)/$B11</f>
        <v>0</v>
      </c>
      <c r="AJ11" s="14">
        <f>+IFERROR(INDEX(Assets!$A$2:$XY$440,MATCH($A11,Assets!$A$2:$A$441,0),MATCH(AJ$2,Assets!$A$2:$XY$2,0)),0)/$B11</f>
        <v>0</v>
      </c>
      <c r="AK11" s="14">
        <f>+IFERROR(INDEX(Assets!$A$2:$XY$440,MATCH($A11,Assets!$A$2:$A$441,0),MATCH(AK$2,Assets!$A$2:$XY$2,0)),0)/$B11</f>
        <v>0</v>
      </c>
      <c r="AL11" s="14">
        <f>+IFERROR(INDEX(Assets!$A$2:$XY$440,MATCH($A11,Assets!$A$2:$A$441,0),MATCH(AL$2,Assets!$A$2:$XY$2,0)),0)/$B11</f>
        <v>0</v>
      </c>
      <c r="AM11" s="14">
        <f>+IFERROR(INDEX(Assets!$A$2:$XY$440,MATCH($A11,Assets!$A$2:$A$441,0),MATCH(AM$2,Assets!$A$2:$XY$2,0)),0)/$B11</f>
        <v>0</v>
      </c>
      <c r="AN11" s="14">
        <f>+IFERROR(INDEX(Assets!$A$2:$XY$440,MATCH($A11,Assets!$A$2:$A$441,0),MATCH(AN$2,Assets!$A$2:$XY$2,0)),0)/$B11</f>
        <v>0</v>
      </c>
      <c r="AO11" s="14">
        <f>+IFERROR(INDEX(Assets!$A$2:$XY$440,MATCH($A11,Assets!$A$2:$A$441,0),MATCH(AO$2,Assets!$A$2:$XY$2,0)),0)/$B11</f>
        <v>0</v>
      </c>
      <c r="AP11" s="14">
        <f>+IFERROR(INDEX(Assets!$A$2:$XY$440,MATCH($A11,Assets!$A$2:$A$441,0),MATCH(AP$2,Assets!$A$2:$XY$2,0)),0)/$B11</f>
        <v>0</v>
      </c>
      <c r="AQ11" s="14">
        <f>+IFERROR(INDEX(Assets!$A$2:$XY$440,MATCH($A11,Assets!$A$2:$A$441,0),MATCH(AQ$2,Assets!$A$2:$XY$2,0)),0)/$B11</f>
        <v>0</v>
      </c>
    </row>
    <row r="12" spans="1:43" hidden="1" x14ac:dyDescent="0.25">
      <c r="A12" s="1">
        <f>+Quantity!A14</f>
        <v>44297</v>
      </c>
      <c r="B12" s="24">
        <f>+Assets!C12</f>
        <v>7289.6958506754327</v>
      </c>
      <c r="C12" s="14">
        <f>+IFERROR(INDEX(Assets!$A$2:$XY$440,MATCH($A12,Assets!$A$2:$A$441,0),MATCH(C$2,Assets!$A$2:$XY$2,0)),0)/$B12</f>
        <v>0</v>
      </c>
      <c r="D12" s="14">
        <f>+IFERROR(INDEX(Assets!$A$2:$XY$440,MATCH($A12,Assets!$A$2:$A$441,0),MATCH(D$2,Assets!$A$2:$XY$2,0)),0)/$B12</f>
        <v>4.025600052611383E-3</v>
      </c>
      <c r="E12" s="14">
        <f>+IFERROR(INDEX(Assets!$A$2:$XY$440,MATCH($A12,Assets!$A$2:$A$441,0),MATCH(E$2,Assets!$A$2:$XY$2,0)),0)/$B12</f>
        <v>0</v>
      </c>
      <c r="F12" s="14">
        <f>+IFERROR(INDEX(Assets!$A$2:$XY$440,MATCH($A12,Assets!$A$2:$A$441,0),MATCH(F$2,Assets!$A$2:$XY$2,0)),0)/$B12</f>
        <v>0</v>
      </c>
      <c r="G12" s="14">
        <f>+IFERROR(INDEX(Assets!$A$2:$XY$440,MATCH($A12,Assets!$A$2:$A$441,0),MATCH(G$2,Assets!$A$2:$XY$2,0)),0)/$B12</f>
        <v>0</v>
      </c>
      <c r="H12" s="14">
        <f>+IFERROR(INDEX(Assets!$A$2:$XY$440,MATCH($A12,Assets!$A$2:$A$441,0),MATCH(H$2,Assets!$A$2:$XY$2,0)),0)/$B12</f>
        <v>0</v>
      </c>
      <c r="I12" s="14">
        <f>+IFERROR(INDEX(Assets!$A$2:$XY$440,MATCH($A12,Assets!$A$2:$A$441,0),MATCH(I$2,Assets!$A$2:$XY$2,0)),0)/$B12</f>
        <v>0</v>
      </c>
      <c r="J12" s="14">
        <f>+IFERROR(INDEX(Assets!$A$2:$XY$440,MATCH($A12,Assets!$A$2:$A$441,0),MATCH(J$2,Assets!$A$2:$XY$2,0)),0)/$B12</f>
        <v>0</v>
      </c>
      <c r="K12" s="14">
        <f>+IFERROR(INDEX(Assets!$A$2:$XY$440,MATCH($A12,Assets!$A$2:$A$441,0),MATCH(K$2,Assets!$A$2:$XY$2,0)),0)/$B12</f>
        <v>0</v>
      </c>
      <c r="L12" s="14">
        <f>+IFERROR(INDEX(Assets!$A$2:$XY$440,MATCH($A12,Assets!$A$2:$A$441,0),MATCH(L$2,Assets!$A$2:$XY$2,0)),0)/$B12</f>
        <v>0</v>
      </c>
      <c r="M12" s="14">
        <f>+IFERROR(INDEX(Assets!$A$2:$XY$440,MATCH($A12,Assets!$A$2:$A$441,0),MATCH(M$2,Assets!$A$2:$XY$2,0)),0)/$B12</f>
        <v>-3.1191105925518768E-17</v>
      </c>
      <c r="N12" s="14">
        <f>+IFERROR(INDEX(Assets!$A$2:$XY$440,MATCH($A12,Assets!$A$2:$A$441,0),MATCH(N$2,Assets!$A$2:$XY$2,0)),0)/$B12</f>
        <v>-2.7292217684828921E-17</v>
      </c>
      <c r="O12" s="14">
        <f>+IFERROR(INDEX(Assets!$A$2:$XY$440,MATCH($A12,Assets!$A$2:$A$441,0),MATCH(O$2,Assets!$A$2:$XY$2,0)),0)/$B12</f>
        <v>0</v>
      </c>
      <c r="P12" s="14">
        <f>+IFERROR(INDEX(Assets!$A$2:$XY$440,MATCH($A12,Assets!$A$2:$A$441,0),MATCH(P$2,Assets!$A$2:$XY$2,0)),0)/$B12</f>
        <v>0.3441077662749919</v>
      </c>
      <c r="Q12" s="14">
        <f>+IFERROR(INDEX(Assets!$A$2:$XY$440,MATCH($A12,Assets!$A$2:$A$441,0),MATCH(Q$2,Assets!$A$2:$XY$2,0)),0)/$B12</f>
        <v>0</v>
      </c>
      <c r="R12" s="14">
        <f>+IFERROR(INDEX(Assets!$A$2:$XY$440,MATCH($A12,Assets!$A$2:$A$441,0),MATCH(R$2,Assets!$A$2:$XY$2,0)),0)/$B12</f>
        <v>0</v>
      </c>
      <c r="S12" s="14">
        <f>+IFERROR(INDEX(Assets!$A$2:$XY$440,MATCH($A12,Assets!$A$2:$A$441,0),MATCH(S$2,Assets!$A$2:$XY$2,0)),0)/$B12</f>
        <v>0</v>
      </c>
      <c r="T12" s="14">
        <f>+IFERROR(INDEX(Assets!$A$2:$XY$440,MATCH($A12,Assets!$A$2:$A$441,0),MATCH(T$2,Assets!$A$2:$XY$2,0)),0)/$B12</f>
        <v>0</v>
      </c>
      <c r="U12" s="14">
        <f>+IFERROR(INDEX(Assets!$A$2:$XY$440,MATCH($A12,Assets!$A$2:$A$441,0),MATCH(U$2,Assets!$A$2:$XY$2,0)),0)/$B12</f>
        <v>0</v>
      </c>
      <c r="V12" s="14">
        <f>+IFERROR(INDEX(Assets!$A$2:$XY$440,MATCH($A12,Assets!$A$2:$A$441,0),MATCH(V$2,Assets!$A$2:$XY$2,0)),0)/$B12</f>
        <v>0</v>
      </c>
      <c r="W12" s="14">
        <f>+IFERROR(INDEX(Assets!$A$2:$XY$440,MATCH($A12,Assets!$A$2:$A$441,0),MATCH(W$2,Assets!$A$2:$XY$2,0)),0)/$B12</f>
        <v>0</v>
      </c>
      <c r="X12" s="14">
        <f>+IFERROR(INDEX(Assets!$A$2:$XY$440,MATCH($A12,Assets!$A$2:$A$441,0),MATCH(X$2,Assets!$A$2:$XY$2,0)),0)/$B12</f>
        <v>0.48927737720342568</v>
      </c>
      <c r="Y12" s="14">
        <f>+IFERROR(INDEX(Assets!$A$2:$XY$440,MATCH($A12,Assets!$A$2:$A$441,0),MATCH(Y$2,Assets!$A$2:$XY$2,0)),0)/$B12</f>
        <v>0</v>
      </c>
      <c r="Z12" s="14">
        <f>+IFERROR(INDEX(Assets!$A$2:$XY$440,MATCH($A12,Assets!$A$2:$A$441,0),MATCH(Z$2,Assets!$A$2:$XY$2,0)),0)/$B12</f>
        <v>0</v>
      </c>
      <c r="AA12" s="14">
        <f>+IFERROR(INDEX(Assets!$A$2:$XY$440,MATCH($A12,Assets!$A$2:$A$441,0),MATCH(AA$2,Assets!$A$2:$XY$2,0)),0)/$B12</f>
        <v>0</v>
      </c>
      <c r="AB12" s="14">
        <f>+IFERROR(INDEX(Assets!$A$2:$XY$440,MATCH($A12,Assets!$A$2:$A$441,0),MATCH(AB$2,Assets!$A$2:$XY$2,0)),0)/$B12</f>
        <v>0</v>
      </c>
      <c r="AC12" s="14">
        <f>+IFERROR(INDEX(Assets!$A$2:$XY$440,MATCH($A12,Assets!$A$2:$A$441,0),MATCH(AC$2,Assets!$A$2:$XY$2,0)),0)/$B12</f>
        <v>0</v>
      </c>
      <c r="AD12" s="14">
        <f>+IFERROR(INDEX(Assets!$A$2:$XY$440,MATCH($A12,Assets!$A$2:$A$441,0),MATCH(AD$2,Assets!$A$2:$XY$2,0)),0)/$B12</f>
        <v>0</v>
      </c>
      <c r="AE12" s="14">
        <f>+IFERROR(INDEX(Assets!$A$2:$XY$440,MATCH($A12,Assets!$A$2:$A$441,0),MATCH(AE$2,Assets!$A$2:$XY$2,0)),0)/$B12</f>
        <v>2.0887581858707663E-2</v>
      </c>
      <c r="AF12" s="14">
        <f>+IFERROR(INDEX(Assets!$A$2:$XY$440,MATCH($A12,Assets!$A$2:$A$441,0),MATCH(AF$2,Assets!$A$2:$XY$2,0)),0)/$B12</f>
        <v>0.14170167461026348</v>
      </c>
      <c r="AG12" s="14">
        <f>+IFERROR(INDEX(Assets!$A$2:$XY$440,MATCH($A12,Assets!$A$2:$A$441,0),MATCH(AG$2,Assets!$A$2:$XY$2,0)),0)/$B12</f>
        <v>0</v>
      </c>
      <c r="AH12" s="14">
        <f>+IFERROR(INDEX(Assets!$A$2:$XY$440,MATCH($A12,Assets!$A$2:$A$441,0),MATCH(AH$2,Assets!$A$2:$XY$2,0)),0)/$B12</f>
        <v>0</v>
      </c>
      <c r="AI12" s="14">
        <f>+IFERROR(INDEX(Assets!$A$2:$XY$440,MATCH($A12,Assets!$A$2:$A$441,0),MATCH(AI$2,Assets!$A$2:$XY$2,0)),0)/$B12</f>
        <v>0</v>
      </c>
      <c r="AJ12" s="14">
        <f>+IFERROR(INDEX(Assets!$A$2:$XY$440,MATCH($A12,Assets!$A$2:$A$441,0),MATCH(AJ$2,Assets!$A$2:$XY$2,0)),0)/$B12</f>
        <v>0</v>
      </c>
      <c r="AK12" s="14">
        <f>+IFERROR(INDEX(Assets!$A$2:$XY$440,MATCH($A12,Assets!$A$2:$A$441,0),MATCH(AK$2,Assets!$A$2:$XY$2,0)),0)/$B12</f>
        <v>0</v>
      </c>
      <c r="AL12" s="14">
        <f>+IFERROR(INDEX(Assets!$A$2:$XY$440,MATCH($A12,Assets!$A$2:$A$441,0),MATCH(AL$2,Assets!$A$2:$XY$2,0)),0)/$B12</f>
        <v>0</v>
      </c>
      <c r="AM12" s="14">
        <f>+IFERROR(INDEX(Assets!$A$2:$XY$440,MATCH($A12,Assets!$A$2:$A$441,0),MATCH(AM$2,Assets!$A$2:$XY$2,0)),0)/$B12</f>
        <v>0</v>
      </c>
      <c r="AN12" s="14">
        <f>+IFERROR(INDEX(Assets!$A$2:$XY$440,MATCH($A12,Assets!$A$2:$A$441,0),MATCH(AN$2,Assets!$A$2:$XY$2,0)),0)/$B12</f>
        <v>0</v>
      </c>
      <c r="AO12" s="14">
        <f>+IFERROR(INDEX(Assets!$A$2:$XY$440,MATCH($A12,Assets!$A$2:$A$441,0),MATCH(AO$2,Assets!$A$2:$XY$2,0)),0)/$B12</f>
        <v>0</v>
      </c>
      <c r="AP12" s="14">
        <f>+IFERROR(INDEX(Assets!$A$2:$XY$440,MATCH($A12,Assets!$A$2:$A$441,0),MATCH(AP$2,Assets!$A$2:$XY$2,0)),0)/$B12</f>
        <v>0</v>
      </c>
      <c r="AQ12" s="14">
        <f>+IFERROR(INDEX(Assets!$A$2:$XY$440,MATCH($A12,Assets!$A$2:$A$441,0),MATCH(AQ$2,Assets!$A$2:$XY$2,0)),0)/$B12</f>
        <v>0</v>
      </c>
    </row>
    <row r="13" spans="1:43" ht="15.75" hidden="1" customHeight="1" x14ac:dyDescent="0.25">
      <c r="A13" s="1">
        <f>+Quantity!A15</f>
        <v>44298</v>
      </c>
      <c r="B13" s="24">
        <f>+Assets!C13</f>
        <v>7959.5127579435184</v>
      </c>
      <c r="C13" s="14">
        <f>+IFERROR(INDEX(Assets!$A$2:$XY$440,MATCH($A13,Assets!$A$2:$A$441,0),MATCH(C$2,Assets!$A$2:$XY$2,0)),0)/$B13</f>
        <v>0</v>
      </c>
      <c r="D13" s="14">
        <f>+IFERROR(INDEX(Assets!$A$2:$XY$440,MATCH($A13,Assets!$A$2:$A$441,0),MATCH(D$2,Assets!$A$2:$XY$2,0)),0)/$B13</f>
        <v>3.6868337161358993E-3</v>
      </c>
      <c r="E13" s="14">
        <f>+IFERROR(INDEX(Assets!$A$2:$XY$440,MATCH($A13,Assets!$A$2:$A$441,0),MATCH(E$2,Assets!$A$2:$XY$2,0)),0)/$B13</f>
        <v>0</v>
      </c>
      <c r="F13" s="14">
        <f>+IFERROR(INDEX(Assets!$A$2:$XY$440,MATCH($A13,Assets!$A$2:$A$441,0),MATCH(F$2,Assets!$A$2:$XY$2,0)),0)/$B13</f>
        <v>0</v>
      </c>
      <c r="G13" s="14">
        <f>+IFERROR(INDEX(Assets!$A$2:$XY$440,MATCH($A13,Assets!$A$2:$A$441,0),MATCH(G$2,Assets!$A$2:$XY$2,0)),0)/$B13</f>
        <v>0</v>
      </c>
      <c r="H13" s="14">
        <f>+IFERROR(INDEX(Assets!$A$2:$XY$440,MATCH($A13,Assets!$A$2:$A$441,0),MATCH(H$2,Assets!$A$2:$XY$2,0)),0)/$B13</f>
        <v>0</v>
      </c>
      <c r="I13" s="14">
        <f>+IFERROR(INDEX(Assets!$A$2:$XY$440,MATCH($A13,Assets!$A$2:$A$441,0),MATCH(I$2,Assets!$A$2:$XY$2,0)),0)/$B13</f>
        <v>0</v>
      </c>
      <c r="J13" s="14">
        <f>+IFERROR(INDEX(Assets!$A$2:$XY$440,MATCH($A13,Assets!$A$2:$A$441,0),MATCH(J$2,Assets!$A$2:$XY$2,0)),0)/$B13</f>
        <v>0</v>
      </c>
      <c r="K13" s="14">
        <f>+IFERROR(INDEX(Assets!$A$2:$XY$440,MATCH($A13,Assets!$A$2:$A$441,0),MATCH(K$2,Assets!$A$2:$XY$2,0)),0)/$B13</f>
        <v>0</v>
      </c>
      <c r="L13" s="14">
        <f>+IFERROR(INDEX(Assets!$A$2:$XY$440,MATCH($A13,Assets!$A$2:$A$441,0),MATCH(L$2,Assets!$A$2:$XY$2,0)),0)/$B13</f>
        <v>0</v>
      </c>
      <c r="M13" s="14">
        <f>+IFERROR(INDEX(Assets!$A$2:$XY$440,MATCH($A13,Assets!$A$2:$A$441,0),MATCH(M$2,Assets!$A$2:$XY$2,0)),0)/$B13</f>
        <v>-2.8566280670423608E-17</v>
      </c>
      <c r="N13" s="14">
        <f>+IFERROR(INDEX(Assets!$A$2:$XY$440,MATCH($A13,Assets!$A$2:$A$441,0),MATCH(N$2,Assets!$A$2:$XY$2,0)),0)/$B13</f>
        <v>-2.499549558662066E-17</v>
      </c>
      <c r="O13" s="14">
        <f>+IFERROR(INDEX(Assets!$A$2:$XY$440,MATCH($A13,Assets!$A$2:$A$441,0),MATCH(O$2,Assets!$A$2:$XY$2,0)),0)/$B13</f>
        <v>0</v>
      </c>
      <c r="P13" s="14">
        <f>+IFERROR(INDEX(Assets!$A$2:$XY$440,MATCH($A13,Assets!$A$2:$A$441,0),MATCH(P$2,Assets!$A$2:$XY$2,0)),0)/$B13</f>
        <v>0.3151500641162488</v>
      </c>
      <c r="Q13" s="14">
        <f>+IFERROR(INDEX(Assets!$A$2:$XY$440,MATCH($A13,Assets!$A$2:$A$441,0),MATCH(Q$2,Assets!$A$2:$XY$2,0)),0)/$B13</f>
        <v>0</v>
      </c>
      <c r="R13" s="14">
        <f>+IFERROR(INDEX(Assets!$A$2:$XY$440,MATCH($A13,Assets!$A$2:$A$441,0),MATCH(R$2,Assets!$A$2:$XY$2,0)),0)/$B13</f>
        <v>0</v>
      </c>
      <c r="S13" s="14">
        <f>+IFERROR(INDEX(Assets!$A$2:$XY$440,MATCH($A13,Assets!$A$2:$A$441,0),MATCH(S$2,Assets!$A$2:$XY$2,0)),0)/$B13</f>
        <v>0</v>
      </c>
      <c r="T13" s="14">
        <f>+IFERROR(INDEX(Assets!$A$2:$XY$440,MATCH($A13,Assets!$A$2:$A$441,0),MATCH(T$2,Assets!$A$2:$XY$2,0)),0)/$B13</f>
        <v>0</v>
      </c>
      <c r="U13" s="14">
        <f>+IFERROR(INDEX(Assets!$A$2:$XY$440,MATCH($A13,Assets!$A$2:$A$441,0),MATCH(U$2,Assets!$A$2:$XY$2,0)),0)/$B13</f>
        <v>9.5635282335220173E-2</v>
      </c>
      <c r="V13" s="14">
        <f>+IFERROR(INDEX(Assets!$A$2:$XY$440,MATCH($A13,Assets!$A$2:$A$441,0),MATCH(V$2,Assets!$A$2:$XY$2,0)),0)/$B13</f>
        <v>0</v>
      </c>
      <c r="W13" s="14">
        <f>+IFERROR(INDEX(Assets!$A$2:$XY$440,MATCH($A13,Assets!$A$2:$A$441,0),MATCH(W$2,Assets!$A$2:$XY$2,0)),0)/$B13</f>
        <v>0.43662093767890942</v>
      </c>
      <c r="X13" s="14">
        <f>+IFERROR(INDEX(Assets!$A$2:$XY$440,MATCH($A13,Assets!$A$2:$A$441,0),MATCH(X$2,Assets!$A$2:$XY$2,0)),0)/$B13</f>
        <v>5.6215469557930823E-17</v>
      </c>
      <c r="Y13" s="14">
        <f>+IFERROR(INDEX(Assets!$A$2:$XY$440,MATCH($A13,Assets!$A$2:$A$441,0),MATCH(Y$2,Assets!$A$2:$XY$2,0)),0)/$B13</f>
        <v>0</v>
      </c>
      <c r="Z13" s="14">
        <f>+IFERROR(INDEX(Assets!$A$2:$XY$440,MATCH($A13,Assets!$A$2:$A$441,0),MATCH(Z$2,Assets!$A$2:$XY$2,0)),0)/$B13</f>
        <v>0</v>
      </c>
      <c r="AA13" s="14">
        <f>+IFERROR(INDEX(Assets!$A$2:$XY$440,MATCH($A13,Assets!$A$2:$A$441,0),MATCH(AA$2,Assets!$A$2:$XY$2,0)),0)/$B13</f>
        <v>0</v>
      </c>
      <c r="AB13" s="14">
        <f>+IFERROR(INDEX(Assets!$A$2:$XY$440,MATCH($A13,Assets!$A$2:$A$441,0),MATCH(AB$2,Assets!$A$2:$XY$2,0)),0)/$B13</f>
        <v>0</v>
      </c>
      <c r="AC13" s="14">
        <f>+IFERROR(INDEX(Assets!$A$2:$XY$440,MATCH($A13,Assets!$A$2:$A$441,0),MATCH(AC$2,Assets!$A$2:$XY$2,0)),0)/$B13</f>
        <v>0</v>
      </c>
      <c r="AD13" s="14">
        <f>+IFERROR(INDEX(Assets!$A$2:$XY$440,MATCH($A13,Assets!$A$2:$A$441,0),MATCH(AD$2,Assets!$A$2:$XY$2,0)),0)/$B13</f>
        <v>0</v>
      </c>
      <c r="AE13" s="14">
        <f>+IFERROR(INDEX(Assets!$A$2:$XY$440,MATCH($A13,Assets!$A$2:$A$441,0),MATCH(AE$2,Assets!$A$2:$XY$2,0)),0)/$B13</f>
        <v>1.9129829103434321E-2</v>
      </c>
      <c r="AF13" s="14">
        <f>+IFERROR(INDEX(Assets!$A$2:$XY$440,MATCH($A13,Assets!$A$2:$A$441,0),MATCH(AF$2,Assets!$A$2:$XY$2,0)),0)/$B13</f>
        <v>0.12977705305005152</v>
      </c>
      <c r="AG13" s="14">
        <f>+IFERROR(INDEX(Assets!$A$2:$XY$440,MATCH($A13,Assets!$A$2:$A$441,0),MATCH(AG$2,Assets!$A$2:$XY$2,0)),0)/$B13</f>
        <v>0</v>
      </c>
      <c r="AH13" s="14">
        <f>+IFERROR(INDEX(Assets!$A$2:$XY$440,MATCH($A13,Assets!$A$2:$A$441,0),MATCH(AH$2,Assets!$A$2:$XY$2,0)),0)/$B13</f>
        <v>0</v>
      </c>
      <c r="AI13" s="14">
        <f>+IFERROR(INDEX(Assets!$A$2:$XY$440,MATCH($A13,Assets!$A$2:$A$441,0),MATCH(AI$2,Assets!$A$2:$XY$2,0)),0)/$B13</f>
        <v>0</v>
      </c>
      <c r="AJ13" s="14">
        <f>+IFERROR(INDEX(Assets!$A$2:$XY$440,MATCH($A13,Assets!$A$2:$A$441,0),MATCH(AJ$2,Assets!$A$2:$XY$2,0)),0)/$B13</f>
        <v>0</v>
      </c>
      <c r="AK13" s="14">
        <f>+IFERROR(INDEX(Assets!$A$2:$XY$440,MATCH($A13,Assets!$A$2:$A$441,0),MATCH(AK$2,Assets!$A$2:$XY$2,0)),0)/$B13</f>
        <v>0</v>
      </c>
      <c r="AL13" s="14">
        <f>+IFERROR(INDEX(Assets!$A$2:$XY$440,MATCH($A13,Assets!$A$2:$A$441,0),MATCH(AL$2,Assets!$A$2:$XY$2,0)),0)/$B13</f>
        <v>0</v>
      </c>
      <c r="AM13" s="14">
        <f>+IFERROR(INDEX(Assets!$A$2:$XY$440,MATCH($A13,Assets!$A$2:$A$441,0),MATCH(AM$2,Assets!$A$2:$XY$2,0)),0)/$B13</f>
        <v>0</v>
      </c>
      <c r="AN13" s="14">
        <f>+IFERROR(INDEX(Assets!$A$2:$XY$440,MATCH($A13,Assets!$A$2:$A$441,0),MATCH(AN$2,Assets!$A$2:$XY$2,0)),0)/$B13</f>
        <v>0</v>
      </c>
      <c r="AO13" s="14">
        <f>+IFERROR(INDEX(Assets!$A$2:$XY$440,MATCH($A13,Assets!$A$2:$A$441,0),MATCH(AO$2,Assets!$A$2:$XY$2,0)),0)/$B13</f>
        <v>0</v>
      </c>
      <c r="AP13" s="14">
        <f>+IFERROR(INDEX(Assets!$A$2:$XY$440,MATCH($A13,Assets!$A$2:$A$441,0),MATCH(AP$2,Assets!$A$2:$XY$2,0)),0)/$B13</f>
        <v>0</v>
      </c>
      <c r="AQ13" s="14">
        <f>+IFERROR(INDEX(Assets!$A$2:$XY$440,MATCH($A13,Assets!$A$2:$A$441,0),MATCH(AQ$2,Assets!$A$2:$XY$2,0)),0)/$B13</f>
        <v>0</v>
      </c>
    </row>
    <row r="14" spans="1:43" hidden="1" x14ac:dyDescent="0.25">
      <c r="A14" s="1">
        <f>+Quantity!A16</f>
        <v>44301</v>
      </c>
      <c r="B14" s="24">
        <f>+Assets!C14</f>
        <v>6130.3224174518327</v>
      </c>
      <c r="C14" s="14">
        <f>+IFERROR(INDEX(Assets!$A$2:$XY$440,MATCH($A14,Assets!$A$2:$A$441,0),MATCH(C$2,Assets!$A$2:$XY$2,0)),0)/$B14</f>
        <v>0</v>
      </c>
      <c r="D14" s="14">
        <f>+IFERROR(INDEX(Assets!$A$2:$XY$440,MATCH($A14,Assets!$A$2:$A$441,0),MATCH(D$2,Assets!$A$2:$XY$2,0)),0)/$B14</f>
        <v>4.7869260377658715E-3</v>
      </c>
      <c r="E14" s="14">
        <f>+IFERROR(INDEX(Assets!$A$2:$XY$440,MATCH($A14,Assets!$A$2:$A$441,0),MATCH(E$2,Assets!$A$2:$XY$2,0)),0)/$B14</f>
        <v>0</v>
      </c>
      <c r="F14" s="14">
        <f>+IFERROR(INDEX(Assets!$A$2:$XY$440,MATCH($A14,Assets!$A$2:$A$441,0),MATCH(F$2,Assets!$A$2:$XY$2,0)),0)/$B14</f>
        <v>0</v>
      </c>
      <c r="G14" s="14">
        <f>+IFERROR(INDEX(Assets!$A$2:$XY$440,MATCH($A14,Assets!$A$2:$A$441,0),MATCH(G$2,Assets!$A$2:$XY$2,0)),0)/$B14</f>
        <v>0</v>
      </c>
      <c r="H14" s="14">
        <f>+IFERROR(INDEX(Assets!$A$2:$XY$440,MATCH($A14,Assets!$A$2:$A$441,0),MATCH(H$2,Assets!$A$2:$XY$2,0)),0)/$B14</f>
        <v>0</v>
      </c>
      <c r="I14" s="14">
        <f>+IFERROR(INDEX(Assets!$A$2:$XY$440,MATCH($A14,Assets!$A$2:$A$441,0),MATCH(I$2,Assets!$A$2:$XY$2,0)),0)/$B14</f>
        <v>0</v>
      </c>
      <c r="J14" s="14">
        <f>+IFERROR(INDEX(Assets!$A$2:$XY$440,MATCH($A14,Assets!$A$2:$A$441,0),MATCH(J$2,Assets!$A$2:$XY$2,0)),0)/$B14</f>
        <v>0</v>
      </c>
      <c r="K14" s="14">
        <f>+IFERROR(INDEX(Assets!$A$2:$XY$440,MATCH($A14,Assets!$A$2:$A$441,0),MATCH(K$2,Assets!$A$2:$XY$2,0)),0)/$B14</f>
        <v>0</v>
      </c>
      <c r="L14" s="14">
        <f>+IFERROR(INDEX(Assets!$A$2:$XY$440,MATCH($A14,Assets!$A$2:$A$441,0),MATCH(L$2,Assets!$A$2:$XY$2,0)),0)/$B14</f>
        <v>0</v>
      </c>
      <c r="M14" s="14">
        <f>+IFERROR(INDEX(Assets!$A$2:$XY$440,MATCH($A14,Assets!$A$2:$A$441,0),MATCH(M$2,Assets!$A$2:$XY$2,0)),0)/$B14</f>
        <v>-3.7090002769828802E-17</v>
      </c>
      <c r="N14" s="14">
        <f>+IFERROR(INDEX(Assets!$A$2:$XY$440,MATCH($A14,Assets!$A$2:$A$441,0),MATCH(N$2,Assets!$A$2:$XY$2,0)),0)/$B14</f>
        <v>-3.24537524236002E-17</v>
      </c>
      <c r="O14" s="14">
        <f>+IFERROR(INDEX(Assets!$A$2:$XY$440,MATCH($A14,Assets!$A$2:$A$441,0),MATCH(O$2,Assets!$A$2:$XY$2,0)),0)/$B14</f>
        <v>0</v>
      </c>
      <c r="P14" s="14">
        <f>+IFERROR(INDEX(Assets!$A$2:$XY$440,MATCH($A14,Assets!$A$2:$A$441,0),MATCH(P$2,Assets!$A$2:$XY$2,0)),0)/$B14</f>
        <v>0.40918581196626097</v>
      </c>
      <c r="Q14" s="14">
        <f>+IFERROR(INDEX(Assets!$A$2:$XY$440,MATCH($A14,Assets!$A$2:$A$441,0),MATCH(Q$2,Assets!$A$2:$XY$2,0)),0)/$B14</f>
        <v>0</v>
      </c>
      <c r="R14" s="14">
        <f>+IFERROR(INDEX(Assets!$A$2:$XY$440,MATCH($A14,Assets!$A$2:$A$441,0),MATCH(R$2,Assets!$A$2:$XY$2,0)),0)/$B14</f>
        <v>0</v>
      </c>
      <c r="S14" s="14">
        <f>+IFERROR(INDEX(Assets!$A$2:$XY$440,MATCH($A14,Assets!$A$2:$A$441,0),MATCH(S$2,Assets!$A$2:$XY$2,0)),0)/$B14</f>
        <v>0</v>
      </c>
      <c r="T14" s="14">
        <f>+IFERROR(INDEX(Assets!$A$2:$XY$440,MATCH($A14,Assets!$A$2:$A$441,0),MATCH(T$2,Assets!$A$2:$XY$2,0)),0)/$B14</f>
        <v>0</v>
      </c>
      <c r="U14" s="14">
        <f>+IFERROR(INDEX(Assets!$A$2:$XY$440,MATCH($A14,Assets!$A$2:$A$441,0),MATCH(U$2,Assets!$A$2:$XY$2,0)),0)/$B14</f>
        <v>0.1241713237936227</v>
      </c>
      <c r="V14" s="14">
        <f>+IFERROR(INDEX(Assets!$A$2:$XY$440,MATCH($A14,Assets!$A$2:$A$441,0),MATCH(V$2,Assets!$A$2:$XY$2,0)),0)/$B14</f>
        <v>0</v>
      </c>
      <c r="W14" s="14">
        <f>+IFERROR(INDEX(Assets!$A$2:$XY$440,MATCH($A14,Assets!$A$2:$A$441,0),MATCH(W$2,Assets!$A$2:$XY$2,0)),0)/$B14</f>
        <v>0</v>
      </c>
      <c r="X14" s="14">
        <f>+IFERROR(INDEX(Assets!$A$2:$XY$440,MATCH($A14,Assets!$A$2:$A$441,0),MATCH(X$2,Assets!$A$2:$XY$2,0)),0)/$B14</f>
        <v>7.2989268209831735E-17</v>
      </c>
      <c r="Y14" s="14">
        <f>+IFERROR(INDEX(Assets!$A$2:$XY$440,MATCH($A14,Assets!$A$2:$A$441,0),MATCH(Y$2,Assets!$A$2:$XY$2,0)),0)/$B14</f>
        <v>0</v>
      </c>
      <c r="Z14" s="14">
        <f>+IFERROR(INDEX(Assets!$A$2:$XY$440,MATCH($A14,Assets!$A$2:$A$441,0),MATCH(Z$2,Assets!$A$2:$XY$2,0)),0)/$B14</f>
        <v>0</v>
      </c>
      <c r="AA14" s="14">
        <f>+IFERROR(INDEX(Assets!$A$2:$XY$440,MATCH($A14,Assets!$A$2:$A$441,0),MATCH(AA$2,Assets!$A$2:$XY$2,0)),0)/$B14</f>
        <v>0</v>
      </c>
      <c r="AB14" s="14">
        <f>+IFERROR(INDEX(Assets!$A$2:$XY$440,MATCH($A14,Assets!$A$2:$A$441,0),MATCH(AB$2,Assets!$A$2:$XY$2,0)),0)/$B14</f>
        <v>0</v>
      </c>
      <c r="AC14" s="14">
        <f>+IFERROR(INDEX(Assets!$A$2:$XY$440,MATCH($A14,Assets!$A$2:$A$441,0),MATCH(AC$2,Assets!$A$2:$XY$2,0)),0)/$B14</f>
        <v>0</v>
      </c>
      <c r="AD14" s="14">
        <f>+IFERROR(INDEX(Assets!$A$2:$XY$440,MATCH($A14,Assets!$A$2:$A$441,0),MATCH(AD$2,Assets!$A$2:$XY$2,0)),0)/$B14</f>
        <v>0</v>
      </c>
      <c r="AE14" s="14">
        <f>+IFERROR(INDEX(Assets!$A$2:$XY$440,MATCH($A14,Assets!$A$2:$A$441,0),MATCH(AE$2,Assets!$A$2:$XY$2,0)),0)/$B14</f>
        <v>2.4837864705549325E-2</v>
      </c>
      <c r="AF14" s="14">
        <f>+IFERROR(INDEX(Assets!$A$2:$XY$440,MATCH($A14,Assets!$A$2:$A$441,0),MATCH(AF$2,Assets!$A$2:$XY$2,0)),0)/$B14</f>
        <v>0.43701807349680111</v>
      </c>
      <c r="AG14" s="14">
        <f>+IFERROR(INDEX(Assets!$A$2:$XY$440,MATCH($A14,Assets!$A$2:$A$441,0),MATCH(AG$2,Assets!$A$2:$XY$2,0)),0)/$B14</f>
        <v>0</v>
      </c>
      <c r="AH14" s="14">
        <f>+IFERROR(INDEX(Assets!$A$2:$XY$440,MATCH($A14,Assets!$A$2:$A$441,0),MATCH(AH$2,Assets!$A$2:$XY$2,0)),0)/$B14</f>
        <v>0</v>
      </c>
      <c r="AI14" s="14">
        <f>+IFERROR(INDEX(Assets!$A$2:$XY$440,MATCH($A14,Assets!$A$2:$A$441,0),MATCH(AI$2,Assets!$A$2:$XY$2,0)),0)/$B14</f>
        <v>0</v>
      </c>
      <c r="AJ14" s="14">
        <f>+IFERROR(INDEX(Assets!$A$2:$XY$440,MATCH($A14,Assets!$A$2:$A$441,0),MATCH(AJ$2,Assets!$A$2:$XY$2,0)),0)/$B14</f>
        <v>0</v>
      </c>
      <c r="AK14" s="14">
        <f>+IFERROR(INDEX(Assets!$A$2:$XY$440,MATCH($A14,Assets!$A$2:$A$441,0),MATCH(AK$2,Assets!$A$2:$XY$2,0)),0)/$B14</f>
        <v>0</v>
      </c>
      <c r="AL14" s="14">
        <f>+IFERROR(INDEX(Assets!$A$2:$XY$440,MATCH($A14,Assets!$A$2:$A$441,0),MATCH(AL$2,Assets!$A$2:$XY$2,0)),0)/$B14</f>
        <v>0</v>
      </c>
      <c r="AM14" s="14">
        <f>+IFERROR(INDEX(Assets!$A$2:$XY$440,MATCH($A14,Assets!$A$2:$A$441,0),MATCH(AM$2,Assets!$A$2:$XY$2,0)),0)/$B14</f>
        <v>0</v>
      </c>
      <c r="AN14" s="14">
        <f>+IFERROR(INDEX(Assets!$A$2:$XY$440,MATCH($A14,Assets!$A$2:$A$441,0),MATCH(AN$2,Assets!$A$2:$XY$2,0)),0)/$B14</f>
        <v>0</v>
      </c>
      <c r="AO14" s="14">
        <f>+IFERROR(INDEX(Assets!$A$2:$XY$440,MATCH($A14,Assets!$A$2:$A$441,0),MATCH(AO$2,Assets!$A$2:$XY$2,0)),0)/$B14</f>
        <v>0</v>
      </c>
      <c r="AP14" s="14">
        <f>+IFERROR(INDEX(Assets!$A$2:$XY$440,MATCH($A14,Assets!$A$2:$A$441,0),MATCH(AP$2,Assets!$A$2:$XY$2,0)),0)/$B14</f>
        <v>0</v>
      </c>
      <c r="AQ14" s="14">
        <f>+IFERROR(INDEX(Assets!$A$2:$XY$440,MATCH($A14,Assets!$A$2:$A$441,0),MATCH(AQ$2,Assets!$A$2:$XY$2,0)),0)/$B14</f>
        <v>0</v>
      </c>
    </row>
    <row r="15" spans="1:43" hidden="1" x14ac:dyDescent="0.25">
      <c r="A15" s="1">
        <f>+Quantity!A17</f>
        <v>44303</v>
      </c>
      <c r="B15" s="24">
        <f>+Assets!C15</f>
        <v>7316.8398772447181</v>
      </c>
      <c r="C15" s="14">
        <f>+IFERROR(INDEX(Assets!$A$2:$XY$440,MATCH($A15,Assets!$A$2:$A$441,0),MATCH(C$2,Assets!$A$2:$XY$2,0)),0)/$B15</f>
        <v>0</v>
      </c>
      <c r="D15" s="14">
        <f>+IFERROR(INDEX(Assets!$A$2:$XY$440,MATCH($A15,Assets!$A$2:$A$441,0),MATCH(D$2,Assets!$A$2:$XY$2,0)),0)/$B15</f>
        <v>4.0106658738376707E-3</v>
      </c>
      <c r="E15" s="14">
        <f>+IFERROR(INDEX(Assets!$A$2:$XY$440,MATCH($A15,Assets!$A$2:$A$441,0),MATCH(E$2,Assets!$A$2:$XY$2,0)),0)/$B15</f>
        <v>0</v>
      </c>
      <c r="F15" s="14">
        <f>+IFERROR(INDEX(Assets!$A$2:$XY$440,MATCH($A15,Assets!$A$2:$A$441,0),MATCH(F$2,Assets!$A$2:$XY$2,0)),0)/$B15</f>
        <v>0</v>
      </c>
      <c r="G15" s="14">
        <f>+IFERROR(INDEX(Assets!$A$2:$XY$440,MATCH($A15,Assets!$A$2:$A$441,0),MATCH(G$2,Assets!$A$2:$XY$2,0)),0)/$B15</f>
        <v>0</v>
      </c>
      <c r="H15" s="14">
        <f>+IFERROR(INDEX(Assets!$A$2:$XY$440,MATCH($A15,Assets!$A$2:$A$441,0),MATCH(H$2,Assets!$A$2:$XY$2,0)),0)/$B15</f>
        <v>0</v>
      </c>
      <c r="I15" s="14">
        <f>+IFERROR(INDEX(Assets!$A$2:$XY$440,MATCH($A15,Assets!$A$2:$A$441,0),MATCH(I$2,Assets!$A$2:$XY$2,0)),0)/$B15</f>
        <v>0</v>
      </c>
      <c r="J15" s="14">
        <f>+IFERROR(INDEX(Assets!$A$2:$XY$440,MATCH($A15,Assets!$A$2:$A$441,0),MATCH(J$2,Assets!$A$2:$XY$2,0)),0)/$B15</f>
        <v>0</v>
      </c>
      <c r="K15" s="14">
        <f>+IFERROR(INDEX(Assets!$A$2:$XY$440,MATCH($A15,Assets!$A$2:$A$441,0),MATCH(K$2,Assets!$A$2:$XY$2,0)),0)/$B15</f>
        <v>0</v>
      </c>
      <c r="L15" s="14">
        <f>+IFERROR(INDEX(Assets!$A$2:$XY$440,MATCH($A15,Assets!$A$2:$A$441,0),MATCH(L$2,Assets!$A$2:$XY$2,0)),0)/$B15</f>
        <v>0</v>
      </c>
      <c r="M15" s="14">
        <f>+IFERROR(INDEX(Assets!$A$2:$XY$440,MATCH($A15,Assets!$A$2:$A$441,0),MATCH(M$2,Assets!$A$2:$XY$2,0)),0)/$B15</f>
        <v>-3.1075393101106582E-17</v>
      </c>
      <c r="N15" s="14">
        <f>+IFERROR(INDEX(Assets!$A$2:$XY$440,MATCH($A15,Assets!$A$2:$A$441,0),MATCH(N$2,Assets!$A$2:$XY$2,0)),0)/$B15</f>
        <v>-2.7190968963468262E-17</v>
      </c>
      <c r="O15" s="14">
        <f>+IFERROR(INDEX(Assets!$A$2:$XY$440,MATCH($A15,Assets!$A$2:$A$441,0),MATCH(O$2,Assets!$A$2:$XY$2,0)),0)/$B15</f>
        <v>0</v>
      </c>
      <c r="P15" s="14">
        <f>+IFERROR(INDEX(Assets!$A$2:$XY$440,MATCH($A15,Assets!$A$2:$A$441,0),MATCH(P$2,Assets!$A$2:$XY$2,0)),0)/$B15</f>
        <v>0.34283119462559519</v>
      </c>
      <c r="Q15" s="14">
        <f>+IFERROR(INDEX(Assets!$A$2:$XY$440,MATCH($A15,Assets!$A$2:$A$441,0),MATCH(Q$2,Assets!$A$2:$XY$2,0)),0)/$B15</f>
        <v>0</v>
      </c>
      <c r="R15" s="14">
        <f>+IFERROR(INDEX(Assets!$A$2:$XY$440,MATCH($A15,Assets!$A$2:$A$441,0),MATCH(R$2,Assets!$A$2:$XY$2,0)),0)/$B15</f>
        <v>0</v>
      </c>
      <c r="S15" s="14">
        <f>+IFERROR(INDEX(Assets!$A$2:$XY$440,MATCH($A15,Assets!$A$2:$A$441,0),MATCH(S$2,Assets!$A$2:$XY$2,0)),0)/$B15</f>
        <v>0</v>
      </c>
      <c r="T15" s="14">
        <f>+IFERROR(INDEX(Assets!$A$2:$XY$440,MATCH($A15,Assets!$A$2:$A$441,0),MATCH(T$2,Assets!$A$2:$XY$2,0)),0)/$B15</f>
        <v>0.11403809759387551</v>
      </c>
      <c r="U15" s="14">
        <f>+IFERROR(INDEX(Assets!$A$2:$XY$440,MATCH($A15,Assets!$A$2:$A$441,0),MATCH(U$2,Assets!$A$2:$XY$2,0)),0)/$B15</f>
        <v>0</v>
      </c>
      <c r="V15" s="14">
        <f>+IFERROR(INDEX(Assets!$A$2:$XY$440,MATCH($A15,Assets!$A$2:$A$441,0),MATCH(V$2,Assets!$A$2:$XY$2,0)),0)/$B15</f>
        <v>0</v>
      </c>
      <c r="W15" s="14">
        <f>+IFERROR(INDEX(Assets!$A$2:$XY$440,MATCH($A15,Assets!$A$2:$A$441,0),MATCH(W$2,Assets!$A$2:$XY$2,0)),0)/$B15</f>
        <v>0</v>
      </c>
      <c r="X15" s="14">
        <f>+IFERROR(INDEX(Assets!$A$2:$XY$440,MATCH($A15,Assets!$A$2:$A$441,0),MATCH(X$2,Assets!$A$2:$XY$2,0)),0)/$B15</f>
        <v>6.1153141881878935E-17</v>
      </c>
      <c r="Y15" s="14">
        <f>+IFERROR(INDEX(Assets!$A$2:$XY$440,MATCH($A15,Assets!$A$2:$A$441,0),MATCH(Y$2,Assets!$A$2:$XY$2,0)),0)/$B15</f>
        <v>0</v>
      </c>
      <c r="Z15" s="14">
        <f>+IFERROR(INDEX(Assets!$A$2:$XY$440,MATCH($A15,Assets!$A$2:$A$441,0),MATCH(Z$2,Assets!$A$2:$XY$2,0)),0)/$B15</f>
        <v>0</v>
      </c>
      <c r="AA15" s="14">
        <f>+IFERROR(INDEX(Assets!$A$2:$XY$440,MATCH($A15,Assets!$A$2:$A$441,0),MATCH(AA$2,Assets!$A$2:$XY$2,0)),0)/$B15</f>
        <v>0</v>
      </c>
      <c r="AB15" s="14">
        <f>+IFERROR(INDEX(Assets!$A$2:$XY$440,MATCH($A15,Assets!$A$2:$A$441,0),MATCH(AB$2,Assets!$A$2:$XY$2,0)),0)/$B15</f>
        <v>0</v>
      </c>
      <c r="AC15" s="14">
        <f>+IFERROR(INDEX(Assets!$A$2:$XY$440,MATCH($A15,Assets!$A$2:$A$441,0),MATCH(AC$2,Assets!$A$2:$XY$2,0)),0)/$B15</f>
        <v>0</v>
      </c>
      <c r="AD15" s="14">
        <f>+IFERROR(INDEX(Assets!$A$2:$XY$440,MATCH($A15,Assets!$A$2:$A$441,0),MATCH(AD$2,Assets!$A$2:$XY$2,0)),0)/$B15</f>
        <v>0</v>
      </c>
      <c r="AE15" s="14">
        <f>+IFERROR(INDEX(Assets!$A$2:$XY$440,MATCH($A15,Assets!$A$2:$A$441,0),MATCH(AE$2,Assets!$A$2:$XY$2,0)),0)/$B15</f>
        <v>2.0810093067582938E-2</v>
      </c>
      <c r="AF15" s="14">
        <f>+IFERROR(INDEX(Assets!$A$2:$XY$440,MATCH($A15,Assets!$A$2:$A$441,0),MATCH(AF$2,Assets!$A$2:$XY$2,0)),0)/$B15</f>
        <v>0.51830994883910875</v>
      </c>
      <c r="AG15" s="14">
        <f>+IFERROR(INDEX(Assets!$A$2:$XY$440,MATCH($A15,Assets!$A$2:$A$441,0),MATCH(AG$2,Assets!$A$2:$XY$2,0)),0)/$B15</f>
        <v>0</v>
      </c>
      <c r="AH15" s="14">
        <f>+IFERROR(INDEX(Assets!$A$2:$XY$440,MATCH($A15,Assets!$A$2:$A$441,0),MATCH(AH$2,Assets!$A$2:$XY$2,0)),0)/$B15</f>
        <v>0</v>
      </c>
      <c r="AI15" s="14">
        <f>+IFERROR(INDEX(Assets!$A$2:$XY$440,MATCH($A15,Assets!$A$2:$A$441,0),MATCH(AI$2,Assets!$A$2:$XY$2,0)),0)/$B15</f>
        <v>0</v>
      </c>
      <c r="AJ15" s="14">
        <f>+IFERROR(INDEX(Assets!$A$2:$XY$440,MATCH($A15,Assets!$A$2:$A$441,0),MATCH(AJ$2,Assets!$A$2:$XY$2,0)),0)/$B15</f>
        <v>0</v>
      </c>
      <c r="AK15" s="14">
        <f>+IFERROR(INDEX(Assets!$A$2:$XY$440,MATCH($A15,Assets!$A$2:$A$441,0),MATCH(AK$2,Assets!$A$2:$XY$2,0)),0)/$B15</f>
        <v>0</v>
      </c>
      <c r="AL15" s="14">
        <f>+IFERROR(INDEX(Assets!$A$2:$XY$440,MATCH($A15,Assets!$A$2:$A$441,0),MATCH(AL$2,Assets!$A$2:$XY$2,0)),0)/$B15</f>
        <v>0</v>
      </c>
      <c r="AM15" s="14">
        <f>+IFERROR(INDEX(Assets!$A$2:$XY$440,MATCH($A15,Assets!$A$2:$A$441,0),MATCH(AM$2,Assets!$A$2:$XY$2,0)),0)/$B15</f>
        <v>0</v>
      </c>
      <c r="AN15" s="14">
        <f>+IFERROR(INDEX(Assets!$A$2:$XY$440,MATCH($A15,Assets!$A$2:$A$441,0),MATCH(AN$2,Assets!$A$2:$XY$2,0)),0)/$B15</f>
        <v>0</v>
      </c>
      <c r="AO15" s="14">
        <f>+IFERROR(INDEX(Assets!$A$2:$XY$440,MATCH($A15,Assets!$A$2:$A$441,0),MATCH(AO$2,Assets!$A$2:$XY$2,0)),0)/$B15</f>
        <v>0</v>
      </c>
      <c r="AP15" s="14">
        <f>+IFERROR(INDEX(Assets!$A$2:$XY$440,MATCH($A15,Assets!$A$2:$A$441,0),MATCH(AP$2,Assets!$A$2:$XY$2,0)),0)/$B15</f>
        <v>0</v>
      </c>
      <c r="AQ15" s="14">
        <f>+IFERROR(INDEX(Assets!$A$2:$XY$440,MATCH($A15,Assets!$A$2:$A$441,0),MATCH(AQ$2,Assets!$A$2:$XY$2,0)),0)/$B15</f>
        <v>0</v>
      </c>
    </row>
    <row r="16" spans="1:43" hidden="1" x14ac:dyDescent="0.25">
      <c r="A16" s="1">
        <f>+Quantity!A18</f>
        <v>44306</v>
      </c>
      <c r="B16" s="24">
        <f>+Assets!C16</f>
        <v>7563.8097772447254</v>
      </c>
      <c r="C16" s="14">
        <f>+IFERROR(INDEX(Assets!$A$2:$XY$440,MATCH($A16,Assets!$A$2:$A$441,0),MATCH(C$2,Assets!$A$2:$XY$2,0)),0)/$B16</f>
        <v>0</v>
      </c>
      <c r="D16" s="14">
        <f>+IFERROR(INDEX(Assets!$A$2:$XY$440,MATCH($A16,Assets!$A$2:$A$441,0),MATCH(D$2,Assets!$A$2:$XY$2,0)),0)/$B16</f>
        <v>3.8797115295368615E-3</v>
      </c>
      <c r="E16" s="14">
        <f>+IFERROR(INDEX(Assets!$A$2:$XY$440,MATCH($A16,Assets!$A$2:$A$441,0),MATCH(E$2,Assets!$A$2:$XY$2,0)),0)/$B16</f>
        <v>0</v>
      </c>
      <c r="F16" s="14">
        <f>+IFERROR(INDEX(Assets!$A$2:$XY$440,MATCH($A16,Assets!$A$2:$A$441,0),MATCH(F$2,Assets!$A$2:$XY$2,0)),0)/$B16</f>
        <v>0</v>
      </c>
      <c r="G16" s="14">
        <f>+IFERROR(INDEX(Assets!$A$2:$XY$440,MATCH($A16,Assets!$A$2:$A$441,0),MATCH(G$2,Assets!$A$2:$XY$2,0)),0)/$B16</f>
        <v>0</v>
      </c>
      <c r="H16" s="14">
        <f>+IFERROR(INDEX(Assets!$A$2:$XY$440,MATCH($A16,Assets!$A$2:$A$441,0),MATCH(H$2,Assets!$A$2:$XY$2,0)),0)/$B16</f>
        <v>0</v>
      </c>
      <c r="I16" s="14">
        <f>+IFERROR(INDEX(Assets!$A$2:$XY$440,MATCH($A16,Assets!$A$2:$A$441,0),MATCH(I$2,Assets!$A$2:$XY$2,0)),0)/$B16</f>
        <v>0</v>
      </c>
      <c r="J16" s="14">
        <f>+IFERROR(INDEX(Assets!$A$2:$XY$440,MATCH($A16,Assets!$A$2:$A$441,0),MATCH(J$2,Assets!$A$2:$XY$2,0)),0)/$B16</f>
        <v>0</v>
      </c>
      <c r="K16" s="14">
        <f>+IFERROR(INDEX(Assets!$A$2:$XY$440,MATCH($A16,Assets!$A$2:$A$441,0),MATCH(K$2,Assets!$A$2:$XY$2,0)),0)/$B16</f>
        <v>0</v>
      </c>
      <c r="L16" s="14">
        <f>+IFERROR(INDEX(Assets!$A$2:$XY$440,MATCH($A16,Assets!$A$2:$A$441,0),MATCH(L$2,Assets!$A$2:$XY$2,0)),0)/$B16</f>
        <v>0</v>
      </c>
      <c r="M16" s="14">
        <f>+IFERROR(INDEX(Assets!$A$2:$XY$440,MATCH($A16,Assets!$A$2:$A$441,0),MATCH(M$2,Assets!$A$2:$XY$2,0)),0)/$B16</f>
        <v>-3.0060734225135107E-17</v>
      </c>
      <c r="N16" s="14">
        <f>+IFERROR(INDEX(Assets!$A$2:$XY$440,MATCH($A16,Assets!$A$2:$A$441,0),MATCH(N$2,Assets!$A$2:$XY$2,0)),0)/$B16</f>
        <v>-2.6303142446993217E-17</v>
      </c>
      <c r="O16" s="14">
        <f>+IFERROR(INDEX(Assets!$A$2:$XY$440,MATCH($A16,Assets!$A$2:$A$441,0),MATCH(O$2,Assets!$A$2:$XY$2,0)),0)/$B16</f>
        <v>0</v>
      </c>
      <c r="P16" s="14">
        <f>+IFERROR(INDEX(Assets!$A$2:$XY$440,MATCH($A16,Assets!$A$2:$A$441,0),MATCH(P$2,Assets!$A$2:$XY$2,0)),0)/$B16</f>
        <v>0.33163723439297699</v>
      </c>
      <c r="Q16" s="14">
        <f>+IFERROR(INDEX(Assets!$A$2:$XY$440,MATCH($A16,Assets!$A$2:$A$441,0),MATCH(Q$2,Assets!$A$2:$XY$2,0)),0)/$B16</f>
        <v>0</v>
      </c>
      <c r="R16" s="14">
        <f>+IFERROR(INDEX(Assets!$A$2:$XY$440,MATCH($A16,Assets!$A$2:$A$441,0),MATCH(R$2,Assets!$A$2:$XY$2,0)),0)/$B16</f>
        <v>0</v>
      </c>
      <c r="S16" s="14">
        <f>+IFERROR(INDEX(Assets!$A$2:$XY$440,MATCH($A16,Assets!$A$2:$A$441,0),MATCH(S$2,Assets!$A$2:$XY$2,0)),0)/$B16</f>
        <v>0</v>
      </c>
      <c r="T16" s="14">
        <f>+IFERROR(INDEX(Assets!$A$2:$XY$440,MATCH($A16,Assets!$A$2:$A$441,0),MATCH(T$2,Assets!$A$2:$XY$2,0)),0)/$B16</f>
        <v>0.14296610198384854</v>
      </c>
      <c r="U16" s="14">
        <f>+IFERROR(INDEX(Assets!$A$2:$XY$440,MATCH($A16,Assets!$A$2:$A$441,0),MATCH(U$2,Assets!$A$2:$XY$2,0)),0)/$B16</f>
        <v>0</v>
      </c>
      <c r="V16" s="14">
        <f>+IFERROR(INDEX(Assets!$A$2:$XY$440,MATCH($A16,Assets!$A$2:$A$441,0),MATCH(V$2,Assets!$A$2:$XY$2,0)),0)/$B16</f>
        <v>0</v>
      </c>
      <c r="W16" s="14">
        <f>+IFERROR(INDEX(Assets!$A$2:$XY$440,MATCH($A16,Assets!$A$2:$A$441,0),MATCH(W$2,Assets!$A$2:$XY$2,0)),0)/$B16</f>
        <v>0</v>
      </c>
      <c r="X16" s="14">
        <f>+IFERROR(INDEX(Assets!$A$2:$XY$440,MATCH($A16,Assets!$A$2:$A$441,0),MATCH(X$2,Assets!$A$2:$XY$2,0)),0)/$B16</f>
        <v>5.9156398735232084E-17</v>
      </c>
      <c r="Y16" s="14">
        <f>+IFERROR(INDEX(Assets!$A$2:$XY$440,MATCH($A16,Assets!$A$2:$A$441,0),MATCH(Y$2,Assets!$A$2:$XY$2,0)),0)/$B16</f>
        <v>0</v>
      </c>
      <c r="Z16" s="14">
        <f>+IFERROR(INDEX(Assets!$A$2:$XY$440,MATCH($A16,Assets!$A$2:$A$441,0),MATCH(Z$2,Assets!$A$2:$XY$2,0)),0)/$B16</f>
        <v>0</v>
      </c>
      <c r="AA16" s="14">
        <f>+IFERROR(INDEX(Assets!$A$2:$XY$440,MATCH($A16,Assets!$A$2:$A$441,0),MATCH(AA$2,Assets!$A$2:$XY$2,0)),0)/$B16</f>
        <v>0</v>
      </c>
      <c r="AB16" s="14">
        <f>+IFERROR(INDEX(Assets!$A$2:$XY$440,MATCH($A16,Assets!$A$2:$A$441,0),MATCH(AB$2,Assets!$A$2:$XY$2,0)),0)/$B16</f>
        <v>0</v>
      </c>
      <c r="AC16" s="14">
        <f>+IFERROR(INDEX(Assets!$A$2:$XY$440,MATCH($A16,Assets!$A$2:$A$441,0),MATCH(AC$2,Assets!$A$2:$XY$2,0)),0)/$B16</f>
        <v>0</v>
      </c>
      <c r="AD16" s="14">
        <f>+IFERROR(INDEX(Assets!$A$2:$XY$440,MATCH($A16,Assets!$A$2:$A$441,0),MATCH(AD$2,Assets!$A$2:$XY$2,0)),0)/$B16</f>
        <v>0</v>
      </c>
      <c r="AE16" s="14">
        <f>+IFERROR(INDEX(Assets!$A$2:$XY$440,MATCH($A16,Assets!$A$2:$A$441,0),MATCH(AE$2,Assets!$A$2:$XY$2,0)),0)/$B16</f>
        <v>2.0130611859666577E-2</v>
      </c>
      <c r="AF16" s="14">
        <f>+IFERROR(INDEX(Assets!$A$2:$XY$440,MATCH($A16,Assets!$A$2:$A$441,0),MATCH(AF$2,Assets!$A$2:$XY$2,0)),0)/$B16</f>
        <v>0.501386340233971</v>
      </c>
      <c r="AG16" s="14">
        <f>+IFERROR(INDEX(Assets!$A$2:$XY$440,MATCH($A16,Assets!$A$2:$A$441,0),MATCH(AG$2,Assets!$A$2:$XY$2,0)),0)/$B16</f>
        <v>0</v>
      </c>
      <c r="AH16" s="14">
        <f>+IFERROR(INDEX(Assets!$A$2:$XY$440,MATCH($A16,Assets!$A$2:$A$441,0),MATCH(AH$2,Assets!$A$2:$XY$2,0)),0)/$B16</f>
        <v>0</v>
      </c>
      <c r="AI16" s="14">
        <f>+IFERROR(INDEX(Assets!$A$2:$XY$440,MATCH($A16,Assets!$A$2:$A$441,0),MATCH(AI$2,Assets!$A$2:$XY$2,0)),0)/$B16</f>
        <v>0</v>
      </c>
      <c r="AJ16" s="14">
        <f>+IFERROR(INDEX(Assets!$A$2:$XY$440,MATCH($A16,Assets!$A$2:$A$441,0),MATCH(AJ$2,Assets!$A$2:$XY$2,0)),0)/$B16</f>
        <v>0</v>
      </c>
      <c r="AK16" s="14">
        <f>+IFERROR(INDEX(Assets!$A$2:$XY$440,MATCH($A16,Assets!$A$2:$A$441,0),MATCH(AK$2,Assets!$A$2:$XY$2,0)),0)/$B16</f>
        <v>0</v>
      </c>
      <c r="AL16" s="14">
        <f>+IFERROR(INDEX(Assets!$A$2:$XY$440,MATCH($A16,Assets!$A$2:$A$441,0),MATCH(AL$2,Assets!$A$2:$XY$2,0)),0)/$B16</f>
        <v>0</v>
      </c>
      <c r="AM16" s="14">
        <f>+IFERROR(INDEX(Assets!$A$2:$XY$440,MATCH($A16,Assets!$A$2:$A$441,0),MATCH(AM$2,Assets!$A$2:$XY$2,0)),0)/$B16</f>
        <v>0</v>
      </c>
      <c r="AN16" s="14">
        <f>+IFERROR(INDEX(Assets!$A$2:$XY$440,MATCH($A16,Assets!$A$2:$A$441,0),MATCH(AN$2,Assets!$A$2:$XY$2,0)),0)/$B16</f>
        <v>0</v>
      </c>
      <c r="AO16" s="14">
        <f>+IFERROR(INDEX(Assets!$A$2:$XY$440,MATCH($A16,Assets!$A$2:$A$441,0),MATCH(AO$2,Assets!$A$2:$XY$2,0)),0)/$B16</f>
        <v>0</v>
      </c>
      <c r="AP16" s="14">
        <f>+IFERROR(INDEX(Assets!$A$2:$XY$440,MATCH($A16,Assets!$A$2:$A$441,0),MATCH(AP$2,Assets!$A$2:$XY$2,0)),0)/$B16</f>
        <v>0</v>
      </c>
      <c r="AQ16" s="14">
        <f>+IFERROR(INDEX(Assets!$A$2:$XY$440,MATCH($A16,Assets!$A$2:$A$441,0),MATCH(AQ$2,Assets!$A$2:$XY$2,0)),0)/$B16</f>
        <v>0</v>
      </c>
    </row>
    <row r="17" spans="1:43" hidden="1" x14ac:dyDescent="0.25">
      <c r="A17" s="1">
        <f>+Quantity!A19</f>
        <v>44309</v>
      </c>
      <c r="B17" s="24">
        <f>+Assets!C17</f>
        <v>8233.1389155047127</v>
      </c>
      <c r="C17" s="14">
        <f>+IFERROR(INDEX(Assets!$A$2:$XY$440,MATCH($A17,Assets!$A$2:$A$441,0),MATCH(C$2,Assets!$A$2:$XY$2,0)),0)/$B17</f>
        <v>0</v>
      </c>
      <c r="D17" s="14">
        <f>+IFERROR(INDEX(Assets!$A$2:$XY$440,MATCH($A17,Assets!$A$2:$A$441,0),MATCH(D$2,Assets!$A$2:$XY$2,0)),0)/$B17</f>
        <v>3.564302789150868E-3</v>
      </c>
      <c r="E17" s="14">
        <f>+IFERROR(INDEX(Assets!$A$2:$XY$440,MATCH($A17,Assets!$A$2:$A$441,0),MATCH(E$2,Assets!$A$2:$XY$2,0)),0)/$B17</f>
        <v>0</v>
      </c>
      <c r="F17" s="14">
        <f>+IFERROR(INDEX(Assets!$A$2:$XY$440,MATCH($A17,Assets!$A$2:$A$441,0),MATCH(F$2,Assets!$A$2:$XY$2,0)),0)/$B17</f>
        <v>0</v>
      </c>
      <c r="G17" s="14">
        <f>+IFERROR(INDEX(Assets!$A$2:$XY$440,MATCH($A17,Assets!$A$2:$A$441,0),MATCH(G$2,Assets!$A$2:$XY$2,0)),0)/$B17</f>
        <v>0</v>
      </c>
      <c r="H17" s="14">
        <f>+IFERROR(INDEX(Assets!$A$2:$XY$440,MATCH($A17,Assets!$A$2:$A$441,0),MATCH(H$2,Assets!$A$2:$XY$2,0)),0)/$B17</f>
        <v>0</v>
      </c>
      <c r="I17" s="14">
        <f>+IFERROR(INDEX(Assets!$A$2:$XY$440,MATCH($A17,Assets!$A$2:$A$441,0),MATCH(I$2,Assets!$A$2:$XY$2,0)),0)/$B17</f>
        <v>0</v>
      </c>
      <c r="J17" s="14">
        <f>+IFERROR(INDEX(Assets!$A$2:$XY$440,MATCH($A17,Assets!$A$2:$A$441,0),MATCH(J$2,Assets!$A$2:$XY$2,0)),0)/$B17</f>
        <v>0</v>
      </c>
      <c r="K17" s="14">
        <f>+IFERROR(INDEX(Assets!$A$2:$XY$440,MATCH($A17,Assets!$A$2:$A$441,0),MATCH(K$2,Assets!$A$2:$XY$2,0)),0)/$B17</f>
        <v>0</v>
      </c>
      <c r="L17" s="14">
        <f>+IFERROR(INDEX(Assets!$A$2:$XY$440,MATCH($A17,Assets!$A$2:$A$441,0),MATCH(L$2,Assets!$A$2:$XY$2,0)),0)/$B17</f>
        <v>0</v>
      </c>
      <c r="M17" s="14">
        <f>+IFERROR(INDEX(Assets!$A$2:$XY$440,MATCH($A17,Assets!$A$2:$A$441,0),MATCH(M$2,Assets!$A$2:$XY$2,0)),0)/$B17</f>
        <v>-2.7616888015218612E-17</v>
      </c>
      <c r="N17" s="14">
        <f>+IFERROR(INDEX(Assets!$A$2:$XY$440,MATCH($A17,Assets!$A$2:$A$441,0),MATCH(N$2,Assets!$A$2:$XY$2,0)),0)/$B17</f>
        <v>-2.4164777013316286E-17</v>
      </c>
      <c r="O17" s="14">
        <f>+IFERROR(INDEX(Assets!$A$2:$XY$440,MATCH($A17,Assets!$A$2:$A$441,0),MATCH(O$2,Assets!$A$2:$XY$2,0)),0)/$B17</f>
        <v>0</v>
      </c>
      <c r="P17" s="14">
        <f>+IFERROR(INDEX(Assets!$A$2:$XY$440,MATCH($A17,Assets!$A$2:$A$441,0),MATCH(P$2,Assets!$A$2:$XY$2,0)),0)/$B17</f>
        <v>0.30467613649468295</v>
      </c>
      <c r="Q17" s="14">
        <f>+IFERROR(INDEX(Assets!$A$2:$XY$440,MATCH($A17,Assets!$A$2:$A$441,0),MATCH(Q$2,Assets!$A$2:$XY$2,0)),0)/$B17</f>
        <v>0</v>
      </c>
      <c r="R17" s="14">
        <f>+IFERROR(INDEX(Assets!$A$2:$XY$440,MATCH($A17,Assets!$A$2:$A$441,0),MATCH(R$2,Assets!$A$2:$XY$2,0)),0)/$B17</f>
        <v>0</v>
      </c>
      <c r="S17" s="14">
        <f>+IFERROR(INDEX(Assets!$A$2:$XY$440,MATCH($A17,Assets!$A$2:$A$441,0),MATCH(S$2,Assets!$A$2:$XY$2,0)),0)/$B17</f>
        <v>3.5339318791171616E-2</v>
      </c>
      <c r="T17" s="14">
        <f>+IFERROR(INDEX(Assets!$A$2:$XY$440,MATCH($A17,Assets!$A$2:$A$441,0),MATCH(T$2,Assets!$A$2:$XY$2,0)),0)/$B17</f>
        <v>0.13134339297537645</v>
      </c>
      <c r="U17" s="14">
        <f>+IFERROR(INDEX(Assets!$A$2:$XY$440,MATCH($A17,Assets!$A$2:$A$441,0),MATCH(U$2,Assets!$A$2:$XY$2,0)),0)/$B17</f>
        <v>0</v>
      </c>
      <c r="V17" s="14">
        <f>+IFERROR(INDEX(Assets!$A$2:$XY$440,MATCH($A17,Assets!$A$2:$A$441,0),MATCH(V$2,Assets!$A$2:$XY$2,0)),0)/$B17</f>
        <v>0</v>
      </c>
      <c r="W17" s="14">
        <f>+IFERROR(INDEX(Assets!$A$2:$XY$440,MATCH($A17,Assets!$A$2:$A$441,0),MATCH(W$2,Assets!$A$2:$XY$2,0)),0)/$B17</f>
        <v>0</v>
      </c>
      <c r="X17" s="14">
        <f>+IFERROR(INDEX(Assets!$A$2:$XY$440,MATCH($A17,Assets!$A$2:$A$441,0),MATCH(X$2,Assets!$A$2:$XY$2,0)),0)/$B17</f>
        <v>5.4347163546275011E-17</v>
      </c>
      <c r="Y17" s="14">
        <f>+IFERROR(INDEX(Assets!$A$2:$XY$440,MATCH($A17,Assets!$A$2:$A$441,0),MATCH(Y$2,Assets!$A$2:$XY$2,0)),0)/$B17</f>
        <v>0</v>
      </c>
      <c r="Z17" s="14">
        <f>+IFERROR(INDEX(Assets!$A$2:$XY$440,MATCH($A17,Assets!$A$2:$A$441,0),MATCH(Z$2,Assets!$A$2:$XY$2,0)),0)/$B17</f>
        <v>0</v>
      </c>
      <c r="AA17" s="14">
        <f>+IFERROR(INDEX(Assets!$A$2:$XY$440,MATCH($A17,Assets!$A$2:$A$441,0),MATCH(AA$2,Assets!$A$2:$XY$2,0)),0)/$B17</f>
        <v>0</v>
      </c>
      <c r="AB17" s="14">
        <f>+IFERROR(INDEX(Assets!$A$2:$XY$440,MATCH($A17,Assets!$A$2:$A$441,0),MATCH(AB$2,Assets!$A$2:$XY$2,0)),0)/$B17</f>
        <v>0</v>
      </c>
      <c r="AC17" s="14">
        <f>+IFERROR(INDEX(Assets!$A$2:$XY$440,MATCH($A17,Assets!$A$2:$A$441,0),MATCH(AC$2,Assets!$A$2:$XY$2,0)),0)/$B17</f>
        <v>0</v>
      </c>
      <c r="AD17" s="14">
        <f>+IFERROR(INDEX(Assets!$A$2:$XY$440,MATCH($A17,Assets!$A$2:$A$441,0),MATCH(AD$2,Assets!$A$2:$XY$2,0)),0)/$B17</f>
        <v>0</v>
      </c>
      <c r="AE17" s="14">
        <f>+IFERROR(INDEX(Assets!$A$2:$XY$440,MATCH($A17,Assets!$A$2:$A$441,0),MATCH(AE$2,Assets!$A$2:$XY$2,0)),0)/$B17</f>
        <v>1.8494054378132705E-2</v>
      </c>
      <c r="AF17" s="14">
        <f>+IFERROR(INDEX(Assets!$A$2:$XY$440,MATCH($A17,Assets!$A$2:$A$441,0),MATCH(AF$2,Assets!$A$2:$XY$2,0)),0)/$B17</f>
        <v>0.50658279457148536</v>
      </c>
      <c r="AG17" s="14">
        <f>+IFERROR(INDEX(Assets!$A$2:$XY$440,MATCH($A17,Assets!$A$2:$A$441,0),MATCH(AG$2,Assets!$A$2:$XY$2,0)),0)/$B17</f>
        <v>0</v>
      </c>
      <c r="AH17" s="14">
        <f>+IFERROR(INDEX(Assets!$A$2:$XY$440,MATCH($A17,Assets!$A$2:$A$441,0),MATCH(AH$2,Assets!$A$2:$XY$2,0)),0)/$B17</f>
        <v>0</v>
      </c>
      <c r="AI17" s="14">
        <f>+IFERROR(INDEX(Assets!$A$2:$XY$440,MATCH($A17,Assets!$A$2:$A$441,0),MATCH(AI$2,Assets!$A$2:$XY$2,0)),0)/$B17</f>
        <v>0</v>
      </c>
      <c r="AJ17" s="14">
        <f>+IFERROR(INDEX(Assets!$A$2:$XY$440,MATCH($A17,Assets!$A$2:$A$441,0),MATCH(AJ$2,Assets!$A$2:$XY$2,0)),0)/$B17</f>
        <v>0</v>
      </c>
      <c r="AK17" s="14">
        <f>+IFERROR(INDEX(Assets!$A$2:$XY$440,MATCH($A17,Assets!$A$2:$A$441,0),MATCH(AK$2,Assets!$A$2:$XY$2,0)),0)/$B17</f>
        <v>0</v>
      </c>
      <c r="AL17" s="14">
        <f>+IFERROR(INDEX(Assets!$A$2:$XY$440,MATCH($A17,Assets!$A$2:$A$441,0),MATCH(AL$2,Assets!$A$2:$XY$2,0)),0)/$B17</f>
        <v>0</v>
      </c>
      <c r="AM17" s="14">
        <f>+IFERROR(INDEX(Assets!$A$2:$XY$440,MATCH($A17,Assets!$A$2:$A$441,0),MATCH(AM$2,Assets!$A$2:$XY$2,0)),0)/$B17</f>
        <v>0</v>
      </c>
      <c r="AN17" s="14">
        <f>+IFERROR(INDEX(Assets!$A$2:$XY$440,MATCH($A17,Assets!$A$2:$A$441,0),MATCH(AN$2,Assets!$A$2:$XY$2,0)),0)/$B17</f>
        <v>0</v>
      </c>
      <c r="AO17" s="14">
        <f>+IFERROR(INDEX(Assets!$A$2:$XY$440,MATCH($A17,Assets!$A$2:$A$441,0),MATCH(AO$2,Assets!$A$2:$XY$2,0)),0)/$B17</f>
        <v>0</v>
      </c>
      <c r="AP17" s="14">
        <f>+IFERROR(INDEX(Assets!$A$2:$XY$440,MATCH($A17,Assets!$A$2:$A$441,0),MATCH(AP$2,Assets!$A$2:$XY$2,0)),0)/$B17</f>
        <v>0</v>
      </c>
      <c r="AQ17" s="14">
        <f>+IFERROR(INDEX(Assets!$A$2:$XY$440,MATCH($A17,Assets!$A$2:$A$441,0),MATCH(AQ$2,Assets!$A$2:$XY$2,0)),0)/$B17</f>
        <v>0</v>
      </c>
    </row>
    <row r="18" spans="1:43" hidden="1" x14ac:dyDescent="0.25">
      <c r="A18" s="1">
        <f>+Quantity!A20</f>
        <v>44312</v>
      </c>
      <c r="B18" s="24">
        <f>+Assets!C18</f>
        <v>11003.240139957237</v>
      </c>
      <c r="C18" s="14">
        <f>+IFERROR(INDEX(Assets!$A$2:$XY$440,MATCH($A18,Assets!$A$2:$A$441,0),MATCH(C$2,Assets!$A$2:$XY$2,0)),0)/$B18</f>
        <v>0</v>
      </c>
      <c r="D18" s="14">
        <f>+IFERROR(INDEX(Assets!$A$2:$XY$440,MATCH($A18,Assets!$A$2:$A$441,0),MATCH(D$2,Assets!$A$2:$XY$2,0)),0)/$B18</f>
        <v>2.6669780561668311E-3</v>
      </c>
      <c r="E18" s="14">
        <f>+IFERROR(INDEX(Assets!$A$2:$XY$440,MATCH($A18,Assets!$A$2:$A$441,0),MATCH(E$2,Assets!$A$2:$XY$2,0)),0)/$B18</f>
        <v>0</v>
      </c>
      <c r="F18" s="14">
        <f>+IFERROR(INDEX(Assets!$A$2:$XY$440,MATCH($A18,Assets!$A$2:$A$441,0),MATCH(F$2,Assets!$A$2:$XY$2,0)),0)/$B18</f>
        <v>0</v>
      </c>
      <c r="G18" s="14">
        <f>+IFERROR(INDEX(Assets!$A$2:$XY$440,MATCH($A18,Assets!$A$2:$A$441,0),MATCH(G$2,Assets!$A$2:$XY$2,0)),0)/$B18</f>
        <v>0</v>
      </c>
      <c r="H18" s="14">
        <f>+IFERROR(INDEX(Assets!$A$2:$XY$440,MATCH($A18,Assets!$A$2:$A$441,0),MATCH(H$2,Assets!$A$2:$XY$2,0)),0)/$B18</f>
        <v>0</v>
      </c>
      <c r="I18" s="14">
        <f>+IFERROR(INDEX(Assets!$A$2:$XY$440,MATCH($A18,Assets!$A$2:$A$441,0),MATCH(I$2,Assets!$A$2:$XY$2,0)),0)/$B18</f>
        <v>0</v>
      </c>
      <c r="J18" s="14">
        <f>+IFERROR(INDEX(Assets!$A$2:$XY$440,MATCH($A18,Assets!$A$2:$A$441,0),MATCH(J$2,Assets!$A$2:$XY$2,0)),0)/$B18</f>
        <v>0</v>
      </c>
      <c r="K18" s="14">
        <f>+IFERROR(INDEX(Assets!$A$2:$XY$440,MATCH($A18,Assets!$A$2:$A$441,0),MATCH(K$2,Assets!$A$2:$XY$2,0)),0)/$B18</f>
        <v>0</v>
      </c>
      <c r="L18" s="14">
        <f>+IFERROR(INDEX(Assets!$A$2:$XY$440,MATCH($A18,Assets!$A$2:$A$441,0),MATCH(L$2,Assets!$A$2:$XY$2,0)),0)/$B18</f>
        <v>0</v>
      </c>
      <c r="M18" s="14">
        <f>+IFERROR(INDEX(Assets!$A$2:$XY$440,MATCH($A18,Assets!$A$2:$A$441,0),MATCH(M$2,Assets!$A$2:$XY$2,0)),0)/$B18</f>
        <v>-2.0664247308167513E-17</v>
      </c>
      <c r="N18" s="14">
        <f>+IFERROR(INDEX(Assets!$A$2:$XY$440,MATCH($A18,Assets!$A$2:$A$441,0),MATCH(N$2,Assets!$A$2:$XY$2,0)),0)/$B18</f>
        <v>-1.8081216394646573E-17</v>
      </c>
      <c r="O18" s="14">
        <f>+IFERROR(INDEX(Assets!$A$2:$XY$440,MATCH($A18,Assets!$A$2:$A$441,0),MATCH(O$2,Assets!$A$2:$XY$2,0)),0)/$B18</f>
        <v>0</v>
      </c>
      <c r="P18" s="14">
        <f>+IFERROR(INDEX(Assets!$A$2:$XY$440,MATCH($A18,Assets!$A$2:$A$441,0),MATCH(P$2,Assets!$A$2:$XY$2,0)),0)/$B18</f>
        <v>0.43666200127289723</v>
      </c>
      <c r="Q18" s="14">
        <f>+IFERROR(INDEX(Assets!$A$2:$XY$440,MATCH($A18,Assets!$A$2:$A$441,0),MATCH(Q$2,Assets!$A$2:$XY$2,0)),0)/$B18</f>
        <v>0</v>
      </c>
      <c r="R18" s="14">
        <f>+IFERROR(INDEX(Assets!$A$2:$XY$440,MATCH($A18,Assets!$A$2:$A$441,0),MATCH(R$2,Assets!$A$2:$XY$2,0)),0)/$B18</f>
        <v>0</v>
      </c>
      <c r="S18" s="14">
        <f>+IFERROR(INDEX(Assets!$A$2:$XY$440,MATCH($A18,Assets!$A$2:$A$441,0),MATCH(S$2,Assets!$A$2:$XY$2,0)),0)/$B18</f>
        <v>0</v>
      </c>
      <c r="T18" s="14">
        <f>+IFERROR(INDEX(Assets!$A$2:$XY$440,MATCH($A18,Assets!$A$2:$A$441,0),MATCH(T$2,Assets!$A$2:$XY$2,0)),0)/$B18</f>
        <v>0</v>
      </c>
      <c r="U18" s="14">
        <f>+IFERROR(INDEX(Assets!$A$2:$XY$440,MATCH($A18,Assets!$A$2:$A$441,0),MATCH(U$2,Assets!$A$2:$XY$2,0)),0)/$B18</f>
        <v>0</v>
      </c>
      <c r="V18" s="14">
        <f>+IFERROR(INDEX(Assets!$A$2:$XY$440,MATCH($A18,Assets!$A$2:$A$441,0),MATCH(V$2,Assets!$A$2:$XY$2,0)),0)/$B18</f>
        <v>0</v>
      </c>
      <c r="W18" s="14">
        <f>+IFERROR(INDEX(Assets!$A$2:$XY$440,MATCH($A18,Assets!$A$2:$A$441,0),MATCH(W$2,Assets!$A$2:$XY$2,0)),0)/$B18</f>
        <v>0</v>
      </c>
      <c r="X18" s="14">
        <f>+IFERROR(INDEX(Assets!$A$2:$XY$440,MATCH($A18,Assets!$A$2:$A$441,0),MATCH(X$2,Assets!$A$2:$XY$2,0)),0)/$B18</f>
        <v>4.0665089687106919E-17</v>
      </c>
      <c r="Y18" s="14">
        <f>+IFERROR(INDEX(Assets!$A$2:$XY$440,MATCH($A18,Assets!$A$2:$A$441,0),MATCH(Y$2,Assets!$A$2:$XY$2,0)),0)/$B18</f>
        <v>0</v>
      </c>
      <c r="Z18" s="14">
        <f>+IFERROR(INDEX(Assets!$A$2:$XY$440,MATCH($A18,Assets!$A$2:$A$441,0),MATCH(Z$2,Assets!$A$2:$XY$2,0)),0)/$B18</f>
        <v>0</v>
      </c>
      <c r="AA18" s="14">
        <f>+IFERROR(INDEX(Assets!$A$2:$XY$440,MATCH($A18,Assets!$A$2:$A$441,0),MATCH(AA$2,Assets!$A$2:$XY$2,0)),0)/$B18</f>
        <v>0</v>
      </c>
      <c r="AB18" s="14">
        <f>+IFERROR(INDEX(Assets!$A$2:$XY$440,MATCH($A18,Assets!$A$2:$A$441,0),MATCH(AB$2,Assets!$A$2:$XY$2,0)),0)/$B18</f>
        <v>0</v>
      </c>
      <c r="AC18" s="14">
        <f>+IFERROR(INDEX(Assets!$A$2:$XY$440,MATCH($A18,Assets!$A$2:$A$441,0),MATCH(AC$2,Assets!$A$2:$XY$2,0)),0)/$B18</f>
        <v>0</v>
      </c>
      <c r="AD18" s="14">
        <f>+IFERROR(INDEX(Assets!$A$2:$XY$440,MATCH($A18,Assets!$A$2:$A$441,0),MATCH(AD$2,Assets!$A$2:$XY$2,0)),0)/$B18</f>
        <v>0</v>
      </c>
      <c r="AE18" s="14">
        <f>+IFERROR(INDEX(Assets!$A$2:$XY$440,MATCH($A18,Assets!$A$2:$A$441,0),MATCH(AE$2,Assets!$A$2:$XY$2,0)),0)/$B18</f>
        <v>1.3838116488354351E-2</v>
      </c>
      <c r="AF18" s="14">
        <f>+IFERROR(INDEX(Assets!$A$2:$XY$440,MATCH($A18,Assets!$A$2:$A$441,0),MATCH(AF$2,Assets!$A$2:$XY$2,0)),0)/$B18</f>
        <v>0.54683290418258179</v>
      </c>
      <c r="AG18" s="14">
        <f>+IFERROR(INDEX(Assets!$A$2:$XY$440,MATCH($A18,Assets!$A$2:$A$441,0),MATCH(AG$2,Assets!$A$2:$XY$2,0)),0)/$B18</f>
        <v>0</v>
      </c>
      <c r="AH18" s="14">
        <f>+IFERROR(INDEX(Assets!$A$2:$XY$440,MATCH($A18,Assets!$A$2:$A$441,0),MATCH(AH$2,Assets!$A$2:$XY$2,0)),0)/$B18</f>
        <v>0</v>
      </c>
      <c r="AI18" s="14">
        <f>+IFERROR(INDEX(Assets!$A$2:$XY$440,MATCH($A18,Assets!$A$2:$A$441,0),MATCH(AI$2,Assets!$A$2:$XY$2,0)),0)/$B18</f>
        <v>0</v>
      </c>
      <c r="AJ18" s="14">
        <f>+IFERROR(INDEX(Assets!$A$2:$XY$440,MATCH($A18,Assets!$A$2:$A$441,0),MATCH(AJ$2,Assets!$A$2:$XY$2,0)),0)/$B18</f>
        <v>0</v>
      </c>
      <c r="AK18" s="14">
        <f>+IFERROR(INDEX(Assets!$A$2:$XY$440,MATCH($A18,Assets!$A$2:$A$441,0),MATCH(AK$2,Assets!$A$2:$XY$2,0)),0)/$B18</f>
        <v>0</v>
      </c>
      <c r="AL18" s="14">
        <f>+IFERROR(INDEX(Assets!$A$2:$XY$440,MATCH($A18,Assets!$A$2:$A$441,0),MATCH(AL$2,Assets!$A$2:$XY$2,0)),0)/$B18</f>
        <v>0</v>
      </c>
      <c r="AM18" s="14">
        <f>+IFERROR(INDEX(Assets!$A$2:$XY$440,MATCH($A18,Assets!$A$2:$A$441,0),MATCH(AM$2,Assets!$A$2:$XY$2,0)),0)/$B18</f>
        <v>0</v>
      </c>
      <c r="AN18" s="14">
        <f>+IFERROR(INDEX(Assets!$A$2:$XY$440,MATCH($A18,Assets!$A$2:$A$441,0),MATCH(AN$2,Assets!$A$2:$XY$2,0)),0)/$B18</f>
        <v>0</v>
      </c>
      <c r="AO18" s="14">
        <f>+IFERROR(INDEX(Assets!$A$2:$XY$440,MATCH($A18,Assets!$A$2:$A$441,0),MATCH(AO$2,Assets!$A$2:$XY$2,0)),0)/$B18</f>
        <v>0</v>
      </c>
      <c r="AP18" s="14">
        <f>+IFERROR(INDEX(Assets!$A$2:$XY$440,MATCH($A18,Assets!$A$2:$A$441,0),MATCH(AP$2,Assets!$A$2:$XY$2,0)),0)/$B18</f>
        <v>0</v>
      </c>
      <c r="AQ18" s="14">
        <f>+IFERROR(INDEX(Assets!$A$2:$XY$440,MATCH($A18,Assets!$A$2:$A$441,0),MATCH(AQ$2,Assets!$A$2:$XY$2,0)),0)/$B18</f>
        <v>0</v>
      </c>
    </row>
    <row r="19" spans="1:43" hidden="1" x14ac:dyDescent="0.25">
      <c r="A19" s="1">
        <f>+Quantity!A21</f>
        <v>44315</v>
      </c>
      <c r="B19" s="24">
        <f>+Assets!C19</f>
        <v>11130.487293763363</v>
      </c>
      <c r="C19" s="14">
        <f>+IFERROR(INDEX(Assets!$A$2:$XY$440,MATCH($A19,Assets!$A$2:$A$441,0),MATCH(C$2,Assets!$A$2:$XY$2,0)),0)/$B19</f>
        <v>0</v>
      </c>
      <c r="D19" s="14">
        <f>+IFERROR(INDEX(Assets!$A$2:$XY$440,MATCH($A19,Assets!$A$2:$A$441,0),MATCH(D$2,Assets!$A$2:$XY$2,0)),0)/$B19</f>
        <v>2.6364883428277954E-3</v>
      </c>
      <c r="E19" s="14">
        <f>+IFERROR(INDEX(Assets!$A$2:$XY$440,MATCH($A19,Assets!$A$2:$A$441,0),MATCH(E$2,Assets!$A$2:$XY$2,0)),0)/$B19</f>
        <v>0</v>
      </c>
      <c r="F19" s="14">
        <f>+IFERROR(INDEX(Assets!$A$2:$XY$440,MATCH($A19,Assets!$A$2:$A$441,0),MATCH(F$2,Assets!$A$2:$XY$2,0)),0)/$B19</f>
        <v>0</v>
      </c>
      <c r="G19" s="14">
        <f>+IFERROR(INDEX(Assets!$A$2:$XY$440,MATCH($A19,Assets!$A$2:$A$441,0),MATCH(G$2,Assets!$A$2:$XY$2,0)),0)/$B19</f>
        <v>0</v>
      </c>
      <c r="H19" s="14">
        <f>+IFERROR(INDEX(Assets!$A$2:$XY$440,MATCH($A19,Assets!$A$2:$A$441,0),MATCH(H$2,Assets!$A$2:$XY$2,0)),0)/$B19</f>
        <v>0</v>
      </c>
      <c r="I19" s="14">
        <f>+IFERROR(INDEX(Assets!$A$2:$XY$440,MATCH($A19,Assets!$A$2:$A$441,0),MATCH(I$2,Assets!$A$2:$XY$2,0)),0)/$B19</f>
        <v>0</v>
      </c>
      <c r="J19" s="14">
        <f>+IFERROR(INDEX(Assets!$A$2:$XY$440,MATCH($A19,Assets!$A$2:$A$441,0),MATCH(J$2,Assets!$A$2:$XY$2,0)),0)/$B19</f>
        <v>0</v>
      </c>
      <c r="K19" s="14">
        <f>+IFERROR(INDEX(Assets!$A$2:$XY$440,MATCH($A19,Assets!$A$2:$A$441,0),MATCH(K$2,Assets!$A$2:$XY$2,0)),0)/$B19</f>
        <v>0</v>
      </c>
      <c r="L19" s="14">
        <f>+IFERROR(INDEX(Assets!$A$2:$XY$440,MATCH($A19,Assets!$A$2:$A$441,0),MATCH(L$2,Assets!$A$2:$XY$2,0)),0)/$B19</f>
        <v>0</v>
      </c>
      <c r="M19" s="14">
        <f>+IFERROR(INDEX(Assets!$A$2:$XY$440,MATCH($A19,Assets!$A$2:$A$441,0),MATCH(M$2,Assets!$A$2:$XY$2,0)),0)/$B19</f>
        <v>-2.0428007277869509E-17</v>
      </c>
      <c r="N19" s="14">
        <f>+IFERROR(INDEX(Assets!$A$2:$XY$440,MATCH($A19,Assets!$A$2:$A$441,0),MATCH(N$2,Assets!$A$2:$XY$2,0)),0)/$B19</f>
        <v>-1.7874506368135819E-17</v>
      </c>
      <c r="O19" s="14">
        <f>+IFERROR(INDEX(Assets!$A$2:$XY$440,MATCH($A19,Assets!$A$2:$A$441,0),MATCH(O$2,Assets!$A$2:$XY$2,0)),0)/$B19</f>
        <v>0</v>
      </c>
      <c r="P19" s="14">
        <f>+IFERROR(INDEX(Assets!$A$2:$XY$440,MATCH($A19,Assets!$A$2:$A$441,0),MATCH(P$2,Assets!$A$2:$XY$2,0)),0)/$B19</f>
        <v>0.43166994698355837</v>
      </c>
      <c r="Q19" s="14">
        <f>+IFERROR(INDEX(Assets!$A$2:$XY$440,MATCH($A19,Assets!$A$2:$A$441,0),MATCH(Q$2,Assets!$A$2:$XY$2,0)),0)/$B19</f>
        <v>0</v>
      </c>
      <c r="R19" s="14">
        <f>+IFERROR(INDEX(Assets!$A$2:$XY$440,MATCH($A19,Assets!$A$2:$A$441,0),MATCH(R$2,Assets!$A$2:$XY$2,0)),0)/$B19</f>
        <v>0</v>
      </c>
      <c r="S19" s="14">
        <f>+IFERROR(INDEX(Assets!$A$2:$XY$440,MATCH($A19,Assets!$A$2:$A$441,0),MATCH(S$2,Assets!$A$2:$XY$2,0)),0)/$B19</f>
        <v>1.1432307539439369E-2</v>
      </c>
      <c r="T19" s="14">
        <f>+IFERROR(INDEX(Assets!$A$2:$XY$440,MATCH($A19,Assets!$A$2:$A$441,0),MATCH(T$2,Assets!$A$2:$XY$2,0)),0)/$B19</f>
        <v>0</v>
      </c>
      <c r="U19" s="14">
        <f>+IFERROR(INDEX(Assets!$A$2:$XY$440,MATCH($A19,Assets!$A$2:$A$441,0),MATCH(U$2,Assets!$A$2:$XY$2,0)),0)/$B19</f>
        <v>0</v>
      </c>
      <c r="V19" s="14">
        <f>+IFERROR(INDEX(Assets!$A$2:$XY$440,MATCH($A19,Assets!$A$2:$A$441,0),MATCH(V$2,Assets!$A$2:$XY$2,0)),0)/$B19</f>
        <v>0</v>
      </c>
      <c r="W19" s="14">
        <f>+IFERROR(INDEX(Assets!$A$2:$XY$440,MATCH($A19,Assets!$A$2:$A$441,0),MATCH(W$2,Assets!$A$2:$XY$2,0)),0)/$B19</f>
        <v>0</v>
      </c>
      <c r="X19" s="14">
        <f>+IFERROR(INDEX(Assets!$A$2:$XY$440,MATCH($A19,Assets!$A$2:$A$441,0),MATCH(X$2,Assets!$A$2:$XY$2,0)),0)/$B19</f>
        <v>4.0200193875685024E-17</v>
      </c>
      <c r="Y19" s="14">
        <f>+IFERROR(INDEX(Assets!$A$2:$XY$440,MATCH($A19,Assets!$A$2:$A$441,0),MATCH(Y$2,Assets!$A$2:$XY$2,0)),0)/$B19</f>
        <v>0</v>
      </c>
      <c r="Z19" s="14">
        <f>+IFERROR(INDEX(Assets!$A$2:$XY$440,MATCH($A19,Assets!$A$2:$A$441,0),MATCH(Z$2,Assets!$A$2:$XY$2,0)),0)/$B19</f>
        <v>0</v>
      </c>
      <c r="AA19" s="14">
        <f>+IFERROR(INDEX(Assets!$A$2:$XY$440,MATCH($A19,Assets!$A$2:$A$441,0),MATCH(AA$2,Assets!$A$2:$XY$2,0)),0)/$B19</f>
        <v>0</v>
      </c>
      <c r="AB19" s="14">
        <f>+IFERROR(INDEX(Assets!$A$2:$XY$440,MATCH($A19,Assets!$A$2:$A$441,0),MATCH(AB$2,Assets!$A$2:$XY$2,0)),0)/$B19</f>
        <v>0</v>
      </c>
      <c r="AC19" s="14">
        <f>+IFERROR(INDEX(Assets!$A$2:$XY$440,MATCH($A19,Assets!$A$2:$A$441,0),MATCH(AC$2,Assets!$A$2:$XY$2,0)),0)/$B19</f>
        <v>0</v>
      </c>
      <c r="AD19" s="14">
        <f>+IFERROR(INDEX(Assets!$A$2:$XY$440,MATCH($A19,Assets!$A$2:$A$441,0),MATCH(AD$2,Assets!$A$2:$XY$2,0)),0)/$B19</f>
        <v>0</v>
      </c>
      <c r="AE19" s="14">
        <f>+IFERROR(INDEX(Assets!$A$2:$XY$440,MATCH($A19,Assets!$A$2:$A$441,0),MATCH(AE$2,Assets!$A$2:$XY$2,0)),0)/$B19</f>
        <v>1.3679914884892896E-2</v>
      </c>
      <c r="AF19" s="14">
        <f>+IFERROR(INDEX(Assets!$A$2:$XY$440,MATCH($A19,Assets!$A$2:$A$441,0),MATCH(AF$2,Assets!$A$2:$XY$2,0)),0)/$B19</f>
        <v>0.54058134224928167</v>
      </c>
      <c r="AG19" s="14">
        <f>+IFERROR(INDEX(Assets!$A$2:$XY$440,MATCH($A19,Assets!$A$2:$A$441,0),MATCH(AG$2,Assets!$A$2:$XY$2,0)),0)/$B19</f>
        <v>0</v>
      </c>
      <c r="AH19" s="14">
        <f>+IFERROR(INDEX(Assets!$A$2:$XY$440,MATCH($A19,Assets!$A$2:$A$441,0),MATCH(AH$2,Assets!$A$2:$XY$2,0)),0)/$B19</f>
        <v>0</v>
      </c>
      <c r="AI19" s="14">
        <f>+IFERROR(INDEX(Assets!$A$2:$XY$440,MATCH($A19,Assets!$A$2:$A$441,0),MATCH(AI$2,Assets!$A$2:$XY$2,0)),0)/$B19</f>
        <v>0</v>
      </c>
      <c r="AJ19" s="14">
        <f>+IFERROR(INDEX(Assets!$A$2:$XY$440,MATCH($A19,Assets!$A$2:$A$441,0),MATCH(AJ$2,Assets!$A$2:$XY$2,0)),0)/$B19</f>
        <v>0</v>
      </c>
      <c r="AK19" s="14">
        <f>+IFERROR(INDEX(Assets!$A$2:$XY$440,MATCH($A19,Assets!$A$2:$A$441,0),MATCH(AK$2,Assets!$A$2:$XY$2,0)),0)/$B19</f>
        <v>0</v>
      </c>
      <c r="AL19" s="14">
        <f>+IFERROR(INDEX(Assets!$A$2:$XY$440,MATCH($A19,Assets!$A$2:$A$441,0),MATCH(AL$2,Assets!$A$2:$XY$2,0)),0)/$B19</f>
        <v>0</v>
      </c>
      <c r="AM19" s="14">
        <f>+IFERROR(INDEX(Assets!$A$2:$XY$440,MATCH($A19,Assets!$A$2:$A$441,0),MATCH(AM$2,Assets!$A$2:$XY$2,0)),0)/$B19</f>
        <v>0</v>
      </c>
      <c r="AN19" s="14">
        <f>+IFERROR(INDEX(Assets!$A$2:$XY$440,MATCH($A19,Assets!$A$2:$A$441,0),MATCH(AN$2,Assets!$A$2:$XY$2,0)),0)/$B19</f>
        <v>0</v>
      </c>
      <c r="AO19" s="14">
        <f>+IFERROR(INDEX(Assets!$A$2:$XY$440,MATCH($A19,Assets!$A$2:$A$441,0),MATCH(AO$2,Assets!$A$2:$XY$2,0)),0)/$B19</f>
        <v>0</v>
      </c>
      <c r="AP19" s="14">
        <f>+IFERROR(INDEX(Assets!$A$2:$XY$440,MATCH($A19,Assets!$A$2:$A$441,0),MATCH(AP$2,Assets!$A$2:$XY$2,0)),0)/$B19</f>
        <v>0</v>
      </c>
      <c r="AQ19" s="14">
        <f>+IFERROR(INDEX(Assets!$A$2:$XY$440,MATCH($A19,Assets!$A$2:$A$441,0),MATCH(AQ$2,Assets!$A$2:$XY$2,0)),0)/$B19</f>
        <v>0</v>
      </c>
    </row>
    <row r="20" spans="1:43" hidden="1" x14ac:dyDescent="0.25">
      <c r="A20" s="1">
        <f>+Quantity!A22</f>
        <v>44316</v>
      </c>
      <c r="B20" s="24">
        <f>+Assets!C20</f>
        <v>11170.174859158285</v>
      </c>
      <c r="C20" s="14">
        <f>+IFERROR(INDEX(Assets!$A$2:$XY$440,MATCH($A20,Assets!$A$2:$A$441,0),MATCH(C$2,Assets!$A$2:$XY$2,0)),0)/$B20</f>
        <v>0</v>
      </c>
      <c r="D20" s="14">
        <f>+IFERROR(INDEX(Assets!$A$2:$XY$440,MATCH($A20,Assets!$A$2:$A$441,0),MATCH(D$2,Assets!$A$2:$XY$2,0)),0)/$B20</f>
        <v>2.6271209152952586E-3</v>
      </c>
      <c r="E20" s="14">
        <f>+IFERROR(INDEX(Assets!$A$2:$XY$440,MATCH($A20,Assets!$A$2:$A$441,0),MATCH(E$2,Assets!$A$2:$XY$2,0)),0)/$B20</f>
        <v>0</v>
      </c>
      <c r="F20" s="14">
        <f>+IFERROR(INDEX(Assets!$A$2:$XY$440,MATCH($A20,Assets!$A$2:$A$441,0),MATCH(F$2,Assets!$A$2:$XY$2,0)),0)/$B20</f>
        <v>0</v>
      </c>
      <c r="G20" s="14">
        <f>+IFERROR(INDEX(Assets!$A$2:$XY$440,MATCH($A20,Assets!$A$2:$A$441,0),MATCH(G$2,Assets!$A$2:$XY$2,0)),0)/$B20</f>
        <v>0</v>
      </c>
      <c r="H20" s="14">
        <f>+IFERROR(INDEX(Assets!$A$2:$XY$440,MATCH($A20,Assets!$A$2:$A$441,0),MATCH(H$2,Assets!$A$2:$XY$2,0)),0)/$B20</f>
        <v>0</v>
      </c>
      <c r="I20" s="14">
        <f>+IFERROR(INDEX(Assets!$A$2:$XY$440,MATCH($A20,Assets!$A$2:$A$441,0),MATCH(I$2,Assets!$A$2:$XY$2,0)),0)/$B20</f>
        <v>0</v>
      </c>
      <c r="J20" s="14">
        <f>+IFERROR(INDEX(Assets!$A$2:$XY$440,MATCH($A20,Assets!$A$2:$A$441,0),MATCH(J$2,Assets!$A$2:$XY$2,0)),0)/$B20</f>
        <v>0</v>
      </c>
      <c r="K20" s="14">
        <f>+IFERROR(INDEX(Assets!$A$2:$XY$440,MATCH($A20,Assets!$A$2:$A$441,0),MATCH(K$2,Assets!$A$2:$XY$2,0)),0)/$B20</f>
        <v>0</v>
      </c>
      <c r="L20" s="14">
        <f>+IFERROR(INDEX(Assets!$A$2:$XY$440,MATCH($A20,Assets!$A$2:$A$441,0),MATCH(L$2,Assets!$A$2:$XY$2,0)),0)/$B20</f>
        <v>0</v>
      </c>
      <c r="M20" s="14">
        <f>+IFERROR(INDEX(Assets!$A$2:$XY$440,MATCH($A20,Assets!$A$2:$A$441,0),MATCH(M$2,Assets!$A$2:$XY$2,0)),0)/$B20</f>
        <v>-2.0355426688491921E-17</v>
      </c>
      <c r="N20" s="14">
        <f>+IFERROR(INDEX(Assets!$A$2:$XY$440,MATCH($A20,Assets!$A$2:$A$441,0),MATCH(N$2,Assets!$A$2:$XY$2,0)),0)/$B20</f>
        <v>-1.7810998352430431E-17</v>
      </c>
      <c r="O20" s="14">
        <f>+IFERROR(INDEX(Assets!$A$2:$XY$440,MATCH($A20,Assets!$A$2:$A$441,0),MATCH(O$2,Assets!$A$2:$XY$2,0)),0)/$B20</f>
        <v>0</v>
      </c>
      <c r="P20" s="14">
        <f>+IFERROR(INDEX(Assets!$A$2:$XY$440,MATCH($A20,Assets!$A$2:$A$441,0),MATCH(P$2,Assets!$A$2:$XY$2,0)),0)/$B20</f>
        <v>0.49951257794548504</v>
      </c>
      <c r="Q20" s="14">
        <f>+IFERROR(INDEX(Assets!$A$2:$XY$440,MATCH($A20,Assets!$A$2:$A$441,0),MATCH(Q$2,Assets!$A$2:$XY$2,0)),0)/$B20</f>
        <v>0</v>
      </c>
      <c r="R20" s="14">
        <f>+IFERROR(INDEX(Assets!$A$2:$XY$440,MATCH($A20,Assets!$A$2:$A$441,0),MATCH(R$2,Assets!$A$2:$XY$2,0)),0)/$B20</f>
        <v>0</v>
      </c>
      <c r="S20" s="14">
        <f>+IFERROR(INDEX(Assets!$A$2:$XY$440,MATCH($A20,Assets!$A$2:$A$441,0),MATCH(S$2,Assets!$A$2:$XY$2,0)),0)/$B20</f>
        <v>0</v>
      </c>
      <c r="T20" s="14">
        <f>+IFERROR(INDEX(Assets!$A$2:$XY$440,MATCH($A20,Assets!$A$2:$A$441,0),MATCH(T$2,Assets!$A$2:$XY$2,0)),0)/$B20</f>
        <v>0</v>
      </c>
      <c r="U20" s="14">
        <f>+IFERROR(INDEX(Assets!$A$2:$XY$440,MATCH($A20,Assets!$A$2:$A$441,0),MATCH(U$2,Assets!$A$2:$XY$2,0)),0)/$B20</f>
        <v>0</v>
      </c>
      <c r="V20" s="14">
        <f>+IFERROR(INDEX(Assets!$A$2:$XY$440,MATCH($A20,Assets!$A$2:$A$441,0),MATCH(V$2,Assets!$A$2:$XY$2,0)),0)/$B20</f>
        <v>0</v>
      </c>
      <c r="W20" s="14">
        <f>+IFERROR(INDEX(Assets!$A$2:$XY$440,MATCH($A20,Assets!$A$2:$A$441,0),MATCH(W$2,Assets!$A$2:$XY$2,0)),0)/$B20</f>
        <v>0</v>
      </c>
      <c r="X20" s="14">
        <f>+IFERROR(INDEX(Assets!$A$2:$XY$440,MATCH($A20,Assets!$A$2:$A$441,0),MATCH(X$2,Assets!$A$2:$XY$2,0)),0)/$B20</f>
        <v>4.0057362823938173E-17</v>
      </c>
      <c r="Y20" s="14">
        <f>+IFERROR(INDEX(Assets!$A$2:$XY$440,MATCH($A20,Assets!$A$2:$A$441,0),MATCH(Y$2,Assets!$A$2:$XY$2,0)),0)/$B20</f>
        <v>0</v>
      </c>
      <c r="Z20" s="14">
        <f>+IFERROR(INDEX(Assets!$A$2:$XY$440,MATCH($A20,Assets!$A$2:$A$441,0),MATCH(Z$2,Assets!$A$2:$XY$2,0)),0)/$B20</f>
        <v>0</v>
      </c>
      <c r="AA20" s="14">
        <f>+IFERROR(INDEX(Assets!$A$2:$XY$440,MATCH($A20,Assets!$A$2:$A$441,0),MATCH(AA$2,Assets!$A$2:$XY$2,0)),0)/$B20</f>
        <v>0</v>
      </c>
      <c r="AB20" s="14">
        <f>+IFERROR(INDEX(Assets!$A$2:$XY$440,MATCH($A20,Assets!$A$2:$A$441,0),MATCH(AB$2,Assets!$A$2:$XY$2,0)),0)/$B20</f>
        <v>0</v>
      </c>
      <c r="AC20" s="14">
        <f>+IFERROR(INDEX(Assets!$A$2:$XY$440,MATCH($A20,Assets!$A$2:$A$441,0),MATCH(AC$2,Assets!$A$2:$XY$2,0)),0)/$B20</f>
        <v>0</v>
      </c>
      <c r="AD20" s="14">
        <f>+IFERROR(INDEX(Assets!$A$2:$XY$440,MATCH($A20,Assets!$A$2:$A$441,0),MATCH(AD$2,Assets!$A$2:$XY$2,0)),0)/$B20</f>
        <v>0</v>
      </c>
      <c r="AE20" s="14">
        <f>+IFERROR(INDEX(Assets!$A$2:$XY$440,MATCH($A20,Assets!$A$2:$A$441,0),MATCH(AE$2,Assets!$A$2:$XY$2,0)),0)/$B20</f>
        <v>1.3631310227988531E-2</v>
      </c>
      <c r="AF20" s="14">
        <f>+IFERROR(INDEX(Assets!$A$2:$XY$440,MATCH($A20,Assets!$A$2:$A$441,0),MATCH(AF$2,Assets!$A$2:$XY$2,0)),0)/$B20</f>
        <v>0.48422899091123128</v>
      </c>
      <c r="AG20" s="14">
        <f>+IFERROR(INDEX(Assets!$A$2:$XY$440,MATCH($A20,Assets!$A$2:$A$441,0),MATCH(AG$2,Assets!$A$2:$XY$2,0)),0)/$B20</f>
        <v>0</v>
      </c>
      <c r="AH20" s="14">
        <f>+IFERROR(INDEX(Assets!$A$2:$XY$440,MATCH($A20,Assets!$A$2:$A$441,0),MATCH(AH$2,Assets!$A$2:$XY$2,0)),0)/$B20</f>
        <v>0</v>
      </c>
      <c r="AI20" s="14">
        <f>+IFERROR(INDEX(Assets!$A$2:$XY$440,MATCH($A20,Assets!$A$2:$A$441,0),MATCH(AI$2,Assets!$A$2:$XY$2,0)),0)/$B20</f>
        <v>0</v>
      </c>
      <c r="AJ20" s="14">
        <f>+IFERROR(INDEX(Assets!$A$2:$XY$440,MATCH($A20,Assets!$A$2:$A$441,0),MATCH(AJ$2,Assets!$A$2:$XY$2,0)),0)/$B20</f>
        <v>0</v>
      </c>
      <c r="AK20" s="14">
        <f>+IFERROR(INDEX(Assets!$A$2:$XY$440,MATCH($A20,Assets!$A$2:$A$441,0),MATCH(AK$2,Assets!$A$2:$XY$2,0)),0)/$B20</f>
        <v>0</v>
      </c>
      <c r="AL20" s="14">
        <f>+IFERROR(INDEX(Assets!$A$2:$XY$440,MATCH($A20,Assets!$A$2:$A$441,0),MATCH(AL$2,Assets!$A$2:$XY$2,0)),0)/$B20</f>
        <v>0</v>
      </c>
      <c r="AM20" s="14">
        <f>+IFERROR(INDEX(Assets!$A$2:$XY$440,MATCH($A20,Assets!$A$2:$A$441,0),MATCH(AM$2,Assets!$A$2:$XY$2,0)),0)/$B20</f>
        <v>0</v>
      </c>
      <c r="AN20" s="14">
        <f>+IFERROR(INDEX(Assets!$A$2:$XY$440,MATCH($A20,Assets!$A$2:$A$441,0),MATCH(AN$2,Assets!$A$2:$XY$2,0)),0)/$B20</f>
        <v>0</v>
      </c>
      <c r="AO20" s="14">
        <f>+IFERROR(INDEX(Assets!$A$2:$XY$440,MATCH($A20,Assets!$A$2:$A$441,0),MATCH(AO$2,Assets!$A$2:$XY$2,0)),0)/$B20</f>
        <v>0</v>
      </c>
      <c r="AP20" s="14">
        <f>+IFERROR(INDEX(Assets!$A$2:$XY$440,MATCH($A20,Assets!$A$2:$A$441,0),MATCH(AP$2,Assets!$A$2:$XY$2,0)),0)/$B20</f>
        <v>0</v>
      </c>
      <c r="AQ20" s="14">
        <f>+IFERROR(INDEX(Assets!$A$2:$XY$440,MATCH($A20,Assets!$A$2:$A$441,0),MATCH(AQ$2,Assets!$A$2:$XY$2,0)),0)/$B20</f>
        <v>0</v>
      </c>
    </row>
    <row r="21" spans="1:43" hidden="1" x14ac:dyDescent="0.25">
      <c r="A21" s="1">
        <f>+Quantity!A23</f>
        <v>44319</v>
      </c>
      <c r="B21" s="24">
        <f>+Assets!C21</f>
        <v>12863.944295684334</v>
      </c>
      <c r="C21" s="14">
        <f>+IFERROR(INDEX(Assets!$A$2:$XY$440,MATCH($A21,Assets!$A$2:$A$441,0),MATCH(C$2,Assets!$A$2:$XY$2,0)),0)/$B21</f>
        <v>0</v>
      </c>
      <c r="D21" s="14">
        <f>+IFERROR(INDEX(Assets!$A$2:$XY$440,MATCH($A21,Assets!$A$2:$A$441,0),MATCH(D$2,Assets!$A$2:$XY$2,0)),0)/$B21</f>
        <v>2.2812132364289665E-3</v>
      </c>
      <c r="E21" s="14">
        <f>+IFERROR(INDEX(Assets!$A$2:$XY$440,MATCH($A21,Assets!$A$2:$A$441,0),MATCH(E$2,Assets!$A$2:$XY$2,0)),0)/$B21</f>
        <v>0</v>
      </c>
      <c r="F21" s="14">
        <f>+IFERROR(INDEX(Assets!$A$2:$XY$440,MATCH($A21,Assets!$A$2:$A$441,0),MATCH(F$2,Assets!$A$2:$XY$2,0)),0)/$B21</f>
        <v>0</v>
      </c>
      <c r="G21" s="14">
        <f>+IFERROR(INDEX(Assets!$A$2:$XY$440,MATCH($A21,Assets!$A$2:$A$441,0),MATCH(G$2,Assets!$A$2:$XY$2,0)),0)/$B21</f>
        <v>0</v>
      </c>
      <c r="H21" s="14">
        <f>+IFERROR(INDEX(Assets!$A$2:$XY$440,MATCH($A21,Assets!$A$2:$A$441,0),MATCH(H$2,Assets!$A$2:$XY$2,0)),0)/$B21</f>
        <v>0</v>
      </c>
      <c r="I21" s="14">
        <f>+IFERROR(INDEX(Assets!$A$2:$XY$440,MATCH($A21,Assets!$A$2:$A$441,0),MATCH(I$2,Assets!$A$2:$XY$2,0)),0)/$B21</f>
        <v>0</v>
      </c>
      <c r="J21" s="14">
        <f>+IFERROR(INDEX(Assets!$A$2:$XY$440,MATCH($A21,Assets!$A$2:$A$441,0),MATCH(J$2,Assets!$A$2:$XY$2,0)),0)/$B21</f>
        <v>0</v>
      </c>
      <c r="K21" s="14">
        <f>+IFERROR(INDEX(Assets!$A$2:$XY$440,MATCH($A21,Assets!$A$2:$A$441,0),MATCH(K$2,Assets!$A$2:$XY$2,0)),0)/$B21</f>
        <v>0</v>
      </c>
      <c r="L21" s="14">
        <f>+IFERROR(INDEX(Assets!$A$2:$XY$440,MATCH($A21,Assets!$A$2:$A$441,0),MATCH(L$2,Assets!$A$2:$XY$2,0)),0)/$B21</f>
        <v>0</v>
      </c>
      <c r="M21" s="14">
        <f>+IFERROR(INDEX(Assets!$A$2:$XY$440,MATCH($A21,Assets!$A$2:$A$441,0),MATCH(M$2,Assets!$A$2:$XY$2,0)),0)/$B21</f>
        <v>-1.7675268970148808E-17</v>
      </c>
      <c r="N21" s="14">
        <f>+IFERROR(INDEX(Assets!$A$2:$XY$440,MATCH($A21,Assets!$A$2:$A$441,0),MATCH(N$2,Assets!$A$2:$XY$2,0)),0)/$B21</f>
        <v>-1.5465860348880205E-17</v>
      </c>
      <c r="O21" s="14">
        <f>+IFERROR(INDEX(Assets!$A$2:$XY$440,MATCH($A21,Assets!$A$2:$A$441,0),MATCH(O$2,Assets!$A$2:$XY$2,0)),0)/$B21</f>
        <v>0</v>
      </c>
      <c r="P21" s="14">
        <f>+IFERROR(INDEX(Assets!$A$2:$XY$440,MATCH($A21,Assets!$A$2:$A$441,0),MATCH(P$2,Assets!$A$2:$XY$2,0)),0)/$B21</f>
        <v>0.43374277062688227</v>
      </c>
      <c r="Q21" s="14">
        <f>+IFERROR(INDEX(Assets!$A$2:$XY$440,MATCH($A21,Assets!$A$2:$A$441,0),MATCH(Q$2,Assets!$A$2:$XY$2,0)),0)/$B21</f>
        <v>0.21349152299753313</v>
      </c>
      <c r="R21" s="14">
        <f>+IFERROR(INDEX(Assets!$A$2:$XY$440,MATCH($A21,Assets!$A$2:$A$441,0),MATCH(R$2,Assets!$A$2:$XY$2,0)),0)/$B21</f>
        <v>0</v>
      </c>
      <c r="S21" s="14">
        <f>+IFERROR(INDEX(Assets!$A$2:$XY$440,MATCH($A21,Assets!$A$2:$A$441,0),MATCH(S$2,Assets!$A$2:$XY$2,0)),0)/$B21</f>
        <v>0</v>
      </c>
      <c r="T21" s="14">
        <f>+IFERROR(INDEX(Assets!$A$2:$XY$440,MATCH($A21,Assets!$A$2:$A$441,0),MATCH(T$2,Assets!$A$2:$XY$2,0)),0)/$B21</f>
        <v>0</v>
      </c>
      <c r="U21" s="14">
        <f>+IFERROR(INDEX(Assets!$A$2:$XY$440,MATCH($A21,Assets!$A$2:$A$441,0),MATCH(U$2,Assets!$A$2:$XY$2,0)),0)/$B21</f>
        <v>0</v>
      </c>
      <c r="V21" s="14">
        <f>+IFERROR(INDEX(Assets!$A$2:$XY$440,MATCH($A21,Assets!$A$2:$A$441,0),MATCH(V$2,Assets!$A$2:$XY$2,0)),0)/$B21</f>
        <v>0</v>
      </c>
      <c r="W21" s="14">
        <f>+IFERROR(INDEX(Assets!$A$2:$XY$440,MATCH($A21,Assets!$A$2:$A$441,0),MATCH(W$2,Assets!$A$2:$XY$2,0)),0)/$B21</f>
        <v>0</v>
      </c>
      <c r="X21" s="14">
        <f>+IFERROR(INDEX(Assets!$A$2:$XY$440,MATCH($A21,Assets!$A$2:$A$441,0),MATCH(X$2,Assets!$A$2:$XY$2,0)),0)/$B21</f>
        <v>3.4783091162035593E-17</v>
      </c>
      <c r="Y21" s="14">
        <f>+IFERROR(INDEX(Assets!$A$2:$XY$440,MATCH($A21,Assets!$A$2:$A$441,0),MATCH(Y$2,Assets!$A$2:$XY$2,0)),0)/$B21</f>
        <v>0</v>
      </c>
      <c r="Z21" s="14">
        <f>+IFERROR(INDEX(Assets!$A$2:$XY$440,MATCH($A21,Assets!$A$2:$A$441,0),MATCH(Z$2,Assets!$A$2:$XY$2,0)),0)/$B21</f>
        <v>0</v>
      </c>
      <c r="AA21" s="14">
        <f>+IFERROR(INDEX(Assets!$A$2:$XY$440,MATCH($A21,Assets!$A$2:$A$441,0),MATCH(AA$2,Assets!$A$2:$XY$2,0)),0)/$B21</f>
        <v>0</v>
      </c>
      <c r="AB21" s="14">
        <f>+IFERROR(INDEX(Assets!$A$2:$XY$440,MATCH($A21,Assets!$A$2:$A$441,0),MATCH(AB$2,Assets!$A$2:$XY$2,0)),0)/$B21</f>
        <v>0</v>
      </c>
      <c r="AC21" s="14">
        <f>+IFERROR(INDEX(Assets!$A$2:$XY$440,MATCH($A21,Assets!$A$2:$A$441,0),MATCH(AC$2,Assets!$A$2:$XY$2,0)),0)/$B21</f>
        <v>0</v>
      </c>
      <c r="AD21" s="14">
        <f>+IFERROR(INDEX(Assets!$A$2:$XY$440,MATCH($A21,Assets!$A$2:$A$441,0),MATCH(AD$2,Assets!$A$2:$XY$2,0)),0)/$B21</f>
        <v>0</v>
      </c>
      <c r="AE21" s="14">
        <f>+IFERROR(INDEX(Assets!$A$2:$XY$440,MATCH($A21,Assets!$A$2:$A$441,0),MATCH(AE$2,Assets!$A$2:$XY$2,0)),0)/$B21</f>
        <v>1.183650327661533E-2</v>
      </c>
      <c r="AF21" s="14">
        <f>+IFERROR(INDEX(Assets!$A$2:$XY$440,MATCH($A21,Assets!$A$2:$A$441,0),MATCH(AF$2,Assets!$A$2:$XY$2,0)),0)/$B21</f>
        <v>0.33864798986254047</v>
      </c>
      <c r="AG21" s="14">
        <f>+IFERROR(INDEX(Assets!$A$2:$XY$440,MATCH($A21,Assets!$A$2:$A$441,0),MATCH(AG$2,Assets!$A$2:$XY$2,0)),0)/$B21</f>
        <v>0</v>
      </c>
      <c r="AH21" s="14">
        <f>+IFERROR(INDEX(Assets!$A$2:$XY$440,MATCH($A21,Assets!$A$2:$A$441,0),MATCH(AH$2,Assets!$A$2:$XY$2,0)),0)/$B21</f>
        <v>0</v>
      </c>
      <c r="AI21" s="14">
        <f>+IFERROR(INDEX(Assets!$A$2:$XY$440,MATCH($A21,Assets!$A$2:$A$441,0),MATCH(AI$2,Assets!$A$2:$XY$2,0)),0)/$B21</f>
        <v>0</v>
      </c>
      <c r="AJ21" s="14">
        <f>+IFERROR(INDEX(Assets!$A$2:$XY$440,MATCH($A21,Assets!$A$2:$A$441,0),MATCH(AJ$2,Assets!$A$2:$XY$2,0)),0)/$B21</f>
        <v>0</v>
      </c>
      <c r="AK21" s="14">
        <f>+IFERROR(INDEX(Assets!$A$2:$XY$440,MATCH($A21,Assets!$A$2:$A$441,0),MATCH(AK$2,Assets!$A$2:$XY$2,0)),0)/$B21</f>
        <v>0</v>
      </c>
      <c r="AL21" s="14">
        <f>+IFERROR(INDEX(Assets!$A$2:$XY$440,MATCH($A21,Assets!$A$2:$A$441,0),MATCH(AL$2,Assets!$A$2:$XY$2,0)),0)/$B21</f>
        <v>0</v>
      </c>
      <c r="AM21" s="14">
        <f>+IFERROR(INDEX(Assets!$A$2:$XY$440,MATCH($A21,Assets!$A$2:$A$441,0),MATCH(AM$2,Assets!$A$2:$XY$2,0)),0)/$B21</f>
        <v>0</v>
      </c>
      <c r="AN21" s="14">
        <f>+IFERROR(INDEX(Assets!$A$2:$XY$440,MATCH($A21,Assets!$A$2:$A$441,0),MATCH(AN$2,Assets!$A$2:$XY$2,0)),0)/$B21</f>
        <v>0</v>
      </c>
      <c r="AO21" s="14">
        <f>+IFERROR(INDEX(Assets!$A$2:$XY$440,MATCH($A21,Assets!$A$2:$A$441,0),MATCH(AO$2,Assets!$A$2:$XY$2,0)),0)/$B21</f>
        <v>0</v>
      </c>
      <c r="AP21" s="14">
        <f>+IFERROR(INDEX(Assets!$A$2:$XY$440,MATCH($A21,Assets!$A$2:$A$441,0),MATCH(AP$2,Assets!$A$2:$XY$2,0)),0)/$B21</f>
        <v>0</v>
      </c>
      <c r="AQ21" s="14">
        <f>+IFERROR(INDEX(Assets!$A$2:$XY$440,MATCH($A21,Assets!$A$2:$A$441,0),MATCH(AQ$2,Assets!$A$2:$XY$2,0)),0)/$B21</f>
        <v>0</v>
      </c>
    </row>
    <row r="22" spans="1:43" hidden="1" x14ac:dyDescent="0.25">
      <c r="A22" s="1">
        <f>+Quantity!A24</f>
        <v>44320</v>
      </c>
      <c r="B22" s="24">
        <f>+Assets!C22</f>
        <v>12861.093161284334</v>
      </c>
      <c r="C22" s="14">
        <f>+IFERROR(INDEX(Assets!$A$2:$XY$440,MATCH($A22,Assets!$A$2:$A$441,0),MATCH(C$2,Assets!$A$2:$XY$2,0)),0)/$B22</f>
        <v>0</v>
      </c>
      <c r="D22" s="14">
        <f>+IFERROR(INDEX(Assets!$A$2:$XY$440,MATCH($A22,Assets!$A$2:$A$441,0),MATCH(D$2,Assets!$A$2:$XY$2,0)),0)/$B22</f>
        <v>2.2817189512582235E-3</v>
      </c>
      <c r="E22" s="14">
        <f>+IFERROR(INDEX(Assets!$A$2:$XY$440,MATCH($A22,Assets!$A$2:$A$441,0),MATCH(E$2,Assets!$A$2:$XY$2,0)),0)/$B22</f>
        <v>0</v>
      </c>
      <c r="F22" s="14">
        <f>+IFERROR(INDEX(Assets!$A$2:$XY$440,MATCH($A22,Assets!$A$2:$A$441,0),MATCH(F$2,Assets!$A$2:$XY$2,0)),0)/$B22</f>
        <v>0</v>
      </c>
      <c r="G22" s="14">
        <f>+IFERROR(INDEX(Assets!$A$2:$XY$440,MATCH($A22,Assets!$A$2:$A$441,0),MATCH(G$2,Assets!$A$2:$XY$2,0)),0)/$B22</f>
        <v>0</v>
      </c>
      <c r="H22" s="14">
        <f>+IFERROR(INDEX(Assets!$A$2:$XY$440,MATCH($A22,Assets!$A$2:$A$441,0),MATCH(H$2,Assets!$A$2:$XY$2,0)),0)/$B22</f>
        <v>0</v>
      </c>
      <c r="I22" s="14">
        <f>+IFERROR(INDEX(Assets!$A$2:$XY$440,MATCH($A22,Assets!$A$2:$A$441,0),MATCH(I$2,Assets!$A$2:$XY$2,0)),0)/$B22</f>
        <v>0</v>
      </c>
      <c r="J22" s="14">
        <f>+IFERROR(INDEX(Assets!$A$2:$XY$440,MATCH($A22,Assets!$A$2:$A$441,0),MATCH(J$2,Assets!$A$2:$XY$2,0)),0)/$B22</f>
        <v>0</v>
      </c>
      <c r="K22" s="14">
        <f>+IFERROR(INDEX(Assets!$A$2:$XY$440,MATCH($A22,Assets!$A$2:$A$441,0),MATCH(K$2,Assets!$A$2:$XY$2,0)),0)/$B22</f>
        <v>0</v>
      </c>
      <c r="L22" s="14">
        <f>+IFERROR(INDEX(Assets!$A$2:$XY$440,MATCH($A22,Assets!$A$2:$A$441,0),MATCH(L$2,Assets!$A$2:$XY$2,0)),0)/$B22</f>
        <v>0</v>
      </c>
      <c r="M22" s="14">
        <f>+IFERROR(INDEX(Assets!$A$2:$XY$440,MATCH($A22,Assets!$A$2:$A$441,0),MATCH(M$2,Assets!$A$2:$XY$2,0)),0)/$B22</f>
        <v>-1.7679187343708354E-17</v>
      </c>
      <c r="N22" s="14">
        <f>+IFERROR(INDEX(Assets!$A$2:$XY$440,MATCH($A22,Assets!$A$2:$A$441,0),MATCH(N$2,Assets!$A$2:$XY$2,0)),0)/$B22</f>
        <v>-1.5469288925744809E-17</v>
      </c>
      <c r="O22" s="14">
        <f>+IFERROR(INDEX(Assets!$A$2:$XY$440,MATCH($A22,Assets!$A$2:$A$441,0),MATCH(O$2,Assets!$A$2:$XY$2,0)),0)/$B22</f>
        <v>0</v>
      </c>
      <c r="P22" s="14">
        <f>+IFERROR(INDEX(Assets!$A$2:$XY$440,MATCH($A22,Assets!$A$2:$A$441,0),MATCH(P$2,Assets!$A$2:$XY$2,0)),0)/$B22</f>
        <v>0.43361723888197778</v>
      </c>
      <c r="Q22" s="14">
        <f>+IFERROR(INDEX(Assets!$A$2:$XY$440,MATCH($A22,Assets!$A$2:$A$441,0),MATCH(Q$2,Assets!$A$2:$XY$2,0)),0)/$B22</f>
        <v>0.21353885124698233</v>
      </c>
      <c r="R22" s="14">
        <f>+IFERROR(INDEX(Assets!$A$2:$XY$440,MATCH($A22,Assets!$A$2:$A$441,0),MATCH(R$2,Assets!$A$2:$XY$2,0)),0)/$B22</f>
        <v>0</v>
      </c>
      <c r="S22" s="14">
        <f>+IFERROR(INDEX(Assets!$A$2:$XY$440,MATCH($A22,Assets!$A$2:$A$441,0),MATCH(S$2,Assets!$A$2:$XY$2,0)),0)/$B22</f>
        <v>0</v>
      </c>
      <c r="T22" s="14">
        <f>+IFERROR(INDEX(Assets!$A$2:$XY$440,MATCH($A22,Assets!$A$2:$A$441,0),MATCH(T$2,Assets!$A$2:$XY$2,0)),0)/$B22</f>
        <v>0</v>
      </c>
      <c r="U22" s="14">
        <f>+IFERROR(INDEX(Assets!$A$2:$XY$440,MATCH($A22,Assets!$A$2:$A$441,0),MATCH(U$2,Assets!$A$2:$XY$2,0)),0)/$B22</f>
        <v>0</v>
      </c>
      <c r="V22" s="14">
        <f>+IFERROR(INDEX(Assets!$A$2:$XY$440,MATCH($A22,Assets!$A$2:$A$441,0),MATCH(V$2,Assets!$A$2:$XY$2,0)),0)/$B22</f>
        <v>0</v>
      </c>
      <c r="W22" s="14">
        <f>+IFERROR(INDEX(Assets!$A$2:$XY$440,MATCH($A22,Assets!$A$2:$A$441,0),MATCH(W$2,Assets!$A$2:$XY$2,0)),0)/$B22</f>
        <v>0</v>
      </c>
      <c r="X22" s="14">
        <f>+IFERROR(INDEX(Assets!$A$2:$XY$440,MATCH($A22,Assets!$A$2:$A$441,0),MATCH(X$2,Assets!$A$2:$XY$2,0)),0)/$B22</f>
        <v>3.479080211370251E-17</v>
      </c>
      <c r="Y22" s="14">
        <f>+IFERROR(INDEX(Assets!$A$2:$XY$440,MATCH($A22,Assets!$A$2:$A$441,0),MATCH(Y$2,Assets!$A$2:$XY$2,0)),0)/$B22</f>
        <v>0</v>
      </c>
      <c r="Z22" s="14">
        <f>+IFERROR(INDEX(Assets!$A$2:$XY$440,MATCH($A22,Assets!$A$2:$A$441,0),MATCH(Z$2,Assets!$A$2:$XY$2,0)),0)/$B22</f>
        <v>0</v>
      </c>
      <c r="AA22" s="14">
        <f>+IFERROR(INDEX(Assets!$A$2:$XY$440,MATCH($A22,Assets!$A$2:$A$441,0),MATCH(AA$2,Assets!$A$2:$XY$2,0)),0)/$B22</f>
        <v>0</v>
      </c>
      <c r="AB22" s="14">
        <f>+IFERROR(INDEX(Assets!$A$2:$XY$440,MATCH($A22,Assets!$A$2:$A$441,0),MATCH(AB$2,Assets!$A$2:$XY$2,0)),0)/$B22</f>
        <v>0</v>
      </c>
      <c r="AC22" s="14">
        <f>+IFERROR(INDEX(Assets!$A$2:$XY$440,MATCH($A22,Assets!$A$2:$A$441,0),MATCH(AC$2,Assets!$A$2:$XY$2,0)),0)/$B22</f>
        <v>0</v>
      </c>
      <c r="AD22" s="14">
        <f>+IFERROR(INDEX(Assets!$A$2:$XY$440,MATCH($A22,Assets!$A$2:$A$441,0),MATCH(AD$2,Assets!$A$2:$XY$2,0)),0)/$B22</f>
        <v>0</v>
      </c>
      <c r="AE22" s="14">
        <f>+IFERROR(INDEX(Assets!$A$2:$XY$440,MATCH($A22,Assets!$A$2:$A$441,0),MATCH(AE$2,Assets!$A$2:$XY$2,0)),0)/$B22</f>
        <v>1.1839127272977415E-2</v>
      </c>
      <c r="AF22" s="14">
        <f>+IFERROR(INDEX(Assets!$A$2:$XY$440,MATCH($A22,Assets!$A$2:$A$441,0),MATCH(AF$2,Assets!$A$2:$XY$2,0)),0)/$B22</f>
        <v>0.33872306364680432</v>
      </c>
      <c r="AG22" s="14">
        <f>+IFERROR(INDEX(Assets!$A$2:$XY$440,MATCH($A22,Assets!$A$2:$A$441,0),MATCH(AG$2,Assets!$A$2:$XY$2,0)),0)/$B22</f>
        <v>0</v>
      </c>
      <c r="AH22" s="14">
        <f>+IFERROR(INDEX(Assets!$A$2:$XY$440,MATCH($A22,Assets!$A$2:$A$441,0),MATCH(AH$2,Assets!$A$2:$XY$2,0)),0)/$B22</f>
        <v>0</v>
      </c>
      <c r="AI22" s="14">
        <f>+IFERROR(INDEX(Assets!$A$2:$XY$440,MATCH($A22,Assets!$A$2:$A$441,0),MATCH(AI$2,Assets!$A$2:$XY$2,0)),0)/$B22</f>
        <v>0</v>
      </c>
      <c r="AJ22" s="14">
        <f>+IFERROR(INDEX(Assets!$A$2:$XY$440,MATCH($A22,Assets!$A$2:$A$441,0),MATCH(AJ$2,Assets!$A$2:$XY$2,0)),0)/$B22</f>
        <v>0</v>
      </c>
      <c r="AK22" s="14">
        <f>+IFERROR(INDEX(Assets!$A$2:$XY$440,MATCH($A22,Assets!$A$2:$A$441,0),MATCH(AK$2,Assets!$A$2:$XY$2,0)),0)/$B22</f>
        <v>0</v>
      </c>
      <c r="AL22" s="14">
        <f>+IFERROR(INDEX(Assets!$A$2:$XY$440,MATCH($A22,Assets!$A$2:$A$441,0),MATCH(AL$2,Assets!$A$2:$XY$2,0)),0)/$B22</f>
        <v>0</v>
      </c>
      <c r="AM22" s="14">
        <f>+IFERROR(INDEX(Assets!$A$2:$XY$440,MATCH($A22,Assets!$A$2:$A$441,0),MATCH(AM$2,Assets!$A$2:$XY$2,0)),0)/$B22</f>
        <v>0</v>
      </c>
      <c r="AN22" s="14">
        <f>+IFERROR(INDEX(Assets!$A$2:$XY$440,MATCH($A22,Assets!$A$2:$A$441,0),MATCH(AN$2,Assets!$A$2:$XY$2,0)),0)/$B22</f>
        <v>0</v>
      </c>
      <c r="AO22" s="14">
        <f>+IFERROR(INDEX(Assets!$A$2:$XY$440,MATCH($A22,Assets!$A$2:$A$441,0),MATCH(AO$2,Assets!$A$2:$XY$2,0)),0)/$B22</f>
        <v>0</v>
      </c>
      <c r="AP22" s="14">
        <f>+IFERROR(INDEX(Assets!$A$2:$XY$440,MATCH($A22,Assets!$A$2:$A$441,0),MATCH(AP$2,Assets!$A$2:$XY$2,0)),0)/$B22</f>
        <v>0</v>
      </c>
      <c r="AQ22" s="14">
        <f>+IFERROR(INDEX(Assets!$A$2:$XY$440,MATCH($A22,Assets!$A$2:$A$441,0),MATCH(AQ$2,Assets!$A$2:$XY$2,0)),0)/$B22</f>
        <v>0</v>
      </c>
    </row>
    <row r="23" spans="1:43" hidden="1" x14ac:dyDescent="0.25">
      <c r="A23" s="1">
        <f>+Quantity!A25</f>
        <v>44323</v>
      </c>
      <c r="B23" s="24">
        <f>+Assets!C23</f>
        <v>11965.820245684336</v>
      </c>
      <c r="C23" s="14">
        <f>+IFERROR(INDEX(Assets!$A$2:$XY$440,MATCH($A23,Assets!$A$2:$A$441,0),MATCH(C$2,Assets!$A$2:$XY$2,0)),0)/$B23</f>
        <v>0</v>
      </c>
      <c r="D23" s="14">
        <f>+IFERROR(INDEX(Assets!$A$2:$XY$440,MATCH($A23,Assets!$A$2:$A$441,0),MATCH(D$2,Assets!$A$2:$XY$2,0)),0)/$B23</f>
        <v>2.4524353030109984E-3</v>
      </c>
      <c r="E23" s="14">
        <f>+IFERROR(INDEX(Assets!$A$2:$XY$440,MATCH($A23,Assets!$A$2:$A$441,0),MATCH(E$2,Assets!$A$2:$XY$2,0)),0)/$B23</f>
        <v>0</v>
      </c>
      <c r="F23" s="14">
        <f>+IFERROR(INDEX(Assets!$A$2:$XY$440,MATCH($A23,Assets!$A$2:$A$441,0),MATCH(F$2,Assets!$A$2:$XY$2,0)),0)/$B23</f>
        <v>0</v>
      </c>
      <c r="G23" s="14">
        <f>+IFERROR(INDEX(Assets!$A$2:$XY$440,MATCH($A23,Assets!$A$2:$A$441,0),MATCH(G$2,Assets!$A$2:$XY$2,0)),0)/$B23</f>
        <v>0</v>
      </c>
      <c r="H23" s="14">
        <f>+IFERROR(INDEX(Assets!$A$2:$XY$440,MATCH($A23,Assets!$A$2:$A$441,0),MATCH(H$2,Assets!$A$2:$XY$2,0)),0)/$B23</f>
        <v>0</v>
      </c>
      <c r="I23" s="14">
        <f>+IFERROR(INDEX(Assets!$A$2:$XY$440,MATCH($A23,Assets!$A$2:$A$441,0),MATCH(I$2,Assets!$A$2:$XY$2,0)),0)/$B23</f>
        <v>0</v>
      </c>
      <c r="J23" s="14">
        <f>+IFERROR(INDEX(Assets!$A$2:$XY$440,MATCH($A23,Assets!$A$2:$A$441,0),MATCH(J$2,Assets!$A$2:$XY$2,0)),0)/$B23</f>
        <v>0</v>
      </c>
      <c r="K23" s="14">
        <f>+IFERROR(INDEX(Assets!$A$2:$XY$440,MATCH($A23,Assets!$A$2:$A$441,0),MATCH(K$2,Assets!$A$2:$XY$2,0)),0)/$B23</f>
        <v>0</v>
      </c>
      <c r="L23" s="14">
        <f>+IFERROR(INDEX(Assets!$A$2:$XY$440,MATCH($A23,Assets!$A$2:$A$441,0),MATCH(L$2,Assets!$A$2:$XY$2,0)),0)/$B23</f>
        <v>0</v>
      </c>
      <c r="M23" s="14">
        <f>+IFERROR(INDEX(Assets!$A$2:$XY$440,MATCH($A23,Assets!$A$2:$A$441,0),MATCH(M$2,Assets!$A$2:$XY$2,0)),0)/$B23</f>
        <v>-1.900192972773747E-17</v>
      </c>
      <c r="N23" s="14">
        <f>+IFERROR(INDEX(Assets!$A$2:$XY$440,MATCH($A23,Assets!$A$2:$A$441,0),MATCH(N$2,Assets!$A$2:$XY$2,0)),0)/$B23</f>
        <v>-1.6626688511770287E-17</v>
      </c>
      <c r="O23" s="14">
        <f>+IFERROR(INDEX(Assets!$A$2:$XY$440,MATCH($A23,Assets!$A$2:$A$441,0),MATCH(O$2,Assets!$A$2:$XY$2,0)),0)/$B23</f>
        <v>0</v>
      </c>
      <c r="P23" s="14">
        <f>+IFERROR(INDEX(Assets!$A$2:$XY$440,MATCH($A23,Assets!$A$2:$A$441,0),MATCH(P$2,Assets!$A$2:$XY$2,0)),0)/$B23</f>
        <v>0.39124094244090496</v>
      </c>
      <c r="Q23" s="14">
        <f>+IFERROR(INDEX(Assets!$A$2:$XY$440,MATCH($A23,Assets!$A$2:$A$441,0),MATCH(Q$2,Assets!$A$2:$XY$2,0)),0)/$B23</f>
        <v>0.22951565400889165</v>
      </c>
      <c r="R23" s="14">
        <f>+IFERROR(INDEX(Assets!$A$2:$XY$440,MATCH($A23,Assets!$A$2:$A$441,0),MATCH(R$2,Assets!$A$2:$XY$2,0)),0)/$B23</f>
        <v>0</v>
      </c>
      <c r="S23" s="14">
        <f>+IFERROR(INDEX(Assets!$A$2:$XY$440,MATCH($A23,Assets!$A$2:$A$441,0),MATCH(S$2,Assets!$A$2:$XY$2,0)),0)/$B23</f>
        <v>0</v>
      </c>
      <c r="T23" s="14">
        <f>+IFERROR(INDEX(Assets!$A$2:$XY$440,MATCH($A23,Assets!$A$2:$A$441,0),MATCH(T$2,Assets!$A$2:$XY$2,0)),0)/$B23</f>
        <v>0</v>
      </c>
      <c r="U23" s="14">
        <f>+IFERROR(INDEX(Assets!$A$2:$XY$440,MATCH($A23,Assets!$A$2:$A$441,0),MATCH(U$2,Assets!$A$2:$XY$2,0)),0)/$B23</f>
        <v>0</v>
      </c>
      <c r="V23" s="14">
        <f>+IFERROR(INDEX(Assets!$A$2:$XY$440,MATCH($A23,Assets!$A$2:$A$441,0),MATCH(V$2,Assets!$A$2:$XY$2,0)),0)/$B23</f>
        <v>0</v>
      </c>
      <c r="W23" s="14">
        <f>+IFERROR(INDEX(Assets!$A$2:$XY$440,MATCH($A23,Assets!$A$2:$A$441,0),MATCH(W$2,Assets!$A$2:$XY$2,0)),0)/$B23</f>
        <v>0</v>
      </c>
      <c r="X23" s="14">
        <f>+IFERROR(INDEX(Assets!$A$2:$XY$440,MATCH($A23,Assets!$A$2:$A$441,0),MATCH(X$2,Assets!$A$2:$XY$2,0)),0)/$B23</f>
        <v>3.7393821564511224E-17</v>
      </c>
      <c r="Y23" s="14">
        <f>+IFERROR(INDEX(Assets!$A$2:$XY$440,MATCH($A23,Assets!$A$2:$A$441,0),MATCH(Y$2,Assets!$A$2:$XY$2,0)),0)/$B23</f>
        <v>0</v>
      </c>
      <c r="Z23" s="14">
        <f>+IFERROR(INDEX(Assets!$A$2:$XY$440,MATCH($A23,Assets!$A$2:$A$441,0),MATCH(Z$2,Assets!$A$2:$XY$2,0)),0)/$B23</f>
        <v>0</v>
      </c>
      <c r="AA23" s="14">
        <f>+IFERROR(INDEX(Assets!$A$2:$XY$440,MATCH($A23,Assets!$A$2:$A$441,0),MATCH(AA$2,Assets!$A$2:$XY$2,0)),0)/$B23</f>
        <v>0</v>
      </c>
      <c r="AB23" s="14">
        <f>+IFERROR(INDEX(Assets!$A$2:$XY$440,MATCH($A23,Assets!$A$2:$A$441,0),MATCH(AB$2,Assets!$A$2:$XY$2,0)),0)/$B23</f>
        <v>0</v>
      </c>
      <c r="AC23" s="14">
        <f>+IFERROR(INDEX(Assets!$A$2:$XY$440,MATCH($A23,Assets!$A$2:$A$441,0),MATCH(AC$2,Assets!$A$2:$XY$2,0)),0)/$B23</f>
        <v>0</v>
      </c>
      <c r="AD23" s="14">
        <f>+IFERROR(INDEX(Assets!$A$2:$XY$440,MATCH($A23,Assets!$A$2:$A$441,0),MATCH(AD$2,Assets!$A$2:$XY$2,0)),0)/$B23</f>
        <v>0</v>
      </c>
      <c r="AE23" s="14">
        <f>+IFERROR(INDEX(Assets!$A$2:$XY$440,MATCH($A23,Assets!$A$2:$A$441,0),MATCH(AE$2,Assets!$A$2:$XY$2,0)),0)/$B23</f>
        <v>1.2724921123646428E-2</v>
      </c>
      <c r="AF23" s="14">
        <f>+IFERROR(INDEX(Assets!$A$2:$XY$440,MATCH($A23,Assets!$A$2:$A$441,0),MATCH(AF$2,Assets!$A$2:$XY$2,0)),0)/$B23</f>
        <v>0.36406604712354595</v>
      </c>
      <c r="AG23" s="14">
        <f>+IFERROR(INDEX(Assets!$A$2:$XY$440,MATCH($A23,Assets!$A$2:$A$441,0),MATCH(AG$2,Assets!$A$2:$XY$2,0)),0)/$B23</f>
        <v>0</v>
      </c>
      <c r="AH23" s="14">
        <f>+IFERROR(INDEX(Assets!$A$2:$XY$440,MATCH($A23,Assets!$A$2:$A$441,0),MATCH(AH$2,Assets!$A$2:$XY$2,0)),0)/$B23</f>
        <v>0</v>
      </c>
      <c r="AI23" s="14">
        <f>+IFERROR(INDEX(Assets!$A$2:$XY$440,MATCH($A23,Assets!$A$2:$A$441,0),MATCH(AI$2,Assets!$A$2:$XY$2,0)),0)/$B23</f>
        <v>0</v>
      </c>
      <c r="AJ23" s="14">
        <f>+IFERROR(INDEX(Assets!$A$2:$XY$440,MATCH($A23,Assets!$A$2:$A$441,0),MATCH(AJ$2,Assets!$A$2:$XY$2,0)),0)/$B23</f>
        <v>0</v>
      </c>
      <c r="AK23" s="14">
        <f>+IFERROR(INDEX(Assets!$A$2:$XY$440,MATCH($A23,Assets!$A$2:$A$441,0),MATCH(AK$2,Assets!$A$2:$XY$2,0)),0)/$B23</f>
        <v>0</v>
      </c>
      <c r="AL23" s="14">
        <f>+IFERROR(INDEX(Assets!$A$2:$XY$440,MATCH($A23,Assets!$A$2:$A$441,0),MATCH(AL$2,Assets!$A$2:$XY$2,0)),0)/$B23</f>
        <v>0</v>
      </c>
      <c r="AM23" s="14">
        <f>+IFERROR(INDEX(Assets!$A$2:$XY$440,MATCH($A23,Assets!$A$2:$A$441,0),MATCH(AM$2,Assets!$A$2:$XY$2,0)),0)/$B23</f>
        <v>0</v>
      </c>
      <c r="AN23" s="14">
        <f>+IFERROR(INDEX(Assets!$A$2:$XY$440,MATCH($A23,Assets!$A$2:$A$441,0),MATCH(AN$2,Assets!$A$2:$XY$2,0)),0)/$B23</f>
        <v>0</v>
      </c>
      <c r="AO23" s="14">
        <f>+IFERROR(INDEX(Assets!$A$2:$XY$440,MATCH($A23,Assets!$A$2:$A$441,0),MATCH(AO$2,Assets!$A$2:$XY$2,0)),0)/$B23</f>
        <v>0</v>
      </c>
      <c r="AP23" s="14">
        <f>+IFERROR(INDEX(Assets!$A$2:$XY$440,MATCH($A23,Assets!$A$2:$A$441,0),MATCH(AP$2,Assets!$A$2:$XY$2,0)),0)/$B23</f>
        <v>0</v>
      </c>
      <c r="AQ23" s="14">
        <f>+IFERROR(INDEX(Assets!$A$2:$XY$440,MATCH($A23,Assets!$A$2:$A$441,0),MATCH(AQ$2,Assets!$A$2:$XY$2,0)),0)/$B23</f>
        <v>0</v>
      </c>
    </row>
    <row r="24" spans="1:43" hidden="1" x14ac:dyDescent="0.25">
      <c r="A24" s="1">
        <f>+Quantity!A26</f>
        <v>44326</v>
      </c>
      <c r="B24" s="24">
        <f>+Assets!C24</f>
        <v>12887.875455684334</v>
      </c>
      <c r="C24" s="14">
        <f>+IFERROR(INDEX(Assets!$A$2:$XY$440,MATCH($A24,Assets!$A$2:$A$441,0),MATCH(C$2,Assets!$A$2:$XY$2,0)),0)/$B24</f>
        <v>0</v>
      </c>
      <c r="D24" s="14">
        <f>+IFERROR(INDEX(Assets!$A$2:$XY$440,MATCH($A24,Assets!$A$2:$A$441,0),MATCH(D$2,Assets!$A$2:$XY$2,0)),0)/$B24</f>
        <v>2.2769773110320446E-3</v>
      </c>
      <c r="E24" s="14">
        <f>+IFERROR(INDEX(Assets!$A$2:$XY$440,MATCH($A24,Assets!$A$2:$A$441,0),MATCH(E$2,Assets!$A$2:$XY$2,0)),0)/$B24</f>
        <v>0</v>
      </c>
      <c r="F24" s="14">
        <f>+IFERROR(INDEX(Assets!$A$2:$XY$440,MATCH($A24,Assets!$A$2:$A$441,0),MATCH(F$2,Assets!$A$2:$XY$2,0)),0)/$B24</f>
        <v>0</v>
      </c>
      <c r="G24" s="14">
        <f>+IFERROR(INDEX(Assets!$A$2:$XY$440,MATCH($A24,Assets!$A$2:$A$441,0),MATCH(G$2,Assets!$A$2:$XY$2,0)),0)/$B24</f>
        <v>0</v>
      </c>
      <c r="H24" s="14">
        <f>+IFERROR(INDEX(Assets!$A$2:$XY$440,MATCH($A24,Assets!$A$2:$A$441,0),MATCH(H$2,Assets!$A$2:$XY$2,0)),0)/$B24</f>
        <v>0</v>
      </c>
      <c r="I24" s="14">
        <f>+IFERROR(INDEX(Assets!$A$2:$XY$440,MATCH($A24,Assets!$A$2:$A$441,0),MATCH(I$2,Assets!$A$2:$XY$2,0)),0)/$B24</f>
        <v>0</v>
      </c>
      <c r="J24" s="14">
        <f>+IFERROR(INDEX(Assets!$A$2:$XY$440,MATCH($A24,Assets!$A$2:$A$441,0),MATCH(J$2,Assets!$A$2:$XY$2,0)),0)/$B24</f>
        <v>0</v>
      </c>
      <c r="K24" s="14">
        <f>+IFERROR(INDEX(Assets!$A$2:$XY$440,MATCH($A24,Assets!$A$2:$A$441,0),MATCH(K$2,Assets!$A$2:$XY$2,0)),0)/$B24</f>
        <v>0</v>
      </c>
      <c r="L24" s="14">
        <f>+IFERROR(INDEX(Assets!$A$2:$XY$440,MATCH($A24,Assets!$A$2:$A$441,0),MATCH(L$2,Assets!$A$2:$XY$2,0)),0)/$B24</f>
        <v>0</v>
      </c>
      <c r="M24" s="14">
        <f>+IFERROR(INDEX(Assets!$A$2:$XY$440,MATCH($A24,Assets!$A$2:$A$441,0),MATCH(M$2,Assets!$A$2:$XY$2,0)),0)/$B24</f>
        <v>-1.7642448223919366E-17</v>
      </c>
      <c r="N24" s="14">
        <f>+IFERROR(INDEX(Assets!$A$2:$XY$440,MATCH($A24,Assets!$A$2:$A$441,0),MATCH(N$2,Assets!$A$2:$XY$2,0)),0)/$B24</f>
        <v>-1.5437142195929445E-17</v>
      </c>
      <c r="O24" s="14">
        <f>+IFERROR(INDEX(Assets!$A$2:$XY$440,MATCH($A24,Assets!$A$2:$A$441,0),MATCH(O$2,Assets!$A$2:$XY$2,0)),0)/$B24</f>
        <v>0</v>
      </c>
      <c r="P24" s="14">
        <f>+IFERROR(INDEX(Assets!$A$2:$XY$440,MATCH($A24,Assets!$A$2:$A$441,0),MATCH(P$2,Assets!$A$2:$XY$2,0)),0)/$B24</f>
        <v>0.43479423891611896</v>
      </c>
      <c r="Q24" s="14">
        <f>+IFERROR(INDEX(Assets!$A$2:$XY$440,MATCH($A24,Assets!$A$2:$A$441,0),MATCH(Q$2,Assets!$A$2:$XY$2,0)),0)/$B24</f>
        <v>0.21309509615332087</v>
      </c>
      <c r="R24" s="14">
        <f>+IFERROR(INDEX(Assets!$A$2:$XY$440,MATCH($A24,Assets!$A$2:$A$441,0),MATCH(R$2,Assets!$A$2:$XY$2,0)),0)/$B24</f>
        <v>0</v>
      </c>
      <c r="S24" s="14">
        <f>+IFERROR(INDEX(Assets!$A$2:$XY$440,MATCH($A24,Assets!$A$2:$A$441,0),MATCH(S$2,Assets!$A$2:$XY$2,0)),0)/$B24</f>
        <v>0</v>
      </c>
      <c r="T24" s="14">
        <f>+IFERROR(INDEX(Assets!$A$2:$XY$440,MATCH($A24,Assets!$A$2:$A$441,0),MATCH(T$2,Assets!$A$2:$XY$2,0)),0)/$B24</f>
        <v>0</v>
      </c>
      <c r="U24" s="14">
        <f>+IFERROR(INDEX(Assets!$A$2:$XY$440,MATCH($A24,Assets!$A$2:$A$441,0),MATCH(U$2,Assets!$A$2:$XY$2,0)),0)/$B24</f>
        <v>0</v>
      </c>
      <c r="V24" s="14">
        <f>+IFERROR(INDEX(Assets!$A$2:$XY$440,MATCH($A24,Assets!$A$2:$A$441,0),MATCH(V$2,Assets!$A$2:$XY$2,0)),0)/$B24</f>
        <v>0</v>
      </c>
      <c r="W24" s="14">
        <f>+IFERROR(INDEX(Assets!$A$2:$XY$440,MATCH($A24,Assets!$A$2:$A$441,0),MATCH(W$2,Assets!$A$2:$XY$2,0)),0)/$B24</f>
        <v>0</v>
      </c>
      <c r="X24" s="14">
        <f>+IFERROR(INDEX(Assets!$A$2:$XY$440,MATCH($A24,Assets!$A$2:$A$441,0),MATCH(X$2,Assets!$A$2:$XY$2,0)),0)/$B24</f>
        <v>3.4718503346708271E-17</v>
      </c>
      <c r="Y24" s="14">
        <f>+IFERROR(INDEX(Assets!$A$2:$XY$440,MATCH($A24,Assets!$A$2:$A$441,0),MATCH(Y$2,Assets!$A$2:$XY$2,0)),0)/$B24</f>
        <v>0</v>
      </c>
      <c r="Z24" s="14">
        <f>+IFERROR(INDEX(Assets!$A$2:$XY$440,MATCH($A24,Assets!$A$2:$A$441,0),MATCH(Z$2,Assets!$A$2:$XY$2,0)),0)/$B24</f>
        <v>0</v>
      </c>
      <c r="AA24" s="14">
        <f>+IFERROR(INDEX(Assets!$A$2:$XY$440,MATCH($A24,Assets!$A$2:$A$441,0),MATCH(AA$2,Assets!$A$2:$XY$2,0)),0)/$B24</f>
        <v>0</v>
      </c>
      <c r="AB24" s="14">
        <f>+IFERROR(INDEX(Assets!$A$2:$XY$440,MATCH($A24,Assets!$A$2:$A$441,0),MATCH(AB$2,Assets!$A$2:$XY$2,0)),0)/$B24</f>
        <v>0</v>
      </c>
      <c r="AC24" s="14">
        <f>+IFERROR(INDEX(Assets!$A$2:$XY$440,MATCH($A24,Assets!$A$2:$A$441,0),MATCH(AC$2,Assets!$A$2:$XY$2,0)),0)/$B24</f>
        <v>0</v>
      </c>
      <c r="AD24" s="14">
        <f>+IFERROR(INDEX(Assets!$A$2:$XY$440,MATCH($A24,Assets!$A$2:$A$441,0),MATCH(AD$2,Assets!$A$2:$XY$2,0)),0)/$B24</f>
        <v>0</v>
      </c>
      <c r="AE24" s="14">
        <f>+IFERROR(INDEX(Assets!$A$2:$XY$440,MATCH($A24,Assets!$A$2:$A$441,0),MATCH(AE$2,Assets!$A$2:$XY$2,0)),0)/$B24</f>
        <v>1.1814524382209713E-2</v>
      </c>
      <c r="AF24" s="14">
        <f>+IFERROR(INDEX(Assets!$A$2:$XY$440,MATCH($A24,Assets!$A$2:$A$441,0),MATCH(AF$2,Assets!$A$2:$XY$2,0)),0)/$B24</f>
        <v>0.33801916323731851</v>
      </c>
      <c r="AG24" s="14">
        <f>+IFERROR(INDEX(Assets!$A$2:$XY$440,MATCH($A24,Assets!$A$2:$A$441,0),MATCH(AG$2,Assets!$A$2:$XY$2,0)),0)/$B24</f>
        <v>0</v>
      </c>
      <c r="AH24" s="14">
        <f>+IFERROR(INDEX(Assets!$A$2:$XY$440,MATCH($A24,Assets!$A$2:$A$441,0),MATCH(AH$2,Assets!$A$2:$XY$2,0)),0)/$B24</f>
        <v>0</v>
      </c>
      <c r="AI24" s="14">
        <f>+IFERROR(INDEX(Assets!$A$2:$XY$440,MATCH($A24,Assets!$A$2:$A$441,0),MATCH(AI$2,Assets!$A$2:$XY$2,0)),0)/$B24</f>
        <v>0</v>
      </c>
      <c r="AJ24" s="14">
        <f>+IFERROR(INDEX(Assets!$A$2:$XY$440,MATCH($A24,Assets!$A$2:$A$441,0),MATCH(AJ$2,Assets!$A$2:$XY$2,0)),0)/$B24</f>
        <v>0</v>
      </c>
      <c r="AK24" s="14">
        <f>+IFERROR(INDEX(Assets!$A$2:$XY$440,MATCH($A24,Assets!$A$2:$A$441,0),MATCH(AK$2,Assets!$A$2:$XY$2,0)),0)/$B24</f>
        <v>0</v>
      </c>
      <c r="AL24" s="14">
        <f>+IFERROR(INDEX(Assets!$A$2:$XY$440,MATCH($A24,Assets!$A$2:$A$441,0),MATCH(AL$2,Assets!$A$2:$XY$2,0)),0)/$B24</f>
        <v>0</v>
      </c>
      <c r="AM24" s="14">
        <f>+IFERROR(INDEX(Assets!$A$2:$XY$440,MATCH($A24,Assets!$A$2:$A$441,0),MATCH(AM$2,Assets!$A$2:$XY$2,0)),0)/$B24</f>
        <v>0</v>
      </c>
      <c r="AN24" s="14">
        <f>+IFERROR(INDEX(Assets!$A$2:$XY$440,MATCH($A24,Assets!$A$2:$A$441,0),MATCH(AN$2,Assets!$A$2:$XY$2,0)),0)/$B24</f>
        <v>0</v>
      </c>
      <c r="AO24" s="14">
        <f>+IFERROR(INDEX(Assets!$A$2:$XY$440,MATCH($A24,Assets!$A$2:$A$441,0),MATCH(AO$2,Assets!$A$2:$XY$2,0)),0)/$B24</f>
        <v>0</v>
      </c>
      <c r="AP24" s="14">
        <f>+IFERROR(INDEX(Assets!$A$2:$XY$440,MATCH($A24,Assets!$A$2:$A$441,0),MATCH(AP$2,Assets!$A$2:$XY$2,0)),0)/$B24</f>
        <v>0</v>
      </c>
      <c r="AQ24" s="14">
        <f>+IFERROR(INDEX(Assets!$A$2:$XY$440,MATCH($A24,Assets!$A$2:$A$441,0),MATCH(AQ$2,Assets!$A$2:$XY$2,0)),0)/$B24</f>
        <v>0</v>
      </c>
    </row>
    <row r="25" spans="1:43" hidden="1" x14ac:dyDescent="0.25">
      <c r="A25" s="1">
        <f>+Quantity!A27</f>
        <v>44329</v>
      </c>
      <c r="B25" s="24">
        <f>+Assets!C25</f>
        <v>13218.78723368851</v>
      </c>
      <c r="C25" s="14">
        <f>+IFERROR(INDEX(Assets!$A$2:$XY$440,MATCH($A25,Assets!$A$2:$A$441,0),MATCH(C$2,Assets!$A$2:$XY$2,0)),0)/$B25</f>
        <v>0</v>
      </c>
      <c r="D25" s="14">
        <f>+IFERROR(INDEX(Assets!$A$2:$XY$440,MATCH($A25,Assets!$A$2:$A$441,0),MATCH(D$2,Assets!$A$2:$XY$2,0)),0)/$B25</f>
        <v>2.219976725641842E-3</v>
      </c>
      <c r="E25" s="14">
        <f>+IFERROR(INDEX(Assets!$A$2:$XY$440,MATCH($A25,Assets!$A$2:$A$441,0),MATCH(E$2,Assets!$A$2:$XY$2,0)),0)/$B25</f>
        <v>0.2562300867789134</v>
      </c>
      <c r="F25" s="14">
        <f>+IFERROR(INDEX(Assets!$A$2:$XY$440,MATCH($A25,Assets!$A$2:$A$441,0),MATCH(F$2,Assets!$A$2:$XY$2,0)),0)/$B25</f>
        <v>0</v>
      </c>
      <c r="G25" s="14">
        <f>+IFERROR(INDEX(Assets!$A$2:$XY$440,MATCH($A25,Assets!$A$2:$A$441,0),MATCH(G$2,Assets!$A$2:$XY$2,0)),0)/$B25</f>
        <v>0</v>
      </c>
      <c r="H25" s="14">
        <f>+IFERROR(INDEX(Assets!$A$2:$XY$440,MATCH($A25,Assets!$A$2:$A$441,0),MATCH(H$2,Assets!$A$2:$XY$2,0)),0)/$B25</f>
        <v>0</v>
      </c>
      <c r="I25" s="14">
        <f>+IFERROR(INDEX(Assets!$A$2:$XY$440,MATCH($A25,Assets!$A$2:$A$441,0),MATCH(I$2,Assets!$A$2:$XY$2,0)),0)/$B25</f>
        <v>0</v>
      </c>
      <c r="J25" s="14">
        <f>+IFERROR(INDEX(Assets!$A$2:$XY$440,MATCH($A25,Assets!$A$2:$A$441,0),MATCH(J$2,Assets!$A$2:$XY$2,0)),0)/$B25</f>
        <v>0</v>
      </c>
      <c r="K25" s="14">
        <f>+IFERROR(INDEX(Assets!$A$2:$XY$440,MATCH($A25,Assets!$A$2:$A$441,0),MATCH(K$2,Assets!$A$2:$XY$2,0)),0)/$B25</f>
        <v>0</v>
      </c>
      <c r="L25" s="14">
        <f>+IFERROR(INDEX(Assets!$A$2:$XY$440,MATCH($A25,Assets!$A$2:$A$441,0),MATCH(L$2,Assets!$A$2:$XY$2,0)),0)/$B25</f>
        <v>0</v>
      </c>
      <c r="M25" s="14">
        <f>+IFERROR(INDEX(Assets!$A$2:$XY$440,MATCH($A25,Assets!$A$2:$A$441,0),MATCH(M$2,Assets!$A$2:$XY$2,0)),0)/$B25</f>
        <v>-1.7200796973550103E-17</v>
      </c>
      <c r="N25" s="14">
        <f>+IFERROR(INDEX(Assets!$A$2:$XY$440,MATCH($A25,Assets!$A$2:$A$441,0),MATCH(N$2,Assets!$A$2:$XY$2,0)),0)/$B25</f>
        <v>-0.1333157171566233</v>
      </c>
      <c r="O25" s="14">
        <f>+IFERROR(INDEX(Assets!$A$2:$XY$440,MATCH($A25,Assets!$A$2:$A$441,0),MATCH(O$2,Assets!$A$2:$XY$2,0)),0)/$B25</f>
        <v>0</v>
      </c>
      <c r="P25" s="14">
        <f>+IFERROR(INDEX(Assets!$A$2:$XY$440,MATCH($A25,Assets!$A$2:$A$441,0),MATCH(P$2,Assets!$A$2:$XY$2,0)),0)/$B25</f>
        <v>0.46078508507019739</v>
      </c>
      <c r="Q25" s="14">
        <f>+IFERROR(INDEX(Assets!$A$2:$XY$440,MATCH($A25,Assets!$A$2:$A$441,0),MATCH(Q$2,Assets!$A$2:$XY$2,0)),0)/$B25</f>
        <v>0.19926363948215922</v>
      </c>
      <c r="R25" s="14">
        <f>+IFERROR(INDEX(Assets!$A$2:$XY$440,MATCH($A25,Assets!$A$2:$A$441,0),MATCH(R$2,Assets!$A$2:$XY$2,0)),0)/$B25</f>
        <v>0</v>
      </c>
      <c r="S25" s="14">
        <f>+IFERROR(INDEX(Assets!$A$2:$XY$440,MATCH($A25,Assets!$A$2:$A$441,0),MATCH(S$2,Assets!$A$2:$XY$2,0)),0)/$B25</f>
        <v>0</v>
      </c>
      <c r="T25" s="14">
        <f>+IFERROR(INDEX(Assets!$A$2:$XY$440,MATCH($A25,Assets!$A$2:$A$441,0),MATCH(T$2,Assets!$A$2:$XY$2,0)),0)/$B25</f>
        <v>0</v>
      </c>
      <c r="U25" s="14">
        <f>+IFERROR(INDEX(Assets!$A$2:$XY$440,MATCH($A25,Assets!$A$2:$A$441,0),MATCH(U$2,Assets!$A$2:$XY$2,0)),0)/$B25</f>
        <v>0</v>
      </c>
      <c r="V25" s="14">
        <f>+IFERROR(INDEX(Assets!$A$2:$XY$440,MATCH($A25,Assets!$A$2:$A$441,0),MATCH(V$2,Assets!$A$2:$XY$2,0)),0)/$B25</f>
        <v>0</v>
      </c>
      <c r="W25" s="14">
        <f>+IFERROR(INDEX(Assets!$A$2:$XY$440,MATCH($A25,Assets!$A$2:$A$441,0),MATCH(W$2,Assets!$A$2:$XY$2,0)),0)/$B25</f>
        <v>0</v>
      </c>
      <c r="X25" s="14">
        <f>+IFERROR(INDEX(Assets!$A$2:$XY$440,MATCH($A25,Assets!$A$2:$A$441,0),MATCH(X$2,Assets!$A$2:$XY$2,0)),0)/$B25</f>
        <v>3.384937961629345E-17</v>
      </c>
      <c r="Y25" s="14">
        <f>+IFERROR(INDEX(Assets!$A$2:$XY$440,MATCH($A25,Assets!$A$2:$A$441,0),MATCH(Y$2,Assets!$A$2:$XY$2,0)),0)/$B25</f>
        <v>0</v>
      </c>
      <c r="Z25" s="14">
        <f>+IFERROR(INDEX(Assets!$A$2:$XY$440,MATCH($A25,Assets!$A$2:$A$441,0),MATCH(Z$2,Assets!$A$2:$XY$2,0)),0)/$B25</f>
        <v>0</v>
      </c>
      <c r="AA25" s="14">
        <f>+IFERROR(INDEX(Assets!$A$2:$XY$440,MATCH($A25,Assets!$A$2:$A$441,0),MATCH(AA$2,Assets!$A$2:$XY$2,0)),0)/$B25</f>
        <v>0</v>
      </c>
      <c r="AB25" s="14">
        <f>+IFERROR(INDEX(Assets!$A$2:$XY$440,MATCH($A25,Assets!$A$2:$A$441,0),MATCH(AB$2,Assets!$A$2:$XY$2,0)),0)/$B25</f>
        <v>0</v>
      </c>
      <c r="AC25" s="14">
        <f>+IFERROR(INDEX(Assets!$A$2:$XY$440,MATCH($A25,Assets!$A$2:$A$441,0),MATCH(AC$2,Assets!$A$2:$XY$2,0)),0)/$B25</f>
        <v>0</v>
      </c>
      <c r="AD25" s="14">
        <f>+IFERROR(INDEX(Assets!$A$2:$XY$440,MATCH($A25,Assets!$A$2:$A$441,0),MATCH(AD$2,Assets!$A$2:$XY$2,0)),0)/$B25</f>
        <v>0</v>
      </c>
      <c r="AE25" s="14">
        <f>+IFERROR(INDEX(Assets!$A$2:$XY$440,MATCH($A25,Assets!$A$2:$A$441,0),MATCH(AE$2,Assets!$A$2:$XY$2,0)),0)/$B25</f>
        <v>0.11878292038761168</v>
      </c>
      <c r="AF25" s="14">
        <f>+IFERROR(INDEX(Assets!$A$2:$XY$440,MATCH($A25,Assets!$A$2:$A$441,0),MATCH(AF$2,Assets!$A$2:$XY$2,0)),0)/$B25</f>
        <v>9.6034008712099717E-2</v>
      </c>
      <c r="AG25" s="14">
        <f>+IFERROR(INDEX(Assets!$A$2:$XY$440,MATCH($A25,Assets!$A$2:$A$441,0),MATCH(AG$2,Assets!$A$2:$XY$2,0)),0)/$B25</f>
        <v>0</v>
      </c>
      <c r="AH25" s="14">
        <f>+IFERROR(INDEX(Assets!$A$2:$XY$440,MATCH($A25,Assets!$A$2:$A$441,0),MATCH(AH$2,Assets!$A$2:$XY$2,0)),0)/$B25</f>
        <v>0</v>
      </c>
      <c r="AI25" s="14">
        <f>+IFERROR(INDEX(Assets!$A$2:$XY$440,MATCH($A25,Assets!$A$2:$A$441,0),MATCH(AI$2,Assets!$A$2:$XY$2,0)),0)/$B25</f>
        <v>0</v>
      </c>
      <c r="AJ25" s="14">
        <f>+IFERROR(INDEX(Assets!$A$2:$XY$440,MATCH($A25,Assets!$A$2:$A$441,0),MATCH(AJ$2,Assets!$A$2:$XY$2,0)),0)/$B25</f>
        <v>0</v>
      </c>
      <c r="AK25" s="14">
        <f>+IFERROR(INDEX(Assets!$A$2:$XY$440,MATCH($A25,Assets!$A$2:$A$441,0),MATCH(AK$2,Assets!$A$2:$XY$2,0)),0)/$B25</f>
        <v>0</v>
      </c>
      <c r="AL25" s="14">
        <f>+IFERROR(INDEX(Assets!$A$2:$XY$440,MATCH($A25,Assets!$A$2:$A$441,0),MATCH(AL$2,Assets!$A$2:$XY$2,0)),0)/$B25</f>
        <v>0</v>
      </c>
      <c r="AM25" s="14">
        <f>+IFERROR(INDEX(Assets!$A$2:$XY$440,MATCH($A25,Assets!$A$2:$A$441,0),MATCH(AM$2,Assets!$A$2:$XY$2,0)),0)/$B25</f>
        <v>0</v>
      </c>
      <c r="AN25" s="14">
        <f>+IFERROR(INDEX(Assets!$A$2:$XY$440,MATCH($A25,Assets!$A$2:$A$441,0),MATCH(AN$2,Assets!$A$2:$XY$2,0)),0)/$B25</f>
        <v>0</v>
      </c>
      <c r="AO25" s="14">
        <f>+IFERROR(INDEX(Assets!$A$2:$XY$440,MATCH($A25,Assets!$A$2:$A$441,0),MATCH(AO$2,Assets!$A$2:$XY$2,0)),0)/$B25</f>
        <v>0</v>
      </c>
      <c r="AP25" s="14">
        <f>+IFERROR(INDEX(Assets!$A$2:$XY$440,MATCH($A25,Assets!$A$2:$A$441,0),MATCH(AP$2,Assets!$A$2:$XY$2,0)),0)/$B25</f>
        <v>0</v>
      </c>
      <c r="AQ25" s="14">
        <f>+IFERROR(INDEX(Assets!$A$2:$XY$440,MATCH($A25,Assets!$A$2:$A$441,0),MATCH(AQ$2,Assets!$A$2:$XY$2,0)),0)/$B25</f>
        <v>0</v>
      </c>
    </row>
    <row r="26" spans="1:43" hidden="1" x14ac:dyDescent="0.25">
      <c r="A26" s="1">
        <f>+Quantity!A28</f>
        <v>44330</v>
      </c>
      <c r="B26" s="24">
        <f>+Assets!C26</f>
        <v>14079.411300932197</v>
      </c>
      <c r="C26" s="14">
        <f>+IFERROR(INDEX(Assets!$A$2:$XY$440,MATCH($A26,Assets!$A$2:$A$441,0),MATCH(C$2,Assets!$A$2:$XY$2,0)),0)/$B26</f>
        <v>0</v>
      </c>
      <c r="D26" s="14">
        <f>+IFERROR(INDEX(Assets!$A$2:$XY$440,MATCH($A26,Assets!$A$2:$A$441,0),MATCH(D$2,Assets!$A$2:$XY$2,0)),0)/$B26</f>
        <v>2.0842774866628865E-3</v>
      </c>
      <c r="E26" s="14">
        <f>+IFERROR(INDEX(Assets!$A$2:$XY$440,MATCH($A26,Assets!$A$2:$A$441,0),MATCH(E$2,Assets!$A$2:$XY$2,0)),0)/$B26</f>
        <v>0.39442664762782487</v>
      </c>
      <c r="F26" s="14">
        <f>+IFERROR(INDEX(Assets!$A$2:$XY$440,MATCH($A26,Assets!$A$2:$A$441,0),MATCH(F$2,Assets!$A$2:$XY$2,0)),0)/$B26</f>
        <v>0</v>
      </c>
      <c r="G26" s="14">
        <f>+IFERROR(INDEX(Assets!$A$2:$XY$440,MATCH($A26,Assets!$A$2:$A$441,0),MATCH(G$2,Assets!$A$2:$XY$2,0)),0)/$B26</f>
        <v>0</v>
      </c>
      <c r="H26" s="14">
        <f>+IFERROR(INDEX(Assets!$A$2:$XY$440,MATCH($A26,Assets!$A$2:$A$441,0),MATCH(H$2,Assets!$A$2:$XY$2,0)),0)/$B26</f>
        <v>0</v>
      </c>
      <c r="I26" s="14">
        <f>+IFERROR(INDEX(Assets!$A$2:$XY$440,MATCH($A26,Assets!$A$2:$A$441,0),MATCH(I$2,Assets!$A$2:$XY$2,0)),0)/$B26</f>
        <v>0</v>
      </c>
      <c r="J26" s="14">
        <f>+IFERROR(INDEX(Assets!$A$2:$XY$440,MATCH($A26,Assets!$A$2:$A$441,0),MATCH(J$2,Assets!$A$2:$XY$2,0)),0)/$B26</f>
        <v>0</v>
      </c>
      <c r="K26" s="14">
        <f>+IFERROR(INDEX(Assets!$A$2:$XY$440,MATCH($A26,Assets!$A$2:$A$441,0),MATCH(K$2,Assets!$A$2:$XY$2,0)),0)/$B26</f>
        <v>0</v>
      </c>
      <c r="L26" s="14">
        <f>+IFERROR(INDEX(Assets!$A$2:$XY$440,MATCH($A26,Assets!$A$2:$A$441,0),MATCH(L$2,Assets!$A$2:$XY$2,0)),0)/$B26</f>
        <v>0</v>
      </c>
      <c r="M26" s="14">
        <f>+IFERROR(INDEX(Assets!$A$2:$XY$440,MATCH($A26,Assets!$A$2:$A$441,0),MATCH(M$2,Assets!$A$2:$XY$2,0)),0)/$B26</f>
        <v>-1.6149373761684031E-17</v>
      </c>
      <c r="N26" s="14">
        <f>+IFERROR(INDEX(Assets!$A$2:$XY$440,MATCH($A26,Assets!$A$2:$A$441,0),MATCH(N$2,Assets!$A$2:$XY$2,0)),0)/$B26</f>
        <v>-0.18975974512678009</v>
      </c>
      <c r="O26" s="14">
        <f>+IFERROR(INDEX(Assets!$A$2:$XY$440,MATCH($A26,Assets!$A$2:$A$441,0),MATCH(O$2,Assets!$A$2:$XY$2,0)),0)/$B26</f>
        <v>0</v>
      </c>
      <c r="P26" s="14">
        <f>+IFERROR(INDEX(Assets!$A$2:$XY$440,MATCH($A26,Assets!$A$2:$A$441,0),MATCH(P$2,Assets!$A$2:$XY$2,0)),0)/$B26</f>
        <v>0.35555321831308057</v>
      </c>
      <c r="Q26" s="14">
        <f>+IFERROR(INDEX(Assets!$A$2:$XY$440,MATCH($A26,Assets!$A$2:$A$441,0),MATCH(Q$2,Assets!$A$2:$XY$2,0)),0)/$B26</f>
        <v>0.18708336573352877</v>
      </c>
      <c r="R26" s="14">
        <f>+IFERROR(INDEX(Assets!$A$2:$XY$440,MATCH($A26,Assets!$A$2:$A$441,0),MATCH(R$2,Assets!$A$2:$XY$2,0)),0)/$B26</f>
        <v>0</v>
      </c>
      <c r="S26" s="14">
        <f>+IFERROR(INDEX(Assets!$A$2:$XY$440,MATCH($A26,Assets!$A$2:$A$441,0),MATCH(S$2,Assets!$A$2:$XY$2,0)),0)/$B26</f>
        <v>0</v>
      </c>
      <c r="T26" s="14">
        <f>+IFERROR(INDEX(Assets!$A$2:$XY$440,MATCH($A26,Assets!$A$2:$A$441,0),MATCH(T$2,Assets!$A$2:$XY$2,0)),0)/$B26</f>
        <v>0</v>
      </c>
      <c r="U26" s="14">
        <f>+IFERROR(INDEX(Assets!$A$2:$XY$440,MATCH($A26,Assets!$A$2:$A$441,0),MATCH(U$2,Assets!$A$2:$XY$2,0)),0)/$B26</f>
        <v>0</v>
      </c>
      <c r="V26" s="14">
        <f>+IFERROR(INDEX(Assets!$A$2:$XY$440,MATCH($A26,Assets!$A$2:$A$441,0),MATCH(V$2,Assets!$A$2:$XY$2,0)),0)/$B26</f>
        <v>0</v>
      </c>
      <c r="W26" s="14">
        <f>+IFERROR(INDEX(Assets!$A$2:$XY$440,MATCH($A26,Assets!$A$2:$A$441,0),MATCH(W$2,Assets!$A$2:$XY$2,0)),0)/$B26</f>
        <v>0</v>
      </c>
      <c r="X26" s="14">
        <f>+IFERROR(INDEX(Assets!$A$2:$XY$440,MATCH($A26,Assets!$A$2:$A$441,0),MATCH(X$2,Assets!$A$2:$XY$2,0)),0)/$B26</f>
        <v>3.1780288079978912E-17</v>
      </c>
      <c r="Y26" s="14">
        <f>+IFERROR(INDEX(Assets!$A$2:$XY$440,MATCH($A26,Assets!$A$2:$A$441,0),MATCH(Y$2,Assets!$A$2:$XY$2,0)),0)/$B26</f>
        <v>0</v>
      </c>
      <c r="Z26" s="14">
        <f>+IFERROR(INDEX(Assets!$A$2:$XY$440,MATCH($A26,Assets!$A$2:$A$441,0),MATCH(Z$2,Assets!$A$2:$XY$2,0)),0)/$B26</f>
        <v>0</v>
      </c>
      <c r="AA26" s="14">
        <f>+IFERROR(INDEX(Assets!$A$2:$XY$440,MATCH($A26,Assets!$A$2:$A$441,0),MATCH(AA$2,Assets!$A$2:$XY$2,0)),0)/$B26</f>
        <v>0</v>
      </c>
      <c r="AB26" s="14">
        <f>+IFERROR(INDEX(Assets!$A$2:$XY$440,MATCH($A26,Assets!$A$2:$A$441,0),MATCH(AB$2,Assets!$A$2:$XY$2,0)),0)/$B26</f>
        <v>0</v>
      </c>
      <c r="AC26" s="14">
        <f>+IFERROR(INDEX(Assets!$A$2:$XY$440,MATCH($A26,Assets!$A$2:$A$441,0),MATCH(AC$2,Assets!$A$2:$XY$2,0)),0)/$B26</f>
        <v>0</v>
      </c>
      <c r="AD26" s="14">
        <f>+IFERROR(INDEX(Assets!$A$2:$XY$440,MATCH($A26,Assets!$A$2:$A$441,0),MATCH(AD$2,Assets!$A$2:$XY$2,0)),0)/$B26</f>
        <v>0</v>
      </c>
      <c r="AE26" s="14">
        <f>+IFERROR(INDEX(Assets!$A$2:$XY$440,MATCH($A26,Assets!$A$2:$A$441,0),MATCH(AE$2,Assets!$A$2:$XY$2,0)),0)/$B26</f>
        <v>3.3447691095494884E-2</v>
      </c>
      <c r="AF26" s="14">
        <f>+IFERROR(INDEX(Assets!$A$2:$XY$440,MATCH($A26,Assets!$A$2:$A$441,0),MATCH(AF$2,Assets!$A$2:$XY$2,0)),0)/$B26</f>
        <v>0.21716454487018799</v>
      </c>
      <c r="AG26" s="14">
        <f>+IFERROR(INDEX(Assets!$A$2:$XY$440,MATCH($A26,Assets!$A$2:$A$441,0),MATCH(AG$2,Assets!$A$2:$XY$2,0)),0)/$B26</f>
        <v>0</v>
      </c>
      <c r="AH26" s="14">
        <f>+IFERROR(INDEX(Assets!$A$2:$XY$440,MATCH($A26,Assets!$A$2:$A$441,0),MATCH(AH$2,Assets!$A$2:$XY$2,0)),0)/$B26</f>
        <v>0</v>
      </c>
      <c r="AI26" s="14">
        <f>+IFERROR(INDEX(Assets!$A$2:$XY$440,MATCH($A26,Assets!$A$2:$A$441,0),MATCH(AI$2,Assets!$A$2:$XY$2,0)),0)/$B26</f>
        <v>0</v>
      </c>
      <c r="AJ26" s="14">
        <f>+IFERROR(INDEX(Assets!$A$2:$XY$440,MATCH($A26,Assets!$A$2:$A$441,0),MATCH(AJ$2,Assets!$A$2:$XY$2,0)),0)/$B26</f>
        <v>0</v>
      </c>
      <c r="AK26" s="14">
        <f>+IFERROR(INDEX(Assets!$A$2:$XY$440,MATCH($A26,Assets!$A$2:$A$441,0),MATCH(AK$2,Assets!$A$2:$XY$2,0)),0)/$B26</f>
        <v>0</v>
      </c>
      <c r="AL26" s="14">
        <f>+IFERROR(INDEX(Assets!$A$2:$XY$440,MATCH($A26,Assets!$A$2:$A$441,0),MATCH(AL$2,Assets!$A$2:$XY$2,0)),0)/$B26</f>
        <v>0</v>
      </c>
      <c r="AM26" s="14">
        <f>+IFERROR(INDEX(Assets!$A$2:$XY$440,MATCH($A26,Assets!$A$2:$A$441,0),MATCH(AM$2,Assets!$A$2:$XY$2,0)),0)/$B26</f>
        <v>0</v>
      </c>
      <c r="AN26" s="14">
        <f>+IFERROR(INDEX(Assets!$A$2:$XY$440,MATCH($A26,Assets!$A$2:$A$441,0),MATCH(AN$2,Assets!$A$2:$XY$2,0)),0)/$B26</f>
        <v>0</v>
      </c>
      <c r="AO26" s="14">
        <f>+IFERROR(INDEX(Assets!$A$2:$XY$440,MATCH($A26,Assets!$A$2:$A$441,0),MATCH(AO$2,Assets!$A$2:$XY$2,0)),0)/$B26</f>
        <v>0</v>
      </c>
      <c r="AP26" s="14">
        <f>+IFERROR(INDEX(Assets!$A$2:$XY$440,MATCH($A26,Assets!$A$2:$A$441,0),MATCH(AP$2,Assets!$A$2:$XY$2,0)),0)/$B26</f>
        <v>0</v>
      </c>
      <c r="AQ26" s="14">
        <f>+IFERROR(INDEX(Assets!$A$2:$XY$440,MATCH($A26,Assets!$A$2:$A$441,0),MATCH(AQ$2,Assets!$A$2:$XY$2,0)),0)/$B26</f>
        <v>0</v>
      </c>
    </row>
    <row r="27" spans="1:43" hidden="1" x14ac:dyDescent="0.25">
      <c r="A27" s="1">
        <f>+Quantity!A29</f>
        <v>44332</v>
      </c>
      <c r="B27" s="24">
        <f>+Assets!C27</f>
        <v>12918.241312245513</v>
      </c>
      <c r="C27" s="14">
        <f>+IFERROR(INDEX(Assets!$A$2:$XY$440,MATCH($A27,Assets!$A$2:$A$441,0),MATCH(C$2,Assets!$A$2:$XY$2,0)),0)/$B27</f>
        <v>0</v>
      </c>
      <c r="D27" s="14">
        <f>+IFERROR(INDEX(Assets!$A$2:$XY$440,MATCH($A27,Assets!$A$2:$A$441,0),MATCH(D$2,Assets!$A$2:$XY$2,0)),0)/$B27</f>
        <v>2.2716250061208245E-3</v>
      </c>
      <c r="E27" s="14">
        <f>+IFERROR(INDEX(Assets!$A$2:$XY$440,MATCH($A27,Assets!$A$2:$A$441,0),MATCH(E$2,Assets!$A$2:$XY$2,0)),0)/$B27</f>
        <v>0.46464040583529276</v>
      </c>
      <c r="F27" s="14">
        <f>+IFERROR(INDEX(Assets!$A$2:$XY$440,MATCH($A27,Assets!$A$2:$A$441,0),MATCH(F$2,Assets!$A$2:$XY$2,0)),0)/$B27</f>
        <v>0</v>
      </c>
      <c r="G27" s="14">
        <f>+IFERROR(INDEX(Assets!$A$2:$XY$440,MATCH($A27,Assets!$A$2:$A$441,0),MATCH(G$2,Assets!$A$2:$XY$2,0)),0)/$B27</f>
        <v>0</v>
      </c>
      <c r="H27" s="14">
        <f>+IFERROR(INDEX(Assets!$A$2:$XY$440,MATCH($A27,Assets!$A$2:$A$441,0),MATCH(H$2,Assets!$A$2:$XY$2,0)),0)/$B27</f>
        <v>0</v>
      </c>
      <c r="I27" s="14">
        <f>+IFERROR(INDEX(Assets!$A$2:$XY$440,MATCH($A27,Assets!$A$2:$A$441,0),MATCH(I$2,Assets!$A$2:$XY$2,0)),0)/$B27</f>
        <v>0</v>
      </c>
      <c r="J27" s="14">
        <f>+IFERROR(INDEX(Assets!$A$2:$XY$440,MATCH($A27,Assets!$A$2:$A$441,0),MATCH(J$2,Assets!$A$2:$XY$2,0)),0)/$B27</f>
        <v>0</v>
      </c>
      <c r="K27" s="14">
        <f>+IFERROR(INDEX(Assets!$A$2:$XY$440,MATCH($A27,Assets!$A$2:$A$441,0),MATCH(K$2,Assets!$A$2:$XY$2,0)),0)/$B27</f>
        <v>0</v>
      </c>
      <c r="L27" s="14">
        <f>+IFERROR(INDEX(Assets!$A$2:$XY$440,MATCH($A27,Assets!$A$2:$A$441,0),MATCH(L$2,Assets!$A$2:$XY$2,0)),0)/$B27</f>
        <v>0</v>
      </c>
      <c r="M27" s="14">
        <f>+IFERROR(INDEX(Assets!$A$2:$XY$440,MATCH($A27,Assets!$A$2:$A$441,0),MATCH(M$2,Assets!$A$2:$XY$2,0)),0)/$B27</f>
        <v>-1.7600977559360118E-17</v>
      </c>
      <c r="N27" s="14">
        <f>+IFERROR(INDEX(Assets!$A$2:$XY$440,MATCH($A27,Assets!$A$2:$A$441,0),MATCH(N$2,Assets!$A$2:$XY$2,0)),0)/$B27</f>
        <v>-0.26025059593933264</v>
      </c>
      <c r="O27" s="14">
        <f>+IFERROR(INDEX(Assets!$A$2:$XY$440,MATCH($A27,Assets!$A$2:$A$441,0),MATCH(O$2,Assets!$A$2:$XY$2,0)),0)/$B27</f>
        <v>0</v>
      </c>
      <c r="P27" s="14">
        <f>+IFERROR(INDEX(Assets!$A$2:$XY$440,MATCH($A27,Assets!$A$2:$A$441,0),MATCH(P$2,Assets!$A$2:$XY$2,0)),0)/$B27</f>
        <v>0.38751250104414059</v>
      </c>
      <c r="Q27" s="14">
        <f>+IFERROR(INDEX(Assets!$A$2:$XY$440,MATCH($A27,Assets!$A$2:$A$441,0),MATCH(Q$2,Assets!$A$2:$XY$2,0)),0)/$B27</f>
        <v>0.22688673996708941</v>
      </c>
      <c r="R27" s="14">
        <f>+IFERROR(INDEX(Assets!$A$2:$XY$440,MATCH($A27,Assets!$A$2:$A$441,0),MATCH(R$2,Assets!$A$2:$XY$2,0)),0)/$B27</f>
        <v>0</v>
      </c>
      <c r="S27" s="14">
        <f>+IFERROR(INDEX(Assets!$A$2:$XY$440,MATCH($A27,Assets!$A$2:$A$441,0),MATCH(S$2,Assets!$A$2:$XY$2,0)),0)/$B27</f>
        <v>0</v>
      </c>
      <c r="T27" s="14">
        <f>+IFERROR(INDEX(Assets!$A$2:$XY$440,MATCH($A27,Assets!$A$2:$A$441,0),MATCH(T$2,Assets!$A$2:$XY$2,0)),0)/$B27</f>
        <v>0</v>
      </c>
      <c r="U27" s="14">
        <f>+IFERROR(INDEX(Assets!$A$2:$XY$440,MATCH($A27,Assets!$A$2:$A$441,0),MATCH(U$2,Assets!$A$2:$XY$2,0)),0)/$B27</f>
        <v>0</v>
      </c>
      <c r="V27" s="14">
        <f>+IFERROR(INDEX(Assets!$A$2:$XY$440,MATCH($A27,Assets!$A$2:$A$441,0),MATCH(V$2,Assets!$A$2:$XY$2,0)),0)/$B27</f>
        <v>0</v>
      </c>
      <c r="W27" s="14">
        <f>+IFERROR(INDEX(Assets!$A$2:$XY$440,MATCH($A27,Assets!$A$2:$A$441,0),MATCH(W$2,Assets!$A$2:$XY$2,0)),0)/$B27</f>
        <v>0</v>
      </c>
      <c r="X27" s="14">
        <f>+IFERROR(INDEX(Assets!$A$2:$XY$440,MATCH($A27,Assets!$A$2:$A$441,0),MATCH(X$2,Assets!$A$2:$XY$2,0)),0)/$B27</f>
        <v>3.4636893391671618E-17</v>
      </c>
      <c r="Y27" s="14">
        <f>+IFERROR(INDEX(Assets!$A$2:$XY$440,MATCH($A27,Assets!$A$2:$A$441,0),MATCH(Y$2,Assets!$A$2:$XY$2,0)),0)/$B27</f>
        <v>0</v>
      </c>
      <c r="Z27" s="14">
        <f>+IFERROR(INDEX(Assets!$A$2:$XY$440,MATCH($A27,Assets!$A$2:$A$441,0),MATCH(Z$2,Assets!$A$2:$XY$2,0)),0)/$B27</f>
        <v>0</v>
      </c>
      <c r="AA27" s="14">
        <f>+IFERROR(INDEX(Assets!$A$2:$XY$440,MATCH($A27,Assets!$A$2:$A$441,0),MATCH(AA$2,Assets!$A$2:$XY$2,0)),0)/$B27</f>
        <v>0</v>
      </c>
      <c r="AB27" s="14">
        <f>+IFERROR(INDEX(Assets!$A$2:$XY$440,MATCH($A27,Assets!$A$2:$A$441,0),MATCH(AB$2,Assets!$A$2:$XY$2,0)),0)/$B27</f>
        <v>0</v>
      </c>
      <c r="AC27" s="14">
        <f>+IFERROR(INDEX(Assets!$A$2:$XY$440,MATCH($A27,Assets!$A$2:$A$441,0),MATCH(AC$2,Assets!$A$2:$XY$2,0)),0)/$B27</f>
        <v>0</v>
      </c>
      <c r="AD27" s="14">
        <f>+IFERROR(INDEX(Assets!$A$2:$XY$440,MATCH($A27,Assets!$A$2:$A$441,0),MATCH(AD$2,Assets!$A$2:$XY$2,0)),0)/$B27</f>
        <v>0</v>
      </c>
      <c r="AE27" s="14">
        <f>+IFERROR(INDEX(Assets!$A$2:$XY$440,MATCH($A27,Assets!$A$2:$A$441,0),MATCH(AE$2,Assets!$A$2:$XY$2,0)),0)/$B27</f>
        <v>9.9251559791239813E-2</v>
      </c>
      <c r="AF27" s="14">
        <f>+IFERROR(INDEX(Assets!$A$2:$XY$440,MATCH($A27,Assets!$A$2:$A$441,0),MATCH(AF$2,Assets!$A$2:$XY$2,0)),0)/$B27</f>
        <v>7.9687764295449104E-2</v>
      </c>
      <c r="AG27" s="14">
        <f>+IFERROR(INDEX(Assets!$A$2:$XY$440,MATCH($A27,Assets!$A$2:$A$441,0),MATCH(AG$2,Assets!$A$2:$XY$2,0)),0)/$B27</f>
        <v>0</v>
      </c>
      <c r="AH27" s="14">
        <f>+IFERROR(INDEX(Assets!$A$2:$XY$440,MATCH($A27,Assets!$A$2:$A$441,0),MATCH(AH$2,Assets!$A$2:$XY$2,0)),0)/$B27</f>
        <v>0</v>
      </c>
      <c r="AI27" s="14">
        <f>+IFERROR(INDEX(Assets!$A$2:$XY$440,MATCH($A27,Assets!$A$2:$A$441,0),MATCH(AI$2,Assets!$A$2:$XY$2,0)),0)/$B27</f>
        <v>0</v>
      </c>
      <c r="AJ27" s="14">
        <f>+IFERROR(INDEX(Assets!$A$2:$XY$440,MATCH($A27,Assets!$A$2:$A$441,0),MATCH(AJ$2,Assets!$A$2:$XY$2,0)),0)/$B27</f>
        <v>0</v>
      </c>
      <c r="AK27" s="14">
        <f>+IFERROR(INDEX(Assets!$A$2:$XY$440,MATCH($A27,Assets!$A$2:$A$441,0),MATCH(AK$2,Assets!$A$2:$XY$2,0)),0)/$B27</f>
        <v>0</v>
      </c>
      <c r="AL27" s="14">
        <f>+IFERROR(INDEX(Assets!$A$2:$XY$440,MATCH($A27,Assets!$A$2:$A$441,0),MATCH(AL$2,Assets!$A$2:$XY$2,0)),0)/$B27</f>
        <v>0</v>
      </c>
      <c r="AM27" s="14">
        <f>+IFERROR(INDEX(Assets!$A$2:$XY$440,MATCH($A27,Assets!$A$2:$A$441,0),MATCH(AM$2,Assets!$A$2:$XY$2,0)),0)/$B27</f>
        <v>0</v>
      </c>
      <c r="AN27" s="14">
        <f>+IFERROR(INDEX(Assets!$A$2:$XY$440,MATCH($A27,Assets!$A$2:$A$441,0),MATCH(AN$2,Assets!$A$2:$XY$2,0)),0)/$B27</f>
        <v>0</v>
      </c>
      <c r="AO27" s="14">
        <f>+IFERROR(INDEX(Assets!$A$2:$XY$440,MATCH($A27,Assets!$A$2:$A$441,0),MATCH(AO$2,Assets!$A$2:$XY$2,0)),0)/$B27</f>
        <v>0</v>
      </c>
      <c r="AP27" s="14">
        <f>+IFERROR(INDEX(Assets!$A$2:$XY$440,MATCH($A27,Assets!$A$2:$A$441,0),MATCH(AP$2,Assets!$A$2:$XY$2,0)),0)/$B27</f>
        <v>0</v>
      </c>
      <c r="AQ27" s="14">
        <f>+IFERROR(INDEX(Assets!$A$2:$XY$440,MATCH($A27,Assets!$A$2:$A$441,0),MATCH(AQ$2,Assets!$A$2:$XY$2,0)),0)/$B27</f>
        <v>0</v>
      </c>
    </row>
    <row r="28" spans="1:43" hidden="1" x14ac:dyDescent="0.25">
      <c r="A28" s="1">
        <f>+Quantity!A30</f>
        <v>44336</v>
      </c>
      <c r="B28" s="24">
        <f>+Assets!C28</f>
        <v>11605.271189581967</v>
      </c>
      <c r="C28" s="14">
        <f>+IFERROR(INDEX(Assets!$A$2:$XY$440,MATCH($A28,Assets!$A$2:$A$441,0),MATCH(C$2,Assets!$A$2:$XY$2,0)),0)/$B28</f>
        <v>0</v>
      </c>
      <c r="D28" s="14">
        <f>+IFERROR(INDEX(Assets!$A$2:$XY$440,MATCH($A28,Assets!$A$2:$A$441,0),MATCH(D$2,Assets!$A$2:$XY$2,0)),0)/$B28</f>
        <v>2.5286268214346702E-3</v>
      </c>
      <c r="E28" s="14">
        <f>+IFERROR(INDEX(Assets!$A$2:$XY$440,MATCH($A28,Assets!$A$2:$A$441,0),MATCH(E$2,Assets!$A$2:$XY$2,0)),0)/$B28</f>
        <v>0.43066339582711904</v>
      </c>
      <c r="F28" s="14">
        <f>+IFERROR(INDEX(Assets!$A$2:$XY$440,MATCH($A28,Assets!$A$2:$A$441,0),MATCH(F$2,Assets!$A$2:$XY$2,0)),0)/$B28</f>
        <v>0</v>
      </c>
      <c r="G28" s="14">
        <f>+IFERROR(INDEX(Assets!$A$2:$XY$440,MATCH($A28,Assets!$A$2:$A$441,0),MATCH(G$2,Assets!$A$2:$XY$2,0)),0)/$B28</f>
        <v>0</v>
      </c>
      <c r="H28" s="14">
        <f>+IFERROR(INDEX(Assets!$A$2:$XY$440,MATCH($A28,Assets!$A$2:$A$441,0),MATCH(H$2,Assets!$A$2:$XY$2,0)),0)/$B28</f>
        <v>0</v>
      </c>
      <c r="I28" s="14">
        <f>+IFERROR(INDEX(Assets!$A$2:$XY$440,MATCH($A28,Assets!$A$2:$A$441,0),MATCH(I$2,Assets!$A$2:$XY$2,0)),0)/$B28</f>
        <v>0</v>
      </c>
      <c r="J28" s="14">
        <f>+IFERROR(INDEX(Assets!$A$2:$XY$440,MATCH($A28,Assets!$A$2:$A$441,0),MATCH(J$2,Assets!$A$2:$XY$2,0)),0)/$B28</f>
        <v>0</v>
      </c>
      <c r="K28" s="14">
        <f>+IFERROR(INDEX(Assets!$A$2:$XY$440,MATCH($A28,Assets!$A$2:$A$441,0),MATCH(K$2,Assets!$A$2:$XY$2,0)),0)/$B28</f>
        <v>0</v>
      </c>
      <c r="L28" s="14">
        <f>+IFERROR(INDEX(Assets!$A$2:$XY$440,MATCH($A28,Assets!$A$2:$A$441,0),MATCH(L$2,Assets!$A$2:$XY$2,0)),0)/$B28</f>
        <v>0</v>
      </c>
      <c r="M28" s="14">
        <f>+IFERROR(INDEX(Assets!$A$2:$XY$440,MATCH($A28,Assets!$A$2:$A$441,0),MATCH(M$2,Assets!$A$2:$XY$2,0)),0)/$B28</f>
        <v>-1.9592275934692938E-17</v>
      </c>
      <c r="N28" s="14">
        <f>+IFERROR(INDEX(Assets!$A$2:$XY$440,MATCH($A28,Assets!$A$2:$A$441,0),MATCH(N$2,Assets!$A$2:$XY$2,0)),0)/$B28</f>
        <v>-0.28969422127921018</v>
      </c>
      <c r="O28" s="14">
        <f>+IFERROR(INDEX(Assets!$A$2:$XY$440,MATCH($A28,Assets!$A$2:$A$441,0),MATCH(O$2,Assets!$A$2:$XY$2,0)),0)/$B28</f>
        <v>0</v>
      </c>
      <c r="P28" s="14">
        <f>+IFERROR(INDEX(Assets!$A$2:$XY$440,MATCH($A28,Assets!$A$2:$A$441,0),MATCH(P$2,Assets!$A$2:$XY$2,0)),0)/$B28</f>
        <v>0.43135398718591428</v>
      </c>
      <c r="Q28" s="14">
        <f>+IFERROR(INDEX(Assets!$A$2:$XY$440,MATCH($A28,Assets!$A$2:$A$441,0),MATCH(Q$2,Assets!$A$2:$XY$2,0)),0)/$B28</f>
        <v>0.25255572313335456</v>
      </c>
      <c r="R28" s="14">
        <f>+IFERROR(INDEX(Assets!$A$2:$XY$440,MATCH($A28,Assets!$A$2:$A$441,0),MATCH(R$2,Assets!$A$2:$XY$2,0)),0)/$B28</f>
        <v>0</v>
      </c>
      <c r="S28" s="14">
        <f>+IFERROR(INDEX(Assets!$A$2:$XY$440,MATCH($A28,Assets!$A$2:$A$441,0),MATCH(S$2,Assets!$A$2:$XY$2,0)),0)/$B28</f>
        <v>0</v>
      </c>
      <c r="T28" s="14">
        <f>+IFERROR(INDEX(Assets!$A$2:$XY$440,MATCH($A28,Assets!$A$2:$A$441,0),MATCH(T$2,Assets!$A$2:$XY$2,0)),0)/$B28</f>
        <v>0</v>
      </c>
      <c r="U28" s="14">
        <f>+IFERROR(INDEX(Assets!$A$2:$XY$440,MATCH($A28,Assets!$A$2:$A$441,0),MATCH(U$2,Assets!$A$2:$XY$2,0)),0)/$B28</f>
        <v>0</v>
      </c>
      <c r="V28" s="14">
        <f>+IFERROR(INDEX(Assets!$A$2:$XY$440,MATCH($A28,Assets!$A$2:$A$441,0),MATCH(V$2,Assets!$A$2:$XY$2,0)),0)/$B28</f>
        <v>0</v>
      </c>
      <c r="W28" s="14">
        <f>+IFERROR(INDEX(Assets!$A$2:$XY$440,MATCH($A28,Assets!$A$2:$A$441,0),MATCH(W$2,Assets!$A$2:$XY$2,0)),0)/$B28</f>
        <v>0</v>
      </c>
      <c r="X28" s="14">
        <f>+IFERROR(INDEX(Assets!$A$2:$XY$440,MATCH($A28,Assets!$A$2:$A$441,0),MATCH(X$2,Assets!$A$2:$XY$2,0)),0)/$B28</f>
        <v>3.8555561505689679E-17</v>
      </c>
      <c r="Y28" s="14">
        <f>+IFERROR(INDEX(Assets!$A$2:$XY$440,MATCH($A28,Assets!$A$2:$A$441,0),MATCH(Y$2,Assets!$A$2:$XY$2,0)),0)/$B28</f>
        <v>0</v>
      </c>
      <c r="Z28" s="14">
        <f>+IFERROR(INDEX(Assets!$A$2:$XY$440,MATCH($A28,Assets!$A$2:$A$441,0),MATCH(Z$2,Assets!$A$2:$XY$2,0)),0)/$B28</f>
        <v>0</v>
      </c>
      <c r="AA28" s="14">
        <f>+IFERROR(INDEX(Assets!$A$2:$XY$440,MATCH($A28,Assets!$A$2:$A$441,0),MATCH(AA$2,Assets!$A$2:$XY$2,0)),0)/$B28</f>
        <v>0</v>
      </c>
      <c r="AB28" s="14">
        <f>+IFERROR(INDEX(Assets!$A$2:$XY$440,MATCH($A28,Assets!$A$2:$A$441,0),MATCH(AB$2,Assets!$A$2:$XY$2,0)),0)/$B28</f>
        <v>0</v>
      </c>
      <c r="AC28" s="14">
        <f>+IFERROR(INDEX(Assets!$A$2:$XY$440,MATCH($A28,Assets!$A$2:$A$441,0),MATCH(AC$2,Assets!$A$2:$XY$2,0)),0)/$B28</f>
        <v>0</v>
      </c>
      <c r="AD28" s="14">
        <f>+IFERROR(INDEX(Assets!$A$2:$XY$440,MATCH($A28,Assets!$A$2:$A$441,0),MATCH(AD$2,Assets!$A$2:$XY$2,0)),0)/$B28</f>
        <v>0</v>
      </c>
      <c r="AE28" s="14">
        <f>+IFERROR(INDEX(Assets!$A$2:$XY$440,MATCH($A28,Assets!$A$2:$A$441,0),MATCH(AE$2,Assets!$A$2:$XY$2,0)),0)/$B28</f>
        <v>-1.5673820747754353E-17</v>
      </c>
      <c r="AF28" s="14">
        <f>+IFERROR(INDEX(Assets!$A$2:$XY$440,MATCH($A28,Assets!$A$2:$A$441,0),MATCH(AF$2,Assets!$A$2:$XY$2,0)),0)/$B28</f>
        <v>0.17259248831138746</v>
      </c>
      <c r="AG28" s="14">
        <f>+IFERROR(INDEX(Assets!$A$2:$XY$440,MATCH($A28,Assets!$A$2:$A$441,0),MATCH(AG$2,Assets!$A$2:$XY$2,0)),0)/$B28</f>
        <v>0</v>
      </c>
      <c r="AH28" s="14">
        <f>+IFERROR(INDEX(Assets!$A$2:$XY$440,MATCH($A28,Assets!$A$2:$A$441,0),MATCH(AH$2,Assets!$A$2:$XY$2,0)),0)/$B28</f>
        <v>0</v>
      </c>
      <c r="AI28" s="14">
        <f>+IFERROR(INDEX(Assets!$A$2:$XY$440,MATCH($A28,Assets!$A$2:$A$441,0),MATCH(AI$2,Assets!$A$2:$XY$2,0)),0)/$B28</f>
        <v>0</v>
      </c>
      <c r="AJ28" s="14">
        <f>+IFERROR(INDEX(Assets!$A$2:$XY$440,MATCH($A28,Assets!$A$2:$A$441,0),MATCH(AJ$2,Assets!$A$2:$XY$2,0)),0)/$B28</f>
        <v>0</v>
      </c>
      <c r="AK28" s="14">
        <f>+IFERROR(INDEX(Assets!$A$2:$XY$440,MATCH($A28,Assets!$A$2:$A$441,0),MATCH(AK$2,Assets!$A$2:$XY$2,0)),0)/$B28</f>
        <v>0</v>
      </c>
      <c r="AL28" s="14">
        <f>+IFERROR(INDEX(Assets!$A$2:$XY$440,MATCH($A28,Assets!$A$2:$A$441,0),MATCH(AL$2,Assets!$A$2:$XY$2,0)),0)/$B28</f>
        <v>0</v>
      </c>
      <c r="AM28" s="14">
        <f>+IFERROR(INDEX(Assets!$A$2:$XY$440,MATCH($A28,Assets!$A$2:$A$441,0),MATCH(AM$2,Assets!$A$2:$XY$2,0)),0)/$B28</f>
        <v>0</v>
      </c>
      <c r="AN28" s="14">
        <f>+IFERROR(INDEX(Assets!$A$2:$XY$440,MATCH($A28,Assets!$A$2:$A$441,0),MATCH(AN$2,Assets!$A$2:$XY$2,0)),0)/$B28</f>
        <v>0</v>
      </c>
      <c r="AO28" s="14">
        <f>+IFERROR(INDEX(Assets!$A$2:$XY$440,MATCH($A28,Assets!$A$2:$A$441,0),MATCH(AO$2,Assets!$A$2:$XY$2,0)),0)/$B28</f>
        <v>0</v>
      </c>
      <c r="AP28" s="14">
        <f>+IFERROR(INDEX(Assets!$A$2:$XY$440,MATCH($A28,Assets!$A$2:$A$441,0),MATCH(AP$2,Assets!$A$2:$XY$2,0)),0)/$B28</f>
        <v>0</v>
      </c>
      <c r="AQ28" s="14">
        <f>+IFERROR(INDEX(Assets!$A$2:$XY$440,MATCH($A28,Assets!$A$2:$A$441,0),MATCH(AQ$2,Assets!$A$2:$XY$2,0)),0)/$B28</f>
        <v>0</v>
      </c>
    </row>
    <row r="29" spans="1:43" hidden="1" x14ac:dyDescent="0.25">
      <c r="A29" s="1">
        <f>+Quantity!A31</f>
        <v>44338</v>
      </c>
      <c r="B29" s="24">
        <f>+Assets!C29</f>
        <v>10222.019270265313</v>
      </c>
      <c r="C29" s="14">
        <f>+IFERROR(INDEX(Assets!$A$2:$XY$440,MATCH($A29,Assets!$A$2:$A$441,0),MATCH(C$2,Assets!$A$2:$XY$2,0)),0)/$B29</f>
        <v>0</v>
      </c>
      <c r="D29" s="14">
        <f>+IFERROR(INDEX(Assets!$A$2:$XY$440,MATCH($A29,Assets!$A$2:$A$441,0),MATCH(D$2,Assets!$A$2:$XY$2,0)),0)/$B29</f>
        <v>2.8708026490776063E-3</v>
      </c>
      <c r="E29" s="14">
        <f>+IFERROR(INDEX(Assets!$A$2:$XY$440,MATCH($A29,Assets!$A$2:$A$441,0),MATCH(E$2,Assets!$A$2:$XY$2,0)),0)/$B29</f>
        <v>-6.8468330592917494E-17</v>
      </c>
      <c r="F29" s="14">
        <f>+IFERROR(INDEX(Assets!$A$2:$XY$440,MATCH($A29,Assets!$A$2:$A$441,0),MATCH(F$2,Assets!$A$2:$XY$2,0)),0)/$B29</f>
        <v>0</v>
      </c>
      <c r="G29" s="14">
        <f>+IFERROR(INDEX(Assets!$A$2:$XY$440,MATCH($A29,Assets!$A$2:$A$441,0),MATCH(G$2,Assets!$A$2:$XY$2,0)),0)/$B29</f>
        <v>0</v>
      </c>
      <c r="H29" s="14">
        <f>+IFERROR(INDEX(Assets!$A$2:$XY$440,MATCH($A29,Assets!$A$2:$A$441,0),MATCH(H$2,Assets!$A$2:$XY$2,0)),0)/$B29</f>
        <v>0</v>
      </c>
      <c r="I29" s="14">
        <f>+IFERROR(INDEX(Assets!$A$2:$XY$440,MATCH($A29,Assets!$A$2:$A$441,0),MATCH(I$2,Assets!$A$2:$XY$2,0)),0)/$B29</f>
        <v>0</v>
      </c>
      <c r="J29" s="14">
        <f>+IFERROR(INDEX(Assets!$A$2:$XY$440,MATCH($A29,Assets!$A$2:$A$441,0),MATCH(J$2,Assets!$A$2:$XY$2,0)),0)/$B29</f>
        <v>0</v>
      </c>
      <c r="K29" s="14">
        <f>+IFERROR(INDEX(Assets!$A$2:$XY$440,MATCH($A29,Assets!$A$2:$A$441,0),MATCH(K$2,Assets!$A$2:$XY$2,0)),0)/$B29</f>
        <v>0</v>
      </c>
      <c r="L29" s="14">
        <f>+IFERROR(INDEX(Assets!$A$2:$XY$440,MATCH($A29,Assets!$A$2:$A$441,0),MATCH(L$2,Assets!$A$2:$XY$2,0)),0)/$B29</f>
        <v>0</v>
      </c>
      <c r="M29" s="14">
        <f>+IFERROR(INDEX(Assets!$A$2:$XY$440,MATCH($A29,Assets!$A$2:$A$441,0),MATCH(M$2,Assets!$A$2:$XY$2,0)),0)/$B29</f>
        <v>-2.2243518568257461E-17</v>
      </c>
      <c r="N29" s="14">
        <f>+IFERROR(INDEX(Assets!$A$2:$XY$440,MATCH($A29,Assets!$A$2:$A$441,0),MATCH(N$2,Assets!$A$2:$XY$2,0)),0)/$B29</f>
        <v>-4.4487037136514921E-17</v>
      </c>
      <c r="O29" s="14">
        <f>+IFERROR(INDEX(Assets!$A$2:$XY$440,MATCH($A29,Assets!$A$2:$A$441,0),MATCH(O$2,Assets!$A$2:$XY$2,0)),0)/$B29</f>
        <v>0</v>
      </c>
      <c r="P29" s="14">
        <f>+IFERROR(INDEX(Assets!$A$2:$XY$440,MATCH($A29,Assets!$A$2:$A$441,0),MATCH(P$2,Assets!$A$2:$XY$2,0)),0)/$B29</f>
        <v>0.48972515778382691</v>
      </c>
      <c r="Q29" s="14">
        <f>+IFERROR(INDEX(Assets!$A$2:$XY$440,MATCH($A29,Assets!$A$2:$A$441,0),MATCH(Q$2,Assets!$A$2:$XY$2,0)),0)/$B29</f>
        <v>0.28673176795600835</v>
      </c>
      <c r="R29" s="14">
        <f>+IFERROR(INDEX(Assets!$A$2:$XY$440,MATCH($A29,Assets!$A$2:$A$441,0),MATCH(R$2,Assets!$A$2:$XY$2,0)),0)/$B29</f>
        <v>0</v>
      </c>
      <c r="S29" s="14">
        <f>+IFERROR(INDEX(Assets!$A$2:$XY$440,MATCH($A29,Assets!$A$2:$A$441,0),MATCH(S$2,Assets!$A$2:$XY$2,0)),0)/$B29</f>
        <v>0</v>
      </c>
      <c r="T29" s="14">
        <f>+IFERROR(INDEX(Assets!$A$2:$XY$440,MATCH($A29,Assets!$A$2:$A$441,0),MATCH(T$2,Assets!$A$2:$XY$2,0)),0)/$B29</f>
        <v>0</v>
      </c>
      <c r="U29" s="14">
        <f>+IFERROR(INDEX(Assets!$A$2:$XY$440,MATCH($A29,Assets!$A$2:$A$441,0),MATCH(U$2,Assets!$A$2:$XY$2,0)),0)/$B29</f>
        <v>0</v>
      </c>
      <c r="V29" s="14">
        <f>+IFERROR(INDEX(Assets!$A$2:$XY$440,MATCH($A29,Assets!$A$2:$A$441,0),MATCH(V$2,Assets!$A$2:$XY$2,0)),0)/$B29</f>
        <v>0</v>
      </c>
      <c r="W29" s="14">
        <f>+IFERROR(INDEX(Assets!$A$2:$XY$440,MATCH($A29,Assets!$A$2:$A$441,0),MATCH(W$2,Assets!$A$2:$XY$2,0)),0)/$B29</f>
        <v>0</v>
      </c>
      <c r="X29" s="14">
        <f>+IFERROR(INDEX(Assets!$A$2:$XY$440,MATCH($A29,Assets!$A$2:$A$441,0),MATCH(X$2,Assets!$A$2:$XY$2,0)),0)/$B29</f>
        <v>4.3772931287823954E-17</v>
      </c>
      <c r="Y29" s="14">
        <f>+IFERROR(INDEX(Assets!$A$2:$XY$440,MATCH($A29,Assets!$A$2:$A$441,0),MATCH(Y$2,Assets!$A$2:$XY$2,0)),0)/$B29</f>
        <v>0</v>
      </c>
      <c r="Z29" s="14">
        <f>+IFERROR(INDEX(Assets!$A$2:$XY$440,MATCH($A29,Assets!$A$2:$A$441,0),MATCH(Z$2,Assets!$A$2:$XY$2,0)),0)/$B29</f>
        <v>0</v>
      </c>
      <c r="AA29" s="14">
        <f>+IFERROR(INDEX(Assets!$A$2:$XY$440,MATCH($A29,Assets!$A$2:$A$441,0),MATCH(AA$2,Assets!$A$2:$XY$2,0)),0)/$B29</f>
        <v>0</v>
      </c>
      <c r="AB29" s="14">
        <f>+IFERROR(INDEX(Assets!$A$2:$XY$440,MATCH($A29,Assets!$A$2:$A$441,0),MATCH(AB$2,Assets!$A$2:$XY$2,0)),0)/$B29</f>
        <v>0</v>
      </c>
      <c r="AC29" s="14">
        <f>+IFERROR(INDEX(Assets!$A$2:$XY$440,MATCH($A29,Assets!$A$2:$A$441,0),MATCH(AC$2,Assets!$A$2:$XY$2,0)),0)/$B29</f>
        <v>0</v>
      </c>
      <c r="AD29" s="14">
        <f>+IFERROR(INDEX(Assets!$A$2:$XY$440,MATCH($A29,Assets!$A$2:$A$441,0),MATCH(AD$2,Assets!$A$2:$XY$2,0)),0)/$B29</f>
        <v>0</v>
      </c>
      <c r="AE29" s="14">
        <f>+IFERROR(INDEX(Assets!$A$2:$XY$440,MATCH($A29,Assets!$A$2:$A$441,0),MATCH(AE$2,Assets!$A$2:$XY$2,0)),0)/$B29</f>
        <v>-1.7794814854605969E-17</v>
      </c>
      <c r="AF29" s="14">
        <f>+IFERROR(INDEX(Assets!$A$2:$XY$440,MATCH($A29,Assets!$A$2:$A$441,0),MATCH(AF$2,Assets!$A$2:$XY$2,0)),0)/$B29</f>
        <v>0.2206722716110873</v>
      </c>
      <c r="AG29" s="14">
        <f>+IFERROR(INDEX(Assets!$A$2:$XY$440,MATCH($A29,Assets!$A$2:$A$441,0),MATCH(AG$2,Assets!$A$2:$XY$2,0)),0)/$B29</f>
        <v>0</v>
      </c>
      <c r="AH29" s="14">
        <f>+IFERROR(INDEX(Assets!$A$2:$XY$440,MATCH($A29,Assets!$A$2:$A$441,0),MATCH(AH$2,Assets!$A$2:$XY$2,0)),0)/$B29</f>
        <v>0</v>
      </c>
      <c r="AI29" s="14">
        <f>+IFERROR(INDEX(Assets!$A$2:$XY$440,MATCH($A29,Assets!$A$2:$A$441,0),MATCH(AI$2,Assets!$A$2:$XY$2,0)),0)/$B29</f>
        <v>0</v>
      </c>
      <c r="AJ29" s="14">
        <f>+IFERROR(INDEX(Assets!$A$2:$XY$440,MATCH($A29,Assets!$A$2:$A$441,0),MATCH(AJ$2,Assets!$A$2:$XY$2,0)),0)/$B29</f>
        <v>0</v>
      </c>
      <c r="AK29" s="14">
        <f>+IFERROR(INDEX(Assets!$A$2:$XY$440,MATCH($A29,Assets!$A$2:$A$441,0),MATCH(AK$2,Assets!$A$2:$XY$2,0)),0)/$B29</f>
        <v>0</v>
      </c>
      <c r="AL29" s="14">
        <f>+IFERROR(INDEX(Assets!$A$2:$XY$440,MATCH($A29,Assets!$A$2:$A$441,0),MATCH(AL$2,Assets!$A$2:$XY$2,0)),0)/$B29</f>
        <v>0</v>
      </c>
      <c r="AM29" s="14">
        <f>+IFERROR(INDEX(Assets!$A$2:$XY$440,MATCH($A29,Assets!$A$2:$A$441,0),MATCH(AM$2,Assets!$A$2:$XY$2,0)),0)/$B29</f>
        <v>0</v>
      </c>
      <c r="AN29" s="14">
        <f>+IFERROR(INDEX(Assets!$A$2:$XY$440,MATCH($A29,Assets!$A$2:$A$441,0),MATCH(AN$2,Assets!$A$2:$XY$2,0)),0)/$B29</f>
        <v>0</v>
      </c>
      <c r="AO29" s="14">
        <f>+IFERROR(INDEX(Assets!$A$2:$XY$440,MATCH($A29,Assets!$A$2:$A$441,0),MATCH(AO$2,Assets!$A$2:$XY$2,0)),0)/$B29</f>
        <v>0</v>
      </c>
      <c r="AP29" s="14">
        <f>+IFERROR(INDEX(Assets!$A$2:$XY$440,MATCH($A29,Assets!$A$2:$A$441,0),MATCH(AP$2,Assets!$A$2:$XY$2,0)),0)/$B29</f>
        <v>0</v>
      </c>
      <c r="AQ29" s="14">
        <f>+IFERROR(INDEX(Assets!$A$2:$XY$440,MATCH($A29,Assets!$A$2:$A$441,0),MATCH(AQ$2,Assets!$A$2:$XY$2,0)),0)/$B29</f>
        <v>0</v>
      </c>
    </row>
    <row r="30" spans="1:43" hidden="1" x14ac:dyDescent="0.25">
      <c r="A30" s="1">
        <f>+Quantity!A32</f>
        <v>44343</v>
      </c>
      <c r="B30" s="24">
        <f>+Assets!C30</f>
        <v>4391.1842914152376</v>
      </c>
      <c r="C30" s="14">
        <f>+IFERROR(INDEX(Assets!$A$2:$XY$440,MATCH($A30,Assets!$A$2:$A$441,0),MATCH(C$2,Assets!$A$2:$XY$2,0)),0)/$B30</f>
        <v>0</v>
      </c>
      <c r="D30" s="14">
        <f>+IFERROR(INDEX(Assets!$A$2:$XY$440,MATCH($A30,Assets!$A$2:$A$441,0),MATCH(D$2,Assets!$A$2:$XY$2,0)),0)/$B30</f>
        <v>6.6827985464810117E-3</v>
      </c>
      <c r="E30" s="14">
        <f>+IFERROR(INDEX(Assets!$A$2:$XY$440,MATCH($A30,Assets!$A$2:$A$441,0),MATCH(E$2,Assets!$A$2:$XY$2,0)),0)/$B30</f>
        <v>8.9291173856342804E-2</v>
      </c>
      <c r="F30" s="14">
        <f>+IFERROR(INDEX(Assets!$A$2:$XY$440,MATCH($A30,Assets!$A$2:$A$441,0),MATCH(F$2,Assets!$A$2:$XY$2,0)),0)/$B30</f>
        <v>0</v>
      </c>
      <c r="G30" s="14">
        <f>+IFERROR(INDEX(Assets!$A$2:$XY$440,MATCH($A30,Assets!$A$2:$A$441,0),MATCH(G$2,Assets!$A$2:$XY$2,0)),0)/$B30</f>
        <v>0</v>
      </c>
      <c r="H30" s="14">
        <f>+IFERROR(INDEX(Assets!$A$2:$XY$440,MATCH($A30,Assets!$A$2:$A$441,0),MATCH(H$2,Assets!$A$2:$XY$2,0)),0)/$B30</f>
        <v>0</v>
      </c>
      <c r="I30" s="14">
        <f>+IFERROR(INDEX(Assets!$A$2:$XY$440,MATCH($A30,Assets!$A$2:$A$441,0),MATCH(I$2,Assets!$A$2:$XY$2,0)),0)/$B30</f>
        <v>0</v>
      </c>
      <c r="J30" s="14">
        <f>+IFERROR(INDEX(Assets!$A$2:$XY$440,MATCH($A30,Assets!$A$2:$A$441,0),MATCH(J$2,Assets!$A$2:$XY$2,0)),0)/$B30</f>
        <v>0</v>
      </c>
      <c r="K30" s="14">
        <f>+IFERROR(INDEX(Assets!$A$2:$XY$440,MATCH($A30,Assets!$A$2:$A$441,0),MATCH(K$2,Assets!$A$2:$XY$2,0)),0)/$B30</f>
        <v>0</v>
      </c>
      <c r="L30" s="14">
        <f>+IFERROR(INDEX(Assets!$A$2:$XY$440,MATCH($A30,Assets!$A$2:$A$441,0),MATCH(L$2,Assets!$A$2:$XY$2,0)),0)/$B30</f>
        <v>0</v>
      </c>
      <c r="M30" s="14">
        <f>+IFERROR(INDEX(Assets!$A$2:$XY$440,MATCH($A30,Assets!$A$2:$A$441,0),MATCH(M$2,Assets!$A$2:$XY$2,0)),0)/$B30</f>
        <v>-5.177957934668045E-17</v>
      </c>
      <c r="N30" s="14">
        <f>+IFERROR(INDEX(Assets!$A$2:$XY$440,MATCH($A30,Assets!$A$2:$A$441,0),MATCH(N$2,Assets!$A$2:$XY$2,0)),0)/$B30</f>
        <v>-3.743864731922146E-2</v>
      </c>
      <c r="O30" s="14">
        <f>+IFERROR(INDEX(Assets!$A$2:$XY$440,MATCH($A30,Assets!$A$2:$A$441,0),MATCH(O$2,Assets!$A$2:$XY$2,0)),0)/$B30</f>
        <v>0</v>
      </c>
      <c r="P30" s="14">
        <f>+IFERROR(INDEX(Assets!$A$2:$XY$440,MATCH($A30,Assets!$A$2:$A$441,0),MATCH(P$2,Assets!$A$2:$XY$2,0)),0)/$B30</f>
        <v>0.47242581097214786</v>
      </c>
      <c r="Q30" s="14">
        <f>+IFERROR(INDEX(Assets!$A$2:$XY$440,MATCH($A30,Assets!$A$2:$A$441,0),MATCH(Q$2,Assets!$A$2:$XY$2,0)),0)/$B30</f>
        <v>0.39109613053006814</v>
      </c>
      <c r="R30" s="14">
        <f>+IFERROR(INDEX(Assets!$A$2:$XY$440,MATCH($A30,Assets!$A$2:$A$441,0),MATCH(R$2,Assets!$A$2:$XY$2,0)),0)/$B30</f>
        <v>0</v>
      </c>
      <c r="S30" s="14">
        <f>+IFERROR(INDEX(Assets!$A$2:$XY$440,MATCH($A30,Assets!$A$2:$A$441,0),MATCH(S$2,Assets!$A$2:$XY$2,0)),0)/$B30</f>
        <v>0</v>
      </c>
      <c r="T30" s="14">
        <f>+IFERROR(INDEX(Assets!$A$2:$XY$440,MATCH($A30,Assets!$A$2:$A$441,0),MATCH(T$2,Assets!$A$2:$XY$2,0)),0)/$B30</f>
        <v>0</v>
      </c>
      <c r="U30" s="14">
        <f>+IFERROR(INDEX(Assets!$A$2:$XY$440,MATCH($A30,Assets!$A$2:$A$441,0),MATCH(U$2,Assets!$A$2:$XY$2,0)),0)/$B30</f>
        <v>0</v>
      </c>
      <c r="V30" s="14">
        <f>+IFERROR(INDEX(Assets!$A$2:$XY$440,MATCH($A30,Assets!$A$2:$A$441,0),MATCH(V$2,Assets!$A$2:$XY$2,0)),0)/$B30</f>
        <v>0</v>
      </c>
      <c r="W30" s="14">
        <f>+IFERROR(INDEX(Assets!$A$2:$XY$440,MATCH($A30,Assets!$A$2:$A$441,0),MATCH(W$2,Assets!$A$2:$XY$2,0)),0)/$B30</f>
        <v>0</v>
      </c>
      <c r="X30" s="14">
        <f>+IFERROR(INDEX(Assets!$A$2:$XY$440,MATCH($A30,Assets!$A$2:$A$441,0),MATCH(X$2,Assets!$A$2:$XY$2,0)),0)/$B30</f>
        <v>1.0189682724428032E-16</v>
      </c>
      <c r="Y30" s="14">
        <f>+IFERROR(INDEX(Assets!$A$2:$XY$440,MATCH($A30,Assets!$A$2:$A$441,0),MATCH(Y$2,Assets!$A$2:$XY$2,0)),0)/$B30</f>
        <v>0</v>
      </c>
      <c r="Z30" s="14">
        <f>+IFERROR(INDEX(Assets!$A$2:$XY$440,MATCH($A30,Assets!$A$2:$A$441,0),MATCH(Z$2,Assets!$A$2:$XY$2,0)),0)/$B30</f>
        <v>0</v>
      </c>
      <c r="AA30" s="14">
        <f>+IFERROR(INDEX(Assets!$A$2:$XY$440,MATCH($A30,Assets!$A$2:$A$441,0),MATCH(AA$2,Assets!$A$2:$XY$2,0)),0)/$B30</f>
        <v>0</v>
      </c>
      <c r="AB30" s="14">
        <f>+IFERROR(INDEX(Assets!$A$2:$XY$440,MATCH($A30,Assets!$A$2:$A$441,0),MATCH(AB$2,Assets!$A$2:$XY$2,0)),0)/$B30</f>
        <v>0</v>
      </c>
      <c r="AC30" s="14">
        <f>+IFERROR(INDEX(Assets!$A$2:$XY$440,MATCH($A30,Assets!$A$2:$A$441,0),MATCH(AC$2,Assets!$A$2:$XY$2,0)),0)/$B30</f>
        <v>0</v>
      </c>
      <c r="AD30" s="14">
        <f>+IFERROR(INDEX(Assets!$A$2:$XY$440,MATCH($A30,Assets!$A$2:$A$441,0),MATCH(AD$2,Assets!$A$2:$XY$2,0)),0)/$B30</f>
        <v>0</v>
      </c>
      <c r="AE30" s="14">
        <f>+IFERROR(INDEX(Assets!$A$2:$XY$440,MATCH($A30,Assets!$A$2:$A$441,0),MATCH(AE$2,Assets!$A$2:$XY$2,0)),0)/$B30</f>
        <v>-4.1423663477344363E-17</v>
      </c>
      <c r="AF30" s="14">
        <f>+IFERROR(INDEX(Assets!$A$2:$XY$440,MATCH($A30,Assets!$A$2:$A$441,0),MATCH(AF$2,Assets!$A$2:$XY$2,0)),0)/$B30</f>
        <v>7.7942733414181523E-2</v>
      </c>
      <c r="AG30" s="14">
        <f>+IFERROR(INDEX(Assets!$A$2:$XY$440,MATCH($A30,Assets!$A$2:$A$441,0),MATCH(AG$2,Assets!$A$2:$XY$2,0)),0)/$B30</f>
        <v>0</v>
      </c>
      <c r="AH30" s="14">
        <f>+IFERROR(INDEX(Assets!$A$2:$XY$440,MATCH($A30,Assets!$A$2:$A$441,0),MATCH(AH$2,Assets!$A$2:$XY$2,0)),0)/$B30</f>
        <v>0</v>
      </c>
      <c r="AI30" s="14">
        <f>+IFERROR(INDEX(Assets!$A$2:$XY$440,MATCH($A30,Assets!$A$2:$A$441,0),MATCH(AI$2,Assets!$A$2:$XY$2,0)),0)/$B30</f>
        <v>0</v>
      </c>
      <c r="AJ30" s="14">
        <f>+IFERROR(INDEX(Assets!$A$2:$XY$440,MATCH($A30,Assets!$A$2:$A$441,0),MATCH(AJ$2,Assets!$A$2:$XY$2,0)),0)/$B30</f>
        <v>0</v>
      </c>
      <c r="AK30" s="14">
        <f>+IFERROR(INDEX(Assets!$A$2:$XY$440,MATCH($A30,Assets!$A$2:$A$441,0),MATCH(AK$2,Assets!$A$2:$XY$2,0)),0)/$B30</f>
        <v>0</v>
      </c>
      <c r="AL30" s="14">
        <f>+IFERROR(INDEX(Assets!$A$2:$XY$440,MATCH($A30,Assets!$A$2:$A$441,0),MATCH(AL$2,Assets!$A$2:$XY$2,0)),0)/$B30</f>
        <v>0</v>
      </c>
      <c r="AM30" s="14">
        <f>+IFERROR(INDEX(Assets!$A$2:$XY$440,MATCH($A30,Assets!$A$2:$A$441,0),MATCH(AM$2,Assets!$A$2:$XY$2,0)),0)/$B30</f>
        <v>0</v>
      </c>
      <c r="AN30" s="14">
        <f>+IFERROR(INDEX(Assets!$A$2:$XY$440,MATCH($A30,Assets!$A$2:$A$441,0),MATCH(AN$2,Assets!$A$2:$XY$2,0)),0)/$B30</f>
        <v>0</v>
      </c>
      <c r="AO30" s="14">
        <f>+IFERROR(INDEX(Assets!$A$2:$XY$440,MATCH($A30,Assets!$A$2:$A$441,0),MATCH(AO$2,Assets!$A$2:$XY$2,0)),0)/$B30</f>
        <v>0</v>
      </c>
      <c r="AP30" s="14">
        <f>+IFERROR(INDEX(Assets!$A$2:$XY$440,MATCH($A30,Assets!$A$2:$A$441,0),MATCH(AP$2,Assets!$A$2:$XY$2,0)),0)/$B30</f>
        <v>0</v>
      </c>
      <c r="AQ30" s="14">
        <f>+IFERROR(INDEX(Assets!$A$2:$XY$440,MATCH($A30,Assets!$A$2:$A$441,0),MATCH(AQ$2,Assets!$A$2:$XY$2,0)),0)/$B30</f>
        <v>0</v>
      </c>
    </row>
    <row r="31" spans="1:43" hidden="1" x14ac:dyDescent="0.25">
      <c r="A31" s="1">
        <f>+Quantity!A33</f>
        <v>44345</v>
      </c>
      <c r="B31" s="24">
        <f>+Assets!C31</f>
        <v>4648.5250914152366</v>
      </c>
      <c r="C31" s="14">
        <f>+IFERROR(INDEX(Assets!$A$2:$XY$440,MATCH($A31,Assets!$A$2:$A$441,0),MATCH(C$2,Assets!$A$2:$XY$2,0)),0)/$B31</f>
        <v>0</v>
      </c>
      <c r="D31" s="14">
        <f>+IFERROR(INDEX(Assets!$A$2:$XY$440,MATCH($A31,Assets!$A$2:$A$441,0),MATCH(D$2,Assets!$A$2:$XY$2,0)),0)/$B31</f>
        <v>6.3128410459038393E-3</v>
      </c>
      <c r="E31" s="14">
        <f>+IFERROR(INDEX(Assets!$A$2:$XY$440,MATCH($A31,Assets!$A$2:$A$441,0),MATCH(E$2,Assets!$A$2:$XY$2,0)),0)/$B31</f>
        <v>8.4348044226782271E-2</v>
      </c>
      <c r="F31" s="14">
        <f>+IFERROR(INDEX(Assets!$A$2:$XY$440,MATCH($A31,Assets!$A$2:$A$441,0),MATCH(F$2,Assets!$A$2:$XY$2,0)),0)/$B31</f>
        <v>0</v>
      </c>
      <c r="G31" s="14">
        <f>+IFERROR(INDEX(Assets!$A$2:$XY$440,MATCH($A31,Assets!$A$2:$A$441,0),MATCH(G$2,Assets!$A$2:$XY$2,0)),0)/$B31</f>
        <v>0</v>
      </c>
      <c r="H31" s="14">
        <f>+IFERROR(INDEX(Assets!$A$2:$XY$440,MATCH($A31,Assets!$A$2:$A$441,0),MATCH(H$2,Assets!$A$2:$XY$2,0)),0)/$B31</f>
        <v>0</v>
      </c>
      <c r="I31" s="14">
        <f>+IFERROR(INDEX(Assets!$A$2:$XY$440,MATCH($A31,Assets!$A$2:$A$441,0),MATCH(I$2,Assets!$A$2:$XY$2,0)),0)/$B31</f>
        <v>0</v>
      </c>
      <c r="J31" s="14">
        <f>+IFERROR(INDEX(Assets!$A$2:$XY$440,MATCH($A31,Assets!$A$2:$A$441,0),MATCH(J$2,Assets!$A$2:$XY$2,0)),0)/$B31</f>
        <v>0</v>
      </c>
      <c r="K31" s="14">
        <f>+IFERROR(INDEX(Assets!$A$2:$XY$440,MATCH($A31,Assets!$A$2:$A$441,0),MATCH(K$2,Assets!$A$2:$XY$2,0)),0)/$B31</f>
        <v>0</v>
      </c>
      <c r="L31" s="14">
        <f>+IFERROR(INDEX(Assets!$A$2:$XY$440,MATCH($A31,Assets!$A$2:$A$441,0),MATCH(L$2,Assets!$A$2:$XY$2,0)),0)/$B31</f>
        <v>0</v>
      </c>
      <c r="M31" s="14">
        <f>+IFERROR(INDEX(Assets!$A$2:$XY$440,MATCH($A31,Assets!$A$2:$A$441,0),MATCH(M$2,Assets!$A$2:$XY$2,0)),0)/$B31</f>
        <v>-4.8913079088922048E-17</v>
      </c>
      <c r="N31" s="14">
        <f>+IFERROR(INDEX(Assets!$A$2:$XY$440,MATCH($A31,Assets!$A$2:$A$441,0),MATCH(N$2,Assets!$A$2:$XY$2,0)),0)/$B31</f>
        <v>-3.5366056279573427E-2</v>
      </c>
      <c r="O31" s="14">
        <f>+IFERROR(INDEX(Assets!$A$2:$XY$440,MATCH($A31,Assets!$A$2:$A$441,0),MATCH(O$2,Assets!$A$2:$XY$2,0)),0)/$B31</f>
        <v>0</v>
      </c>
      <c r="P31" s="14">
        <f>+IFERROR(INDEX(Assets!$A$2:$XY$440,MATCH($A31,Assets!$A$2:$A$441,0),MATCH(P$2,Assets!$A$2:$XY$2,0)),0)/$B31</f>
        <v>0.50163214226946806</v>
      </c>
      <c r="Q31" s="14">
        <f>+IFERROR(INDEX(Assets!$A$2:$XY$440,MATCH($A31,Assets!$A$2:$A$441,0),MATCH(Q$2,Assets!$A$2:$XY$2,0)),0)/$B31</f>
        <v>0.36944517907164104</v>
      </c>
      <c r="R31" s="14">
        <f>+IFERROR(INDEX(Assets!$A$2:$XY$440,MATCH($A31,Assets!$A$2:$A$441,0),MATCH(R$2,Assets!$A$2:$XY$2,0)),0)/$B31</f>
        <v>0</v>
      </c>
      <c r="S31" s="14">
        <f>+IFERROR(INDEX(Assets!$A$2:$XY$440,MATCH($A31,Assets!$A$2:$A$441,0),MATCH(S$2,Assets!$A$2:$XY$2,0)),0)/$B31</f>
        <v>0</v>
      </c>
      <c r="T31" s="14">
        <f>+IFERROR(INDEX(Assets!$A$2:$XY$440,MATCH($A31,Assets!$A$2:$A$441,0),MATCH(T$2,Assets!$A$2:$XY$2,0)),0)/$B31</f>
        <v>0</v>
      </c>
      <c r="U31" s="14">
        <f>+IFERROR(INDEX(Assets!$A$2:$XY$440,MATCH($A31,Assets!$A$2:$A$441,0),MATCH(U$2,Assets!$A$2:$XY$2,0)),0)/$B31</f>
        <v>0</v>
      </c>
      <c r="V31" s="14">
        <f>+IFERROR(INDEX(Assets!$A$2:$XY$440,MATCH($A31,Assets!$A$2:$A$441,0),MATCH(V$2,Assets!$A$2:$XY$2,0)),0)/$B31</f>
        <v>0</v>
      </c>
      <c r="W31" s="14">
        <f>+IFERROR(INDEX(Assets!$A$2:$XY$440,MATCH($A31,Assets!$A$2:$A$441,0),MATCH(W$2,Assets!$A$2:$XY$2,0)),0)/$B31</f>
        <v>0</v>
      </c>
      <c r="X31" s="14">
        <f>+IFERROR(INDEX(Assets!$A$2:$XY$440,MATCH($A31,Assets!$A$2:$A$441,0),MATCH(X$2,Assets!$A$2:$XY$2,0)),0)/$B31</f>
        <v>9.6255852843834189E-17</v>
      </c>
      <c r="Y31" s="14">
        <f>+IFERROR(INDEX(Assets!$A$2:$XY$440,MATCH($A31,Assets!$A$2:$A$441,0),MATCH(Y$2,Assets!$A$2:$XY$2,0)),0)/$B31</f>
        <v>0</v>
      </c>
      <c r="Z31" s="14">
        <f>+IFERROR(INDEX(Assets!$A$2:$XY$440,MATCH($A31,Assets!$A$2:$A$441,0),MATCH(Z$2,Assets!$A$2:$XY$2,0)),0)/$B31</f>
        <v>0</v>
      </c>
      <c r="AA31" s="14">
        <f>+IFERROR(INDEX(Assets!$A$2:$XY$440,MATCH($A31,Assets!$A$2:$A$441,0),MATCH(AA$2,Assets!$A$2:$XY$2,0)),0)/$B31</f>
        <v>0</v>
      </c>
      <c r="AB31" s="14">
        <f>+IFERROR(INDEX(Assets!$A$2:$XY$440,MATCH($A31,Assets!$A$2:$A$441,0),MATCH(AB$2,Assets!$A$2:$XY$2,0)),0)/$B31</f>
        <v>0</v>
      </c>
      <c r="AC31" s="14">
        <f>+IFERROR(INDEX(Assets!$A$2:$XY$440,MATCH($A31,Assets!$A$2:$A$441,0),MATCH(AC$2,Assets!$A$2:$XY$2,0)),0)/$B31</f>
        <v>0</v>
      </c>
      <c r="AD31" s="14">
        <f>+IFERROR(INDEX(Assets!$A$2:$XY$440,MATCH($A31,Assets!$A$2:$A$441,0),MATCH(AD$2,Assets!$A$2:$XY$2,0)),0)/$B31</f>
        <v>0</v>
      </c>
      <c r="AE31" s="14">
        <f>+IFERROR(INDEX(Assets!$A$2:$XY$440,MATCH($A31,Assets!$A$2:$A$441,0),MATCH(AE$2,Assets!$A$2:$XY$2,0)),0)/$B31</f>
        <v>-3.9130463271137639E-17</v>
      </c>
      <c r="AF31" s="14">
        <f>+IFERROR(INDEX(Assets!$A$2:$XY$440,MATCH($A31,Assets!$A$2:$A$441,0),MATCH(AF$2,Assets!$A$2:$XY$2,0)),0)/$B31</f>
        <v>7.362784966577833E-2</v>
      </c>
      <c r="AG31" s="14">
        <f>+IFERROR(INDEX(Assets!$A$2:$XY$440,MATCH($A31,Assets!$A$2:$A$441,0),MATCH(AG$2,Assets!$A$2:$XY$2,0)),0)/$B31</f>
        <v>0</v>
      </c>
      <c r="AH31" s="14">
        <f>+IFERROR(INDEX(Assets!$A$2:$XY$440,MATCH($A31,Assets!$A$2:$A$441,0),MATCH(AH$2,Assets!$A$2:$XY$2,0)),0)/$B31</f>
        <v>0</v>
      </c>
      <c r="AI31" s="14">
        <f>+IFERROR(INDEX(Assets!$A$2:$XY$440,MATCH($A31,Assets!$A$2:$A$441,0),MATCH(AI$2,Assets!$A$2:$XY$2,0)),0)/$B31</f>
        <v>0</v>
      </c>
      <c r="AJ31" s="14">
        <f>+IFERROR(INDEX(Assets!$A$2:$XY$440,MATCH($A31,Assets!$A$2:$A$441,0),MATCH(AJ$2,Assets!$A$2:$XY$2,0)),0)/$B31</f>
        <v>0</v>
      </c>
      <c r="AK31" s="14">
        <f>+IFERROR(INDEX(Assets!$A$2:$XY$440,MATCH($A31,Assets!$A$2:$A$441,0),MATCH(AK$2,Assets!$A$2:$XY$2,0)),0)/$B31</f>
        <v>0</v>
      </c>
      <c r="AL31" s="14">
        <f>+IFERROR(INDEX(Assets!$A$2:$XY$440,MATCH($A31,Assets!$A$2:$A$441,0),MATCH(AL$2,Assets!$A$2:$XY$2,0)),0)/$B31</f>
        <v>0</v>
      </c>
      <c r="AM31" s="14">
        <f>+IFERROR(INDEX(Assets!$A$2:$XY$440,MATCH($A31,Assets!$A$2:$A$441,0),MATCH(AM$2,Assets!$A$2:$XY$2,0)),0)/$B31</f>
        <v>0</v>
      </c>
      <c r="AN31" s="14">
        <f>+IFERROR(INDEX(Assets!$A$2:$XY$440,MATCH($A31,Assets!$A$2:$A$441,0),MATCH(AN$2,Assets!$A$2:$XY$2,0)),0)/$B31</f>
        <v>0</v>
      </c>
      <c r="AO31" s="14">
        <f>+IFERROR(INDEX(Assets!$A$2:$XY$440,MATCH($A31,Assets!$A$2:$A$441,0),MATCH(AO$2,Assets!$A$2:$XY$2,0)),0)/$B31</f>
        <v>0</v>
      </c>
      <c r="AP31" s="14">
        <f>+IFERROR(INDEX(Assets!$A$2:$XY$440,MATCH($A31,Assets!$A$2:$A$441,0),MATCH(AP$2,Assets!$A$2:$XY$2,0)),0)/$B31</f>
        <v>0</v>
      </c>
      <c r="AQ31" s="14">
        <f>+IFERROR(INDEX(Assets!$A$2:$XY$440,MATCH($A31,Assets!$A$2:$A$441,0),MATCH(AQ$2,Assets!$A$2:$XY$2,0)),0)/$B31</f>
        <v>0</v>
      </c>
    </row>
    <row r="32" spans="1:43" hidden="1" x14ac:dyDescent="0.25">
      <c r="A32" s="1">
        <f>+Quantity!A34</f>
        <v>44348</v>
      </c>
      <c r="B32" s="24">
        <f>+Assets!C32</f>
        <v>4325.9859914152375</v>
      </c>
      <c r="C32" s="14">
        <f>+IFERROR(INDEX(Assets!$A$2:$XY$440,MATCH($A32,Assets!$A$2:$A$441,0),MATCH(C$2,Assets!$A$2:$XY$2,0)),0)/$B32</f>
        <v>0</v>
      </c>
      <c r="D32" s="14">
        <f>+IFERROR(INDEX(Assets!$A$2:$XY$440,MATCH($A32,Assets!$A$2:$A$441,0),MATCH(D$2,Assets!$A$2:$XY$2,0)),0)/$B32</f>
        <v>6.7835171122224815E-3</v>
      </c>
      <c r="E32" s="14">
        <f>+IFERROR(INDEX(Assets!$A$2:$XY$440,MATCH($A32,Assets!$A$2:$A$441,0),MATCH(E$2,Assets!$A$2:$XY$2,0)),0)/$B32</f>
        <v>9.0636909314569164E-2</v>
      </c>
      <c r="F32" s="14">
        <f>+IFERROR(INDEX(Assets!$A$2:$XY$440,MATCH($A32,Assets!$A$2:$A$441,0),MATCH(F$2,Assets!$A$2:$XY$2,0)),0)/$B32</f>
        <v>0</v>
      </c>
      <c r="G32" s="14">
        <f>+IFERROR(INDEX(Assets!$A$2:$XY$440,MATCH($A32,Assets!$A$2:$A$441,0),MATCH(G$2,Assets!$A$2:$XY$2,0)),0)/$B32</f>
        <v>0</v>
      </c>
      <c r="H32" s="14">
        <f>+IFERROR(INDEX(Assets!$A$2:$XY$440,MATCH($A32,Assets!$A$2:$A$441,0),MATCH(H$2,Assets!$A$2:$XY$2,0)),0)/$B32</f>
        <v>0</v>
      </c>
      <c r="I32" s="14">
        <f>+IFERROR(INDEX(Assets!$A$2:$XY$440,MATCH($A32,Assets!$A$2:$A$441,0),MATCH(I$2,Assets!$A$2:$XY$2,0)),0)/$B32</f>
        <v>0</v>
      </c>
      <c r="J32" s="14">
        <f>+IFERROR(INDEX(Assets!$A$2:$XY$440,MATCH($A32,Assets!$A$2:$A$441,0),MATCH(J$2,Assets!$A$2:$XY$2,0)),0)/$B32</f>
        <v>0</v>
      </c>
      <c r="K32" s="14">
        <f>+IFERROR(INDEX(Assets!$A$2:$XY$440,MATCH($A32,Assets!$A$2:$A$441,0),MATCH(K$2,Assets!$A$2:$XY$2,0)),0)/$B32</f>
        <v>0</v>
      </c>
      <c r="L32" s="14">
        <f>+IFERROR(INDEX(Assets!$A$2:$XY$440,MATCH($A32,Assets!$A$2:$A$441,0),MATCH(L$2,Assets!$A$2:$XY$2,0)),0)/$B32</f>
        <v>0</v>
      </c>
      <c r="M32" s="14">
        <f>+IFERROR(INDEX(Assets!$A$2:$XY$440,MATCH($A32,Assets!$A$2:$A$441,0),MATCH(M$2,Assets!$A$2:$XY$2,0)),0)/$B32</f>
        <v>-5.2559965726760762E-17</v>
      </c>
      <c r="N32" s="14">
        <f>+IFERROR(INDEX(Assets!$A$2:$XY$440,MATCH($A32,Assets!$A$2:$A$441,0),MATCH(N$2,Assets!$A$2:$XY$2,0)),0)/$B32</f>
        <v>-4.7503621234051094E-2</v>
      </c>
      <c r="O32" s="14">
        <f>+IFERROR(INDEX(Assets!$A$2:$XY$440,MATCH($A32,Assets!$A$2:$A$441,0),MATCH(O$2,Assets!$A$2:$XY$2,0)),0)/$B32</f>
        <v>0</v>
      </c>
      <c r="P32" s="14">
        <f>+IFERROR(INDEX(Assets!$A$2:$XY$440,MATCH($A32,Assets!$A$2:$A$441,0),MATCH(P$2,Assets!$A$2:$XY$2,0)),0)/$B32</f>
        <v>0.47397529813294942</v>
      </c>
      <c r="Q32" s="14">
        <f>+IFERROR(INDEX(Assets!$A$2:$XY$440,MATCH($A32,Assets!$A$2:$A$441,0),MATCH(Q$2,Assets!$A$2:$XY$2,0)),0)/$B32</f>
        <v>0.39699046372895969</v>
      </c>
      <c r="R32" s="14">
        <f>+IFERROR(INDEX(Assets!$A$2:$XY$440,MATCH($A32,Assets!$A$2:$A$441,0),MATCH(R$2,Assets!$A$2:$XY$2,0)),0)/$B32</f>
        <v>0</v>
      </c>
      <c r="S32" s="14">
        <f>+IFERROR(INDEX(Assets!$A$2:$XY$440,MATCH($A32,Assets!$A$2:$A$441,0),MATCH(S$2,Assets!$A$2:$XY$2,0)),0)/$B32</f>
        <v>0</v>
      </c>
      <c r="T32" s="14">
        <f>+IFERROR(INDEX(Assets!$A$2:$XY$440,MATCH($A32,Assets!$A$2:$A$441,0),MATCH(T$2,Assets!$A$2:$XY$2,0)),0)/$B32</f>
        <v>0</v>
      </c>
      <c r="U32" s="14">
        <f>+IFERROR(INDEX(Assets!$A$2:$XY$440,MATCH($A32,Assets!$A$2:$A$441,0),MATCH(U$2,Assets!$A$2:$XY$2,0)),0)/$B32</f>
        <v>0</v>
      </c>
      <c r="V32" s="14">
        <f>+IFERROR(INDEX(Assets!$A$2:$XY$440,MATCH($A32,Assets!$A$2:$A$441,0),MATCH(V$2,Assets!$A$2:$XY$2,0)),0)/$B32</f>
        <v>0</v>
      </c>
      <c r="W32" s="14">
        <f>+IFERROR(INDEX(Assets!$A$2:$XY$440,MATCH($A32,Assets!$A$2:$A$441,0),MATCH(W$2,Assets!$A$2:$XY$2,0)),0)/$B32</f>
        <v>0</v>
      </c>
      <c r="X32" s="14">
        <f>+IFERROR(INDEX(Assets!$A$2:$XY$440,MATCH($A32,Assets!$A$2:$A$441,0),MATCH(X$2,Assets!$A$2:$XY$2,0)),0)/$B32</f>
        <v>1.0343254648260068E-16</v>
      </c>
      <c r="Y32" s="14">
        <f>+IFERROR(INDEX(Assets!$A$2:$XY$440,MATCH($A32,Assets!$A$2:$A$441,0),MATCH(Y$2,Assets!$A$2:$XY$2,0)),0)/$B32</f>
        <v>0</v>
      </c>
      <c r="Z32" s="14">
        <f>+IFERROR(INDEX(Assets!$A$2:$XY$440,MATCH($A32,Assets!$A$2:$A$441,0),MATCH(Z$2,Assets!$A$2:$XY$2,0)),0)/$B32</f>
        <v>0</v>
      </c>
      <c r="AA32" s="14">
        <f>+IFERROR(INDEX(Assets!$A$2:$XY$440,MATCH($A32,Assets!$A$2:$A$441,0),MATCH(AA$2,Assets!$A$2:$XY$2,0)),0)/$B32</f>
        <v>0</v>
      </c>
      <c r="AB32" s="14">
        <f>+IFERROR(INDEX(Assets!$A$2:$XY$440,MATCH($A32,Assets!$A$2:$A$441,0),MATCH(AB$2,Assets!$A$2:$XY$2,0)),0)/$B32</f>
        <v>0</v>
      </c>
      <c r="AC32" s="14">
        <f>+IFERROR(INDEX(Assets!$A$2:$XY$440,MATCH($A32,Assets!$A$2:$A$441,0),MATCH(AC$2,Assets!$A$2:$XY$2,0)),0)/$B32</f>
        <v>0</v>
      </c>
      <c r="AD32" s="14">
        <f>+IFERROR(INDEX(Assets!$A$2:$XY$440,MATCH($A32,Assets!$A$2:$A$441,0),MATCH(AD$2,Assets!$A$2:$XY$2,0)),0)/$B32</f>
        <v>0</v>
      </c>
      <c r="AE32" s="14">
        <f>+IFERROR(INDEX(Assets!$A$2:$XY$440,MATCH($A32,Assets!$A$2:$A$441,0),MATCH(AE$2,Assets!$A$2:$XY$2,0)),0)/$B32</f>
        <v>-4.2047972581408611E-17</v>
      </c>
      <c r="AF32" s="14">
        <f>+IFERROR(INDEX(Assets!$A$2:$XY$440,MATCH($A32,Assets!$A$2:$A$441,0),MATCH(AF$2,Assets!$A$2:$XY$2,0)),0)/$B32</f>
        <v>7.911743294535023E-2</v>
      </c>
      <c r="AG32" s="14">
        <f>+IFERROR(INDEX(Assets!$A$2:$XY$440,MATCH($A32,Assets!$A$2:$A$441,0),MATCH(AG$2,Assets!$A$2:$XY$2,0)),0)/$B32</f>
        <v>0</v>
      </c>
      <c r="AH32" s="14">
        <f>+IFERROR(INDEX(Assets!$A$2:$XY$440,MATCH($A32,Assets!$A$2:$A$441,0),MATCH(AH$2,Assets!$A$2:$XY$2,0)),0)/$B32</f>
        <v>0</v>
      </c>
      <c r="AI32" s="14">
        <f>+IFERROR(INDEX(Assets!$A$2:$XY$440,MATCH($A32,Assets!$A$2:$A$441,0),MATCH(AI$2,Assets!$A$2:$XY$2,0)),0)/$B32</f>
        <v>0</v>
      </c>
      <c r="AJ32" s="14">
        <f>+IFERROR(INDEX(Assets!$A$2:$XY$440,MATCH($A32,Assets!$A$2:$A$441,0),MATCH(AJ$2,Assets!$A$2:$XY$2,0)),0)/$B32</f>
        <v>0</v>
      </c>
      <c r="AK32" s="14">
        <f>+IFERROR(INDEX(Assets!$A$2:$XY$440,MATCH($A32,Assets!$A$2:$A$441,0),MATCH(AK$2,Assets!$A$2:$XY$2,0)),0)/$B32</f>
        <v>0</v>
      </c>
      <c r="AL32" s="14">
        <f>+IFERROR(INDEX(Assets!$A$2:$XY$440,MATCH($A32,Assets!$A$2:$A$441,0),MATCH(AL$2,Assets!$A$2:$XY$2,0)),0)/$B32</f>
        <v>0</v>
      </c>
      <c r="AM32" s="14">
        <f>+IFERROR(INDEX(Assets!$A$2:$XY$440,MATCH($A32,Assets!$A$2:$A$441,0),MATCH(AM$2,Assets!$A$2:$XY$2,0)),0)/$B32</f>
        <v>0</v>
      </c>
      <c r="AN32" s="14">
        <f>+IFERROR(INDEX(Assets!$A$2:$XY$440,MATCH($A32,Assets!$A$2:$A$441,0),MATCH(AN$2,Assets!$A$2:$XY$2,0)),0)/$B32</f>
        <v>0</v>
      </c>
      <c r="AO32" s="14">
        <f>+IFERROR(INDEX(Assets!$A$2:$XY$440,MATCH($A32,Assets!$A$2:$A$441,0),MATCH(AO$2,Assets!$A$2:$XY$2,0)),0)/$B32</f>
        <v>0</v>
      </c>
      <c r="AP32" s="14">
        <f>+IFERROR(INDEX(Assets!$A$2:$XY$440,MATCH($A32,Assets!$A$2:$A$441,0),MATCH(AP$2,Assets!$A$2:$XY$2,0)),0)/$B32</f>
        <v>0</v>
      </c>
      <c r="AQ32" s="14">
        <f>+IFERROR(INDEX(Assets!$A$2:$XY$440,MATCH($A32,Assets!$A$2:$A$441,0),MATCH(AQ$2,Assets!$A$2:$XY$2,0)),0)/$B32</f>
        <v>0</v>
      </c>
    </row>
    <row r="33" spans="1:43 16368:16375" hidden="1" x14ac:dyDescent="0.25">
      <c r="A33" s="1">
        <f>+Quantity!A35</f>
        <v>44350</v>
      </c>
      <c r="B33" s="24">
        <f>+Assets!C33</f>
        <v>4774.7788263456405</v>
      </c>
      <c r="C33" s="14">
        <f>+IFERROR(INDEX(Assets!$A$2:$XY$440,MATCH($A33,Assets!$A$2:$A$441,0),MATCH(C$2,Assets!$A$2:$XY$2,0)),0)/$B33</f>
        <v>0</v>
      </c>
      <c r="D33" s="14">
        <f>+IFERROR(INDEX(Assets!$A$2:$XY$440,MATCH($A33,Assets!$A$2:$A$441,0),MATCH(D$2,Assets!$A$2:$XY$2,0)),0)/$B33</f>
        <v>6.1459181811902679E-3</v>
      </c>
      <c r="E33" s="14">
        <f>+IFERROR(INDEX(Assets!$A$2:$XY$440,MATCH($A33,Assets!$A$2:$A$441,0),MATCH(E$2,Assets!$A$2:$XY$2,0)),0)/$B33</f>
        <v>8.2117730320105151E-2</v>
      </c>
      <c r="F33" s="14">
        <f>+IFERROR(INDEX(Assets!$A$2:$XY$440,MATCH($A33,Assets!$A$2:$A$441,0),MATCH(F$2,Assets!$A$2:$XY$2,0)),0)/$B33</f>
        <v>0</v>
      </c>
      <c r="G33" s="14">
        <f>+IFERROR(INDEX(Assets!$A$2:$XY$440,MATCH($A33,Assets!$A$2:$A$441,0),MATCH(G$2,Assets!$A$2:$XY$2,0)),0)/$B33</f>
        <v>0</v>
      </c>
      <c r="H33" s="14">
        <f>+IFERROR(INDEX(Assets!$A$2:$XY$440,MATCH($A33,Assets!$A$2:$A$441,0),MATCH(H$2,Assets!$A$2:$XY$2,0)),0)/$B33</f>
        <v>0</v>
      </c>
      <c r="I33" s="14">
        <f>+IFERROR(INDEX(Assets!$A$2:$XY$440,MATCH($A33,Assets!$A$2:$A$441,0),MATCH(I$2,Assets!$A$2:$XY$2,0)),0)/$B33</f>
        <v>0</v>
      </c>
      <c r="J33" s="14">
        <f>+IFERROR(INDEX(Assets!$A$2:$XY$440,MATCH($A33,Assets!$A$2:$A$441,0),MATCH(J$2,Assets!$A$2:$XY$2,0)),0)/$B33</f>
        <v>0</v>
      </c>
      <c r="K33" s="14">
        <f>+IFERROR(INDEX(Assets!$A$2:$XY$440,MATCH($A33,Assets!$A$2:$A$441,0),MATCH(K$2,Assets!$A$2:$XY$2,0)),0)/$B33</f>
        <v>0</v>
      </c>
      <c r="L33" s="14">
        <f>+IFERROR(INDEX(Assets!$A$2:$XY$440,MATCH($A33,Assets!$A$2:$A$441,0),MATCH(L$2,Assets!$A$2:$XY$2,0)),0)/$B33</f>
        <v>0</v>
      </c>
      <c r="M33" s="14">
        <f>+IFERROR(INDEX(Assets!$A$2:$XY$440,MATCH($A33,Assets!$A$2:$A$441,0),MATCH(M$2,Assets!$A$2:$XY$2,0)),0)/$B33</f>
        <v>-4.7619729355558791E-17</v>
      </c>
      <c r="N33" s="14">
        <f>+IFERROR(INDEX(Assets!$A$2:$XY$440,MATCH($A33,Assets!$A$2:$A$441,0),MATCH(N$2,Assets!$A$2:$XY$2,0)),0)/$B33</f>
        <v>-4.3038642725422141E-2</v>
      </c>
      <c r="O33" s="14">
        <f>+IFERROR(INDEX(Assets!$A$2:$XY$440,MATCH($A33,Assets!$A$2:$A$441,0),MATCH(O$2,Assets!$A$2:$XY$2,0)),0)/$B33</f>
        <v>0</v>
      </c>
      <c r="P33" s="14">
        <f>+IFERROR(INDEX(Assets!$A$2:$XY$440,MATCH($A33,Assets!$A$2:$A$441,0),MATCH(P$2,Assets!$A$2:$XY$2,0)),0)/$B33</f>
        <v>0.42942523090001933</v>
      </c>
      <c r="Q33" s="14">
        <f>+IFERROR(INDEX(Assets!$A$2:$XY$440,MATCH($A33,Assets!$A$2:$A$441,0),MATCH(Q$2,Assets!$A$2:$XY$2,0)),0)/$B33</f>
        <v>0.45366876635104608</v>
      </c>
      <c r="R33" s="14">
        <f>+IFERROR(INDEX(Assets!$A$2:$XY$440,MATCH($A33,Assets!$A$2:$A$441,0),MATCH(R$2,Assets!$A$2:$XY$2,0)),0)/$B33</f>
        <v>0</v>
      </c>
      <c r="S33" s="14">
        <f>+IFERROR(INDEX(Assets!$A$2:$XY$440,MATCH($A33,Assets!$A$2:$A$441,0),MATCH(S$2,Assets!$A$2:$XY$2,0)),0)/$B33</f>
        <v>0</v>
      </c>
      <c r="T33" s="14">
        <f>+IFERROR(INDEX(Assets!$A$2:$XY$440,MATCH($A33,Assets!$A$2:$A$441,0),MATCH(T$2,Assets!$A$2:$XY$2,0)),0)/$B33</f>
        <v>0</v>
      </c>
      <c r="U33" s="14">
        <f>+IFERROR(INDEX(Assets!$A$2:$XY$440,MATCH($A33,Assets!$A$2:$A$441,0),MATCH(U$2,Assets!$A$2:$XY$2,0)),0)/$B33</f>
        <v>0</v>
      </c>
      <c r="V33" s="14">
        <f>+IFERROR(INDEX(Assets!$A$2:$XY$440,MATCH($A33,Assets!$A$2:$A$441,0),MATCH(V$2,Assets!$A$2:$XY$2,0)),0)/$B33</f>
        <v>0</v>
      </c>
      <c r="W33" s="14">
        <f>+IFERROR(INDEX(Assets!$A$2:$XY$440,MATCH($A33,Assets!$A$2:$A$441,0),MATCH(W$2,Assets!$A$2:$XY$2,0)),0)/$B33</f>
        <v>0</v>
      </c>
      <c r="X33" s="14">
        <f>+IFERROR(INDEX(Assets!$A$2:$XY$440,MATCH($A33,Assets!$A$2:$A$441,0),MATCH(X$2,Assets!$A$2:$XY$2,0)),0)/$B33</f>
        <v>9.3710675072794605E-17</v>
      </c>
      <c r="Y33" s="14">
        <f>+IFERROR(INDEX(Assets!$A$2:$XY$440,MATCH($A33,Assets!$A$2:$A$441,0),MATCH(Y$2,Assets!$A$2:$XY$2,0)),0)/$B33</f>
        <v>0</v>
      </c>
      <c r="Z33" s="14">
        <f>+IFERROR(INDEX(Assets!$A$2:$XY$440,MATCH($A33,Assets!$A$2:$A$441,0),MATCH(Z$2,Assets!$A$2:$XY$2,0)),0)/$B33</f>
        <v>0</v>
      </c>
      <c r="AA33" s="14">
        <f>+IFERROR(INDEX(Assets!$A$2:$XY$440,MATCH($A33,Assets!$A$2:$A$441,0),MATCH(AA$2,Assets!$A$2:$XY$2,0)),0)/$B33</f>
        <v>0</v>
      </c>
      <c r="AB33" s="14">
        <f>+IFERROR(INDEX(Assets!$A$2:$XY$440,MATCH($A33,Assets!$A$2:$A$441,0),MATCH(AB$2,Assets!$A$2:$XY$2,0)),0)/$B33</f>
        <v>0</v>
      </c>
      <c r="AC33" s="14">
        <f>+IFERROR(INDEX(Assets!$A$2:$XY$440,MATCH($A33,Assets!$A$2:$A$441,0),MATCH(AC$2,Assets!$A$2:$XY$2,0)),0)/$B33</f>
        <v>0</v>
      </c>
      <c r="AD33" s="14">
        <f>+IFERROR(INDEX(Assets!$A$2:$XY$440,MATCH($A33,Assets!$A$2:$A$441,0),MATCH(AD$2,Assets!$A$2:$XY$2,0)),0)/$B33</f>
        <v>0</v>
      </c>
      <c r="AE33" s="14">
        <f>+IFERROR(INDEX(Assets!$A$2:$XY$440,MATCH($A33,Assets!$A$2:$A$441,0),MATCH(AE$2,Assets!$A$2:$XY$2,0)),0)/$B33</f>
        <v>-3.8095783484447036E-17</v>
      </c>
      <c r="AF33" s="14">
        <f>+IFERROR(INDEX(Assets!$A$2:$XY$440,MATCH($A33,Assets!$A$2:$A$441,0),MATCH(AF$2,Assets!$A$2:$XY$2,0)),0)/$B33</f>
        <v>7.1680996973061392E-2</v>
      </c>
      <c r="AG33" s="14">
        <f>+IFERROR(INDEX(Assets!$A$2:$XY$440,MATCH($A33,Assets!$A$2:$A$441,0),MATCH(AG$2,Assets!$A$2:$XY$2,0)),0)/$B33</f>
        <v>0</v>
      </c>
      <c r="AH33" s="14">
        <f>+IFERROR(INDEX(Assets!$A$2:$XY$440,MATCH($A33,Assets!$A$2:$A$441,0),MATCH(AH$2,Assets!$A$2:$XY$2,0)),0)/$B33</f>
        <v>0</v>
      </c>
      <c r="AI33" s="14">
        <f>+IFERROR(INDEX(Assets!$A$2:$XY$440,MATCH($A33,Assets!$A$2:$A$441,0),MATCH(AI$2,Assets!$A$2:$XY$2,0)),0)/$B33</f>
        <v>0</v>
      </c>
      <c r="AJ33" s="14">
        <f>+IFERROR(INDEX(Assets!$A$2:$XY$440,MATCH($A33,Assets!$A$2:$A$441,0),MATCH(AJ$2,Assets!$A$2:$XY$2,0)),0)/$B33</f>
        <v>0</v>
      </c>
      <c r="AK33" s="14">
        <f>+IFERROR(INDEX(Assets!$A$2:$XY$440,MATCH($A33,Assets!$A$2:$A$441,0),MATCH(AK$2,Assets!$A$2:$XY$2,0)),0)/$B33</f>
        <v>0</v>
      </c>
      <c r="AL33" s="14">
        <f>+IFERROR(INDEX(Assets!$A$2:$XY$440,MATCH($A33,Assets!$A$2:$A$441,0),MATCH(AL$2,Assets!$A$2:$XY$2,0)),0)/$B33</f>
        <v>0</v>
      </c>
      <c r="AM33" s="14">
        <f>+IFERROR(INDEX(Assets!$A$2:$XY$440,MATCH($A33,Assets!$A$2:$A$441,0),MATCH(AM$2,Assets!$A$2:$XY$2,0)),0)/$B33</f>
        <v>0</v>
      </c>
      <c r="AN33" s="14">
        <f>+IFERROR(INDEX(Assets!$A$2:$XY$440,MATCH($A33,Assets!$A$2:$A$441,0),MATCH(AN$2,Assets!$A$2:$XY$2,0)),0)/$B33</f>
        <v>0</v>
      </c>
      <c r="AO33" s="14">
        <f>+IFERROR(INDEX(Assets!$A$2:$XY$440,MATCH($A33,Assets!$A$2:$A$441,0),MATCH(AO$2,Assets!$A$2:$XY$2,0)),0)/$B33</f>
        <v>0</v>
      </c>
      <c r="AP33" s="14">
        <f>+IFERROR(INDEX(Assets!$A$2:$XY$440,MATCH($A33,Assets!$A$2:$A$441,0),MATCH(AP$2,Assets!$A$2:$XY$2,0)),0)/$B33</f>
        <v>0</v>
      </c>
      <c r="AQ33" s="14">
        <f>+IFERROR(INDEX(Assets!$A$2:$XY$440,MATCH($A33,Assets!$A$2:$A$441,0),MATCH(AQ$2,Assets!$A$2:$XY$2,0)),0)/$B33</f>
        <v>0</v>
      </c>
    </row>
    <row r="34" spans="1:43 16368:16375" hidden="1" x14ac:dyDescent="0.25">
      <c r="A34" s="1">
        <f>+Quantity!A36</f>
        <v>44352</v>
      </c>
      <c r="B34" s="24">
        <f>+Assets!C34</f>
        <v>5286.1313263456404</v>
      </c>
      <c r="C34" s="14">
        <f>+IFERROR(INDEX(Assets!$A$2:$XY$440,MATCH($A34,Assets!$A$2:$A$441,0),MATCH(C$2,Assets!$A$2:$XY$2,0)),0)/$B34</f>
        <v>0</v>
      </c>
      <c r="D34" s="14">
        <f>+IFERROR(INDEX(Assets!$A$2:$XY$440,MATCH($A34,Assets!$A$2:$A$441,0),MATCH(D$2,Assets!$A$2:$XY$2,0)),0)/$B34</f>
        <v>5.5513944297495904E-3</v>
      </c>
      <c r="E34" s="14">
        <f>+IFERROR(INDEX(Assets!$A$2:$XY$440,MATCH($A34,Assets!$A$2:$A$441,0),MATCH(E$2,Assets!$A$2:$XY$2,0)),0)/$B34</f>
        <v>7.4174093641191902E-2</v>
      </c>
      <c r="F34" s="14">
        <f>+IFERROR(INDEX(Assets!$A$2:$XY$440,MATCH($A34,Assets!$A$2:$A$441,0),MATCH(F$2,Assets!$A$2:$XY$2,0)),0)/$B34</f>
        <v>0</v>
      </c>
      <c r="G34" s="14">
        <f>+IFERROR(INDEX(Assets!$A$2:$XY$440,MATCH($A34,Assets!$A$2:$A$441,0),MATCH(G$2,Assets!$A$2:$XY$2,0)),0)/$B34</f>
        <v>0</v>
      </c>
      <c r="H34" s="14">
        <f>+IFERROR(INDEX(Assets!$A$2:$XY$440,MATCH($A34,Assets!$A$2:$A$441,0),MATCH(H$2,Assets!$A$2:$XY$2,0)),0)/$B34</f>
        <v>0</v>
      </c>
      <c r="I34" s="14">
        <f>+IFERROR(INDEX(Assets!$A$2:$XY$440,MATCH($A34,Assets!$A$2:$A$441,0),MATCH(I$2,Assets!$A$2:$XY$2,0)),0)/$B34</f>
        <v>0</v>
      </c>
      <c r="J34" s="14">
        <f>+IFERROR(INDEX(Assets!$A$2:$XY$440,MATCH($A34,Assets!$A$2:$A$441,0),MATCH(J$2,Assets!$A$2:$XY$2,0)),0)/$B34</f>
        <v>0</v>
      </c>
      <c r="K34" s="14">
        <f>+IFERROR(INDEX(Assets!$A$2:$XY$440,MATCH($A34,Assets!$A$2:$A$441,0),MATCH(K$2,Assets!$A$2:$XY$2,0)),0)/$B34</f>
        <v>0</v>
      </c>
      <c r="L34" s="14">
        <f>+IFERROR(INDEX(Assets!$A$2:$XY$440,MATCH($A34,Assets!$A$2:$A$441,0),MATCH(L$2,Assets!$A$2:$XY$2,0)),0)/$B34</f>
        <v>0</v>
      </c>
      <c r="M34" s="14">
        <f>+IFERROR(INDEX(Assets!$A$2:$XY$440,MATCH($A34,Assets!$A$2:$A$441,0),MATCH(M$2,Assets!$A$2:$XY$2,0)),0)/$B34</f>
        <v>-4.3013247572950087E-17</v>
      </c>
      <c r="N34" s="14">
        <f>+IFERROR(INDEX(Assets!$A$2:$XY$440,MATCH($A34,Assets!$A$2:$A$441,0),MATCH(N$2,Assets!$A$2:$XY$2,0)),0)/$B34</f>
        <v>-3.8875311132700298E-2</v>
      </c>
      <c r="O34" s="14">
        <f>+IFERROR(INDEX(Assets!$A$2:$XY$440,MATCH($A34,Assets!$A$2:$A$441,0),MATCH(O$2,Assets!$A$2:$XY$2,0)),0)/$B34</f>
        <v>0</v>
      </c>
      <c r="P34" s="14">
        <f>+IFERROR(INDEX(Assets!$A$2:$XY$440,MATCH($A34,Assets!$A$2:$A$441,0),MATCH(P$2,Assets!$A$2:$XY$2,0)),0)/$B34</f>
        <v>0.48461962858024071</v>
      </c>
      <c r="Q34" s="14">
        <f>+IFERROR(INDEX(Assets!$A$2:$XY$440,MATCH($A34,Assets!$A$2:$A$441,0),MATCH(Q$2,Assets!$A$2:$XY$2,0)),0)/$B34</f>
        <v>0.40978323957850243</v>
      </c>
      <c r="R34" s="14">
        <f>+IFERROR(INDEX(Assets!$A$2:$XY$440,MATCH($A34,Assets!$A$2:$A$441,0),MATCH(R$2,Assets!$A$2:$XY$2,0)),0)/$B34</f>
        <v>0</v>
      </c>
      <c r="S34" s="14">
        <f>+IFERROR(INDEX(Assets!$A$2:$XY$440,MATCH($A34,Assets!$A$2:$A$441,0),MATCH(S$2,Assets!$A$2:$XY$2,0)),0)/$B34</f>
        <v>0</v>
      </c>
      <c r="T34" s="14">
        <f>+IFERROR(INDEX(Assets!$A$2:$XY$440,MATCH($A34,Assets!$A$2:$A$441,0),MATCH(T$2,Assets!$A$2:$XY$2,0)),0)/$B34</f>
        <v>0</v>
      </c>
      <c r="U34" s="14">
        <f>+IFERROR(INDEX(Assets!$A$2:$XY$440,MATCH($A34,Assets!$A$2:$A$441,0),MATCH(U$2,Assets!$A$2:$XY$2,0)),0)/$B34</f>
        <v>0</v>
      </c>
      <c r="V34" s="14">
        <f>+IFERROR(INDEX(Assets!$A$2:$XY$440,MATCH($A34,Assets!$A$2:$A$441,0),MATCH(V$2,Assets!$A$2:$XY$2,0)),0)/$B34</f>
        <v>0</v>
      </c>
      <c r="W34" s="14">
        <f>+IFERROR(INDEX(Assets!$A$2:$XY$440,MATCH($A34,Assets!$A$2:$A$441,0),MATCH(W$2,Assets!$A$2:$XY$2,0)),0)/$B34</f>
        <v>0</v>
      </c>
      <c r="X34" s="14">
        <f>+IFERROR(INDEX(Assets!$A$2:$XY$440,MATCH($A34,Assets!$A$2:$A$441,0),MATCH(X$2,Assets!$A$2:$XY$2,0)),0)/$B34</f>
        <v>8.464559798393457E-17</v>
      </c>
      <c r="Y34" s="14">
        <f>+IFERROR(INDEX(Assets!$A$2:$XY$440,MATCH($A34,Assets!$A$2:$A$441,0),MATCH(Y$2,Assets!$A$2:$XY$2,0)),0)/$B34</f>
        <v>0</v>
      </c>
      <c r="Z34" s="14">
        <f>+IFERROR(INDEX(Assets!$A$2:$XY$440,MATCH($A34,Assets!$A$2:$A$441,0),MATCH(Z$2,Assets!$A$2:$XY$2,0)),0)/$B34</f>
        <v>0</v>
      </c>
      <c r="AA34" s="14">
        <f>+IFERROR(INDEX(Assets!$A$2:$XY$440,MATCH($A34,Assets!$A$2:$A$441,0),MATCH(AA$2,Assets!$A$2:$XY$2,0)),0)/$B34</f>
        <v>0</v>
      </c>
      <c r="AB34" s="14">
        <f>+IFERROR(INDEX(Assets!$A$2:$XY$440,MATCH($A34,Assets!$A$2:$A$441,0),MATCH(AB$2,Assets!$A$2:$XY$2,0)),0)/$B34</f>
        <v>0</v>
      </c>
      <c r="AC34" s="14">
        <f>+IFERROR(INDEX(Assets!$A$2:$XY$440,MATCH($A34,Assets!$A$2:$A$441,0),MATCH(AC$2,Assets!$A$2:$XY$2,0)),0)/$B34</f>
        <v>0</v>
      </c>
      <c r="AD34" s="14">
        <f>+IFERROR(INDEX(Assets!$A$2:$XY$440,MATCH($A34,Assets!$A$2:$A$441,0),MATCH(AD$2,Assets!$A$2:$XY$2,0)),0)/$B34</f>
        <v>0</v>
      </c>
      <c r="AE34" s="14">
        <f>+IFERROR(INDEX(Assets!$A$2:$XY$440,MATCH($A34,Assets!$A$2:$A$441,0),MATCH(AE$2,Assets!$A$2:$XY$2,0)),0)/$B34</f>
        <v>-3.4410598058360073E-17</v>
      </c>
      <c r="AF34" s="14">
        <f>+IFERROR(INDEX(Assets!$A$2:$XY$440,MATCH($A34,Assets!$A$2:$A$441,0),MATCH(AF$2,Assets!$A$2:$XY$2,0)),0)/$B34</f>
        <v>6.4746954903015644E-2</v>
      </c>
      <c r="AG34" s="14">
        <f>+IFERROR(INDEX(Assets!$A$2:$XY$440,MATCH($A34,Assets!$A$2:$A$441,0),MATCH(AG$2,Assets!$A$2:$XY$2,0)),0)/$B34</f>
        <v>0</v>
      </c>
      <c r="AH34" s="14">
        <f>+IFERROR(INDEX(Assets!$A$2:$XY$440,MATCH($A34,Assets!$A$2:$A$441,0),MATCH(AH$2,Assets!$A$2:$XY$2,0)),0)/$B34</f>
        <v>0</v>
      </c>
      <c r="AI34" s="14">
        <f>+IFERROR(INDEX(Assets!$A$2:$XY$440,MATCH($A34,Assets!$A$2:$A$441,0),MATCH(AI$2,Assets!$A$2:$XY$2,0)),0)/$B34</f>
        <v>0</v>
      </c>
      <c r="AJ34" s="14">
        <f>+IFERROR(INDEX(Assets!$A$2:$XY$440,MATCH($A34,Assets!$A$2:$A$441,0),MATCH(AJ$2,Assets!$A$2:$XY$2,0)),0)/$B34</f>
        <v>0</v>
      </c>
      <c r="AK34" s="14">
        <f>+IFERROR(INDEX(Assets!$A$2:$XY$440,MATCH($A34,Assets!$A$2:$A$441,0),MATCH(AK$2,Assets!$A$2:$XY$2,0)),0)/$B34</f>
        <v>0</v>
      </c>
      <c r="AL34" s="14">
        <f>+IFERROR(INDEX(Assets!$A$2:$XY$440,MATCH($A34,Assets!$A$2:$A$441,0),MATCH(AL$2,Assets!$A$2:$XY$2,0)),0)/$B34</f>
        <v>0</v>
      </c>
      <c r="AM34" s="14">
        <f>+IFERROR(INDEX(Assets!$A$2:$XY$440,MATCH($A34,Assets!$A$2:$A$441,0),MATCH(AM$2,Assets!$A$2:$XY$2,0)),0)/$B34</f>
        <v>0</v>
      </c>
      <c r="AN34" s="14">
        <f>+IFERROR(INDEX(Assets!$A$2:$XY$440,MATCH($A34,Assets!$A$2:$A$441,0),MATCH(AN$2,Assets!$A$2:$XY$2,0)),0)/$B34</f>
        <v>0</v>
      </c>
      <c r="AO34" s="14">
        <f>+IFERROR(INDEX(Assets!$A$2:$XY$440,MATCH($A34,Assets!$A$2:$A$441,0),MATCH(AO$2,Assets!$A$2:$XY$2,0)),0)/$B34</f>
        <v>0</v>
      </c>
      <c r="AP34" s="14">
        <f>+IFERROR(INDEX(Assets!$A$2:$XY$440,MATCH($A34,Assets!$A$2:$A$441,0),MATCH(AP$2,Assets!$A$2:$XY$2,0)),0)/$B34</f>
        <v>0</v>
      </c>
      <c r="AQ34" s="14">
        <f>+IFERROR(INDEX(Assets!$A$2:$XY$440,MATCH($A34,Assets!$A$2:$A$441,0),MATCH(AQ$2,Assets!$A$2:$XY$2,0)),0)/$B34</f>
        <v>0</v>
      </c>
    </row>
    <row r="35" spans="1:43 16368:16375" hidden="1" x14ac:dyDescent="0.25">
      <c r="A35" s="1">
        <f>+Quantity!A37</f>
        <v>44353</v>
      </c>
      <c r="B35" s="24">
        <f>+Assets!C35</f>
        <v>5479.1731501127524</v>
      </c>
      <c r="C35" s="14">
        <f>+IFERROR(INDEX(Assets!$A$2:$XY$440,MATCH($A35,Assets!$A$2:$A$441,0),MATCH(C$2,Assets!$A$2:$XY$2,0)),0)/$B35</f>
        <v>0</v>
      </c>
      <c r="D35" s="14">
        <f>+IFERROR(INDEX(Assets!$A$2:$XY$440,MATCH($A35,Assets!$A$2:$A$441,0),MATCH(D$2,Assets!$A$2:$XY$2,0)),0)/$B35</f>
        <v>5.3558081111921277E-3</v>
      </c>
      <c r="E35" s="14">
        <f>+IFERROR(INDEX(Assets!$A$2:$XY$440,MATCH($A35,Assets!$A$2:$A$441,0),MATCH(E$2,Assets!$A$2:$XY$2,0)),0)/$B35</f>
        <v>1.0276550577497368E-2</v>
      </c>
      <c r="F35" s="14">
        <f>+IFERROR(INDEX(Assets!$A$2:$XY$440,MATCH($A35,Assets!$A$2:$A$441,0),MATCH(F$2,Assets!$A$2:$XY$2,0)),0)/$B35</f>
        <v>0</v>
      </c>
      <c r="G35" s="14">
        <f>+IFERROR(INDEX(Assets!$A$2:$XY$440,MATCH($A35,Assets!$A$2:$A$441,0),MATCH(G$2,Assets!$A$2:$XY$2,0)),0)/$B35</f>
        <v>0</v>
      </c>
      <c r="H35" s="14">
        <f>+IFERROR(INDEX(Assets!$A$2:$XY$440,MATCH($A35,Assets!$A$2:$A$441,0),MATCH(H$2,Assets!$A$2:$XY$2,0)),0)/$B35</f>
        <v>0</v>
      </c>
      <c r="I35" s="14">
        <f>+IFERROR(INDEX(Assets!$A$2:$XY$440,MATCH($A35,Assets!$A$2:$A$441,0),MATCH(I$2,Assets!$A$2:$XY$2,0)),0)/$B35</f>
        <v>0</v>
      </c>
      <c r="J35" s="14">
        <f>+IFERROR(INDEX(Assets!$A$2:$XY$440,MATCH($A35,Assets!$A$2:$A$441,0),MATCH(J$2,Assets!$A$2:$XY$2,0)),0)/$B35</f>
        <v>0</v>
      </c>
      <c r="K35" s="14">
        <f>+IFERROR(INDEX(Assets!$A$2:$XY$440,MATCH($A35,Assets!$A$2:$A$441,0),MATCH(K$2,Assets!$A$2:$XY$2,0)),0)/$B35</f>
        <v>0</v>
      </c>
      <c r="L35" s="14">
        <f>+IFERROR(INDEX(Assets!$A$2:$XY$440,MATCH($A35,Assets!$A$2:$A$441,0),MATCH(L$2,Assets!$A$2:$XY$2,0)),0)/$B35</f>
        <v>0</v>
      </c>
      <c r="M35" s="14">
        <f>+IFERROR(INDEX(Assets!$A$2:$XY$440,MATCH($A35,Assets!$A$2:$A$441,0),MATCH(M$2,Assets!$A$2:$XY$2,0)),0)/$B35</f>
        <v>-4.1497808011150931E-17</v>
      </c>
      <c r="N35" s="14">
        <f>+IFERROR(INDEX(Assets!$A$2:$XY$440,MATCH($A35,Assets!$A$2:$A$441,0),MATCH(N$2,Assets!$A$2:$XY$2,0)),0)/$B35</f>
        <v>-7.7808390020908002E-17</v>
      </c>
      <c r="O35" s="14">
        <f>+IFERROR(INDEX(Assets!$A$2:$XY$440,MATCH($A35,Assets!$A$2:$A$441,0),MATCH(O$2,Assets!$A$2:$XY$2,0)),0)/$B35</f>
        <v>0</v>
      </c>
      <c r="P35" s="14">
        <f>+IFERROR(INDEX(Assets!$A$2:$XY$440,MATCH($A35,Assets!$A$2:$A$441,0),MATCH(P$2,Assets!$A$2:$XY$2,0)),0)/$B35</f>
        <v>0.46754554561709416</v>
      </c>
      <c r="Q35" s="14">
        <f>+IFERROR(INDEX(Assets!$A$2:$XY$440,MATCH($A35,Assets!$A$2:$A$441,0),MATCH(Q$2,Assets!$A$2:$XY$2,0)),0)/$B35</f>
        <v>0.39534578674571474</v>
      </c>
      <c r="R35" s="14">
        <f>+IFERROR(INDEX(Assets!$A$2:$XY$440,MATCH($A35,Assets!$A$2:$A$441,0),MATCH(R$2,Assets!$A$2:$XY$2,0)),0)/$B35</f>
        <v>5.9010513978821615E-2</v>
      </c>
      <c r="S35" s="14">
        <f>+IFERROR(INDEX(Assets!$A$2:$XY$440,MATCH($A35,Assets!$A$2:$A$441,0),MATCH(S$2,Assets!$A$2:$XY$2,0)),0)/$B35</f>
        <v>0</v>
      </c>
      <c r="T35" s="14">
        <f>+IFERROR(INDEX(Assets!$A$2:$XY$440,MATCH($A35,Assets!$A$2:$A$441,0),MATCH(T$2,Assets!$A$2:$XY$2,0)),0)/$B35</f>
        <v>0</v>
      </c>
      <c r="U35" s="14">
        <f>+IFERROR(INDEX(Assets!$A$2:$XY$440,MATCH($A35,Assets!$A$2:$A$441,0),MATCH(U$2,Assets!$A$2:$XY$2,0)),0)/$B35</f>
        <v>0</v>
      </c>
      <c r="V35" s="14">
        <f>+IFERROR(INDEX(Assets!$A$2:$XY$440,MATCH($A35,Assets!$A$2:$A$441,0),MATCH(V$2,Assets!$A$2:$XY$2,0)),0)/$B35</f>
        <v>0</v>
      </c>
      <c r="W35" s="14">
        <f>+IFERROR(INDEX(Assets!$A$2:$XY$440,MATCH($A35,Assets!$A$2:$A$441,0),MATCH(W$2,Assets!$A$2:$XY$2,0)),0)/$B35</f>
        <v>0</v>
      </c>
      <c r="X35" s="14">
        <f>+IFERROR(INDEX(Assets!$A$2:$XY$440,MATCH($A35,Assets!$A$2:$A$441,0),MATCH(X$2,Assets!$A$2:$XY$2,0)),0)/$B35</f>
        <v>8.1663370527162144E-17</v>
      </c>
      <c r="Y35" s="14">
        <f>+IFERROR(INDEX(Assets!$A$2:$XY$440,MATCH($A35,Assets!$A$2:$A$441,0),MATCH(Y$2,Assets!$A$2:$XY$2,0)),0)/$B35</f>
        <v>0</v>
      </c>
      <c r="Z35" s="14">
        <f>+IFERROR(INDEX(Assets!$A$2:$XY$440,MATCH($A35,Assets!$A$2:$A$441,0),MATCH(Z$2,Assets!$A$2:$XY$2,0)),0)/$B35</f>
        <v>0</v>
      </c>
      <c r="AA35" s="14">
        <f>+IFERROR(INDEX(Assets!$A$2:$XY$440,MATCH($A35,Assets!$A$2:$A$441,0),MATCH(AA$2,Assets!$A$2:$XY$2,0)),0)/$B35</f>
        <v>0</v>
      </c>
      <c r="AB35" s="14">
        <f>+IFERROR(INDEX(Assets!$A$2:$XY$440,MATCH($A35,Assets!$A$2:$A$441,0),MATCH(AB$2,Assets!$A$2:$XY$2,0)),0)/$B35</f>
        <v>0</v>
      </c>
      <c r="AC35" s="14">
        <f>+IFERROR(INDEX(Assets!$A$2:$XY$440,MATCH($A35,Assets!$A$2:$A$441,0),MATCH(AC$2,Assets!$A$2:$XY$2,0)),0)/$B35</f>
        <v>0</v>
      </c>
      <c r="AD35" s="14">
        <f>+IFERROR(INDEX(Assets!$A$2:$XY$440,MATCH($A35,Assets!$A$2:$A$441,0),MATCH(AD$2,Assets!$A$2:$XY$2,0)),0)/$B35</f>
        <v>0</v>
      </c>
      <c r="AE35" s="14">
        <f>+IFERROR(INDEX(Assets!$A$2:$XY$440,MATCH($A35,Assets!$A$2:$A$441,0),MATCH(AE$2,Assets!$A$2:$XY$2,0)),0)/$B35</f>
        <v>-3.3198246408920748E-17</v>
      </c>
      <c r="AF35" s="14">
        <f>+IFERROR(INDEX(Assets!$A$2:$XY$440,MATCH($A35,Assets!$A$2:$A$441,0),MATCH(AF$2,Assets!$A$2:$XY$2,0)),0)/$B35</f>
        <v>6.2465794969680105E-2</v>
      </c>
      <c r="AG35" s="14">
        <f>+IFERROR(INDEX(Assets!$A$2:$XY$440,MATCH($A35,Assets!$A$2:$A$441,0),MATCH(AG$2,Assets!$A$2:$XY$2,0)),0)/$B35</f>
        <v>0</v>
      </c>
      <c r="AH35" s="14">
        <f>+IFERROR(INDEX(Assets!$A$2:$XY$440,MATCH($A35,Assets!$A$2:$A$441,0),MATCH(AH$2,Assets!$A$2:$XY$2,0)),0)/$B35</f>
        <v>0</v>
      </c>
      <c r="AI35" s="14">
        <f>+IFERROR(INDEX(Assets!$A$2:$XY$440,MATCH($A35,Assets!$A$2:$A$441,0),MATCH(AI$2,Assets!$A$2:$XY$2,0)),0)/$B35</f>
        <v>0</v>
      </c>
      <c r="AJ35" s="14">
        <f>+IFERROR(INDEX(Assets!$A$2:$XY$440,MATCH($A35,Assets!$A$2:$A$441,0),MATCH(AJ$2,Assets!$A$2:$XY$2,0)),0)/$B35</f>
        <v>0</v>
      </c>
      <c r="AK35" s="14">
        <f>+IFERROR(INDEX(Assets!$A$2:$XY$440,MATCH($A35,Assets!$A$2:$A$441,0),MATCH(AK$2,Assets!$A$2:$XY$2,0)),0)/$B35</f>
        <v>0</v>
      </c>
      <c r="AL35" s="14">
        <f>+IFERROR(INDEX(Assets!$A$2:$XY$440,MATCH($A35,Assets!$A$2:$A$441,0),MATCH(AL$2,Assets!$A$2:$XY$2,0)),0)/$B35</f>
        <v>0</v>
      </c>
      <c r="AM35" s="14">
        <f>+IFERROR(INDEX(Assets!$A$2:$XY$440,MATCH($A35,Assets!$A$2:$A$441,0),MATCH(AM$2,Assets!$A$2:$XY$2,0)),0)/$B35</f>
        <v>0</v>
      </c>
      <c r="AN35" s="14">
        <f>+IFERROR(INDEX(Assets!$A$2:$XY$440,MATCH($A35,Assets!$A$2:$A$441,0),MATCH(AN$2,Assets!$A$2:$XY$2,0)),0)/$B35</f>
        <v>0</v>
      </c>
      <c r="AO35" s="14">
        <f>+IFERROR(INDEX(Assets!$A$2:$XY$440,MATCH($A35,Assets!$A$2:$A$441,0),MATCH(AO$2,Assets!$A$2:$XY$2,0)),0)/$B35</f>
        <v>0</v>
      </c>
      <c r="AP35" s="14">
        <f>+IFERROR(INDEX(Assets!$A$2:$XY$440,MATCH($A35,Assets!$A$2:$A$441,0),MATCH(AP$2,Assets!$A$2:$XY$2,0)),0)/$B35</f>
        <v>0</v>
      </c>
      <c r="AQ35" s="14">
        <f>+IFERROR(INDEX(Assets!$A$2:$XY$440,MATCH($A35,Assets!$A$2:$A$441,0),MATCH(AQ$2,Assets!$A$2:$XY$2,0)),0)/$B35</f>
        <v>0</v>
      </c>
    </row>
    <row r="36" spans="1:43 16368:16375" hidden="1" x14ac:dyDescent="0.25">
      <c r="A36" s="1">
        <f>+Quantity!A38</f>
        <v>44357</v>
      </c>
      <c r="B36" s="24">
        <f>+Assets!C36</f>
        <v>5906.8783357523971</v>
      </c>
      <c r="C36" s="14">
        <f>+IFERROR(INDEX(Assets!$A$2:$XY$440,MATCH($A36,Assets!$A$2:$A$441,0),MATCH(C$2,Assets!$A$2:$XY$2,0)),0)/$B36</f>
        <v>0</v>
      </c>
      <c r="D36" s="14">
        <f>+IFERROR(INDEX(Assets!$A$2:$XY$440,MATCH($A36,Assets!$A$2:$A$441,0),MATCH(D$2,Assets!$A$2:$XY$2,0)),0)/$B36</f>
        <v>4.9680048126913194E-3</v>
      </c>
      <c r="E36" s="14">
        <f>+IFERROR(INDEX(Assets!$A$2:$XY$440,MATCH($A36,Assets!$A$2:$A$441,0),MATCH(E$2,Assets!$A$2:$XY$2,0)),0)/$B36</f>
        <v>9.5324462092255188E-3</v>
      </c>
      <c r="F36" s="14">
        <f>+IFERROR(INDEX(Assets!$A$2:$XY$440,MATCH($A36,Assets!$A$2:$A$441,0),MATCH(F$2,Assets!$A$2:$XY$2,0)),0)/$B36</f>
        <v>0</v>
      </c>
      <c r="G36" s="14">
        <f>+IFERROR(INDEX(Assets!$A$2:$XY$440,MATCH($A36,Assets!$A$2:$A$441,0),MATCH(G$2,Assets!$A$2:$XY$2,0)),0)/$B36</f>
        <v>0</v>
      </c>
      <c r="H36" s="14">
        <f>+IFERROR(INDEX(Assets!$A$2:$XY$440,MATCH($A36,Assets!$A$2:$A$441,0),MATCH(H$2,Assets!$A$2:$XY$2,0)),0)/$B36</f>
        <v>0</v>
      </c>
      <c r="I36" s="14">
        <f>+IFERROR(INDEX(Assets!$A$2:$XY$440,MATCH($A36,Assets!$A$2:$A$441,0),MATCH(I$2,Assets!$A$2:$XY$2,0)),0)/$B36</f>
        <v>0</v>
      </c>
      <c r="J36" s="14">
        <f>+IFERROR(INDEX(Assets!$A$2:$XY$440,MATCH($A36,Assets!$A$2:$A$441,0),MATCH(J$2,Assets!$A$2:$XY$2,0)),0)/$B36</f>
        <v>0</v>
      </c>
      <c r="K36" s="14">
        <f>+IFERROR(INDEX(Assets!$A$2:$XY$440,MATCH($A36,Assets!$A$2:$A$441,0),MATCH(K$2,Assets!$A$2:$XY$2,0)),0)/$B36</f>
        <v>0</v>
      </c>
      <c r="L36" s="14">
        <f>+IFERROR(INDEX(Assets!$A$2:$XY$440,MATCH($A36,Assets!$A$2:$A$441,0),MATCH(L$2,Assets!$A$2:$XY$2,0)),0)/$B36</f>
        <v>0</v>
      </c>
      <c r="M36" s="14">
        <f>+IFERROR(INDEX(Assets!$A$2:$XY$440,MATCH($A36,Assets!$A$2:$A$441,0),MATCH(M$2,Assets!$A$2:$XY$2,0)),0)/$B36</f>
        <v>-3.8493035156490997E-17</v>
      </c>
      <c r="N36" s="14">
        <f>+IFERROR(INDEX(Assets!$A$2:$XY$440,MATCH($A36,Assets!$A$2:$A$441,0),MATCH(N$2,Assets!$A$2:$XY$2,0)),0)/$B36</f>
        <v>-7.2174440918420621E-17</v>
      </c>
      <c r="O36" s="14">
        <f>+IFERROR(INDEX(Assets!$A$2:$XY$440,MATCH($A36,Assets!$A$2:$A$441,0),MATCH(O$2,Assets!$A$2:$XY$2,0)),0)/$B36</f>
        <v>0</v>
      </c>
      <c r="P36" s="14">
        <f>+IFERROR(INDEX(Assets!$A$2:$XY$440,MATCH($A36,Assets!$A$2:$A$441,0),MATCH(P$2,Assets!$A$2:$XY$2,0)),0)/$B36</f>
        <v>0.42095839099135135</v>
      </c>
      <c r="Q36" s="14">
        <f>+IFERROR(INDEX(Assets!$A$2:$XY$440,MATCH($A36,Assets!$A$2:$A$441,0),MATCH(Q$2,Assets!$A$2:$XY$2,0)),0)/$B36</f>
        <v>0.50659838565524062</v>
      </c>
      <c r="R36" s="14">
        <f>+IFERROR(INDEX(Assets!$A$2:$XY$440,MATCH($A36,Assets!$A$2:$A$441,0),MATCH(R$2,Assets!$A$2:$XY$2,0)),0)/$B36</f>
        <v>0</v>
      </c>
      <c r="S36" s="14">
        <f>+IFERROR(INDEX(Assets!$A$2:$XY$440,MATCH($A36,Assets!$A$2:$A$441,0),MATCH(S$2,Assets!$A$2:$XY$2,0)),0)/$B36</f>
        <v>0</v>
      </c>
      <c r="T36" s="14">
        <f>+IFERROR(INDEX(Assets!$A$2:$XY$440,MATCH($A36,Assets!$A$2:$A$441,0),MATCH(T$2,Assets!$A$2:$XY$2,0)),0)/$B36</f>
        <v>0</v>
      </c>
      <c r="U36" s="14">
        <f>+IFERROR(INDEX(Assets!$A$2:$XY$440,MATCH($A36,Assets!$A$2:$A$441,0),MATCH(U$2,Assets!$A$2:$XY$2,0)),0)/$B36</f>
        <v>0</v>
      </c>
      <c r="V36" s="14">
        <f>+IFERROR(INDEX(Assets!$A$2:$XY$440,MATCH($A36,Assets!$A$2:$A$441,0),MATCH(V$2,Assets!$A$2:$XY$2,0)),0)/$B36</f>
        <v>0</v>
      </c>
      <c r="W36" s="14">
        <f>+IFERROR(INDEX(Assets!$A$2:$XY$440,MATCH($A36,Assets!$A$2:$A$441,0),MATCH(W$2,Assets!$A$2:$XY$2,0)),0)/$B36</f>
        <v>0</v>
      </c>
      <c r="X36" s="14">
        <f>+IFERROR(INDEX(Assets!$A$2:$XY$440,MATCH($A36,Assets!$A$2:$A$441,0),MATCH(X$2,Assets!$A$2:$XY$2,0)),0)/$B36</f>
        <v>7.5750290035919902E-17</v>
      </c>
      <c r="Y36" s="14">
        <f>+IFERROR(INDEX(Assets!$A$2:$XY$440,MATCH($A36,Assets!$A$2:$A$441,0),MATCH(Y$2,Assets!$A$2:$XY$2,0)),0)/$B36</f>
        <v>0</v>
      </c>
      <c r="Z36" s="14">
        <f>+IFERROR(INDEX(Assets!$A$2:$XY$440,MATCH($A36,Assets!$A$2:$A$441,0),MATCH(Z$2,Assets!$A$2:$XY$2,0)),0)/$B36</f>
        <v>0</v>
      </c>
      <c r="AA36" s="14">
        <f>+IFERROR(INDEX(Assets!$A$2:$XY$440,MATCH($A36,Assets!$A$2:$A$441,0),MATCH(AA$2,Assets!$A$2:$XY$2,0)),0)/$B36</f>
        <v>0</v>
      </c>
      <c r="AB36" s="14">
        <f>+IFERROR(INDEX(Assets!$A$2:$XY$440,MATCH($A36,Assets!$A$2:$A$441,0),MATCH(AB$2,Assets!$A$2:$XY$2,0)),0)/$B36</f>
        <v>0</v>
      </c>
      <c r="AC36" s="14">
        <f>+IFERROR(INDEX(Assets!$A$2:$XY$440,MATCH($A36,Assets!$A$2:$A$441,0),MATCH(AC$2,Assets!$A$2:$XY$2,0)),0)/$B36</f>
        <v>0</v>
      </c>
      <c r="AD36" s="14">
        <f>+IFERROR(INDEX(Assets!$A$2:$XY$440,MATCH($A36,Assets!$A$2:$A$441,0),MATCH(AD$2,Assets!$A$2:$XY$2,0)),0)/$B36</f>
        <v>0</v>
      </c>
      <c r="AE36" s="14">
        <f>+IFERROR(INDEX(Assets!$A$2:$XY$440,MATCH($A36,Assets!$A$2:$A$441,0),MATCH(AE$2,Assets!$A$2:$XY$2,0)),0)/$B36</f>
        <v>-3.0794428125192797E-17</v>
      </c>
      <c r="AF36" s="14">
        <f>+IFERROR(INDEX(Assets!$A$2:$XY$440,MATCH($A36,Assets!$A$2:$A$441,0),MATCH(AF$2,Assets!$A$2:$XY$2,0)),0)/$B36</f>
        <v>5.7942772331491317E-2</v>
      </c>
      <c r="AG36" s="14">
        <f>+IFERROR(INDEX(Assets!$A$2:$XY$440,MATCH($A36,Assets!$A$2:$A$441,0),MATCH(AG$2,Assets!$A$2:$XY$2,0)),0)/$B36</f>
        <v>0</v>
      </c>
      <c r="AH36" s="14">
        <f>+IFERROR(INDEX(Assets!$A$2:$XY$440,MATCH($A36,Assets!$A$2:$A$441,0),MATCH(AH$2,Assets!$A$2:$XY$2,0)),0)/$B36</f>
        <v>0</v>
      </c>
      <c r="AI36" s="14">
        <f>+IFERROR(INDEX(Assets!$A$2:$XY$440,MATCH($A36,Assets!$A$2:$A$441,0),MATCH(AI$2,Assets!$A$2:$XY$2,0)),0)/$B36</f>
        <v>0</v>
      </c>
      <c r="AJ36" s="14">
        <f>+IFERROR(INDEX(Assets!$A$2:$XY$440,MATCH($A36,Assets!$A$2:$A$441,0),MATCH(AJ$2,Assets!$A$2:$XY$2,0)),0)/$B36</f>
        <v>0</v>
      </c>
      <c r="AK36" s="14">
        <f>+IFERROR(INDEX(Assets!$A$2:$XY$440,MATCH($A36,Assets!$A$2:$A$441,0),MATCH(AK$2,Assets!$A$2:$XY$2,0)),0)/$B36</f>
        <v>0</v>
      </c>
      <c r="AL36" s="14">
        <f>+IFERROR(INDEX(Assets!$A$2:$XY$440,MATCH($A36,Assets!$A$2:$A$441,0),MATCH(AL$2,Assets!$A$2:$XY$2,0)),0)/$B36</f>
        <v>0</v>
      </c>
      <c r="AM36" s="14">
        <f>+IFERROR(INDEX(Assets!$A$2:$XY$440,MATCH($A36,Assets!$A$2:$A$441,0),MATCH(AM$2,Assets!$A$2:$XY$2,0)),0)/$B36</f>
        <v>0</v>
      </c>
      <c r="AN36" s="14">
        <f>+IFERROR(INDEX(Assets!$A$2:$XY$440,MATCH($A36,Assets!$A$2:$A$441,0),MATCH(AN$2,Assets!$A$2:$XY$2,0)),0)/$B36</f>
        <v>0</v>
      </c>
      <c r="AO36" s="14">
        <f>+IFERROR(INDEX(Assets!$A$2:$XY$440,MATCH($A36,Assets!$A$2:$A$441,0),MATCH(AO$2,Assets!$A$2:$XY$2,0)),0)/$B36</f>
        <v>0</v>
      </c>
      <c r="AP36" s="14">
        <f>+IFERROR(INDEX(Assets!$A$2:$XY$440,MATCH($A36,Assets!$A$2:$A$441,0),MATCH(AP$2,Assets!$A$2:$XY$2,0)),0)/$B36</f>
        <v>0</v>
      </c>
      <c r="AQ36" s="14">
        <f>+IFERROR(INDEX(Assets!$A$2:$XY$440,MATCH($A36,Assets!$A$2:$A$441,0),MATCH(AQ$2,Assets!$A$2:$XY$2,0)),0)/$B36</f>
        <v>0</v>
      </c>
    </row>
    <row r="37" spans="1:43 16368:16375" hidden="1" x14ac:dyDescent="0.25">
      <c r="A37" s="1">
        <f>+Quantity!A39</f>
        <v>44359</v>
      </c>
      <c r="B37" s="24">
        <f>+Assets!C37</f>
        <v>5360.2776773472251</v>
      </c>
      <c r="C37" s="14">
        <f>+IFERROR(INDEX(Assets!$A$2:$XY$440,MATCH($A37,Assets!$A$2:$A$441,0),MATCH(C$2,Assets!$A$2:$XY$2,0)),0)/$B37</f>
        <v>0</v>
      </c>
      <c r="D37" s="14">
        <f>+IFERROR(INDEX(Assets!$A$2:$XY$440,MATCH($A37,Assets!$A$2:$A$441,0),MATCH(D$2,Assets!$A$2:$XY$2,0)),0)/$B37</f>
        <v>5.47460444521652E-3</v>
      </c>
      <c r="E37" s="14">
        <f>+IFERROR(INDEX(Assets!$A$2:$XY$440,MATCH($A37,Assets!$A$2:$A$441,0),MATCH(E$2,Assets!$A$2:$XY$2,0)),0)/$B37</f>
        <v>1.050449312317442E-2</v>
      </c>
      <c r="F37" s="14">
        <f>+IFERROR(INDEX(Assets!$A$2:$XY$440,MATCH($A37,Assets!$A$2:$A$441,0),MATCH(F$2,Assets!$A$2:$XY$2,0)),0)/$B37</f>
        <v>0</v>
      </c>
      <c r="G37" s="14">
        <f>+IFERROR(INDEX(Assets!$A$2:$XY$440,MATCH($A37,Assets!$A$2:$A$441,0),MATCH(G$2,Assets!$A$2:$XY$2,0)),0)/$B37</f>
        <v>0</v>
      </c>
      <c r="H37" s="14">
        <f>+IFERROR(INDEX(Assets!$A$2:$XY$440,MATCH($A37,Assets!$A$2:$A$441,0),MATCH(H$2,Assets!$A$2:$XY$2,0)),0)/$B37</f>
        <v>0</v>
      </c>
      <c r="I37" s="14">
        <f>+IFERROR(INDEX(Assets!$A$2:$XY$440,MATCH($A37,Assets!$A$2:$A$441,0),MATCH(I$2,Assets!$A$2:$XY$2,0)),0)/$B37</f>
        <v>0</v>
      </c>
      <c r="J37" s="14">
        <f>+IFERROR(INDEX(Assets!$A$2:$XY$440,MATCH($A37,Assets!$A$2:$A$441,0),MATCH(J$2,Assets!$A$2:$XY$2,0)),0)/$B37</f>
        <v>0</v>
      </c>
      <c r="K37" s="14">
        <f>+IFERROR(INDEX(Assets!$A$2:$XY$440,MATCH($A37,Assets!$A$2:$A$441,0),MATCH(K$2,Assets!$A$2:$XY$2,0)),0)/$B37</f>
        <v>0</v>
      </c>
      <c r="L37" s="14">
        <f>+IFERROR(INDEX(Assets!$A$2:$XY$440,MATCH($A37,Assets!$A$2:$A$441,0),MATCH(L$2,Assets!$A$2:$XY$2,0)),0)/$B37</f>
        <v>0</v>
      </c>
      <c r="M37" s="14">
        <f>+IFERROR(INDEX(Assets!$A$2:$XY$440,MATCH($A37,Assets!$A$2:$A$441,0),MATCH(M$2,Assets!$A$2:$XY$2,0)),0)/$B37</f>
        <v>-4.2418264338081487E-17</v>
      </c>
      <c r="N37" s="14">
        <f>+IFERROR(INDEX(Assets!$A$2:$XY$440,MATCH($A37,Assets!$A$2:$A$441,0),MATCH(N$2,Assets!$A$2:$XY$2,0)),0)/$B37</f>
        <v>-7.9534245633902783E-17</v>
      </c>
      <c r="O37" s="14">
        <f>+IFERROR(INDEX(Assets!$A$2:$XY$440,MATCH($A37,Assets!$A$2:$A$441,0),MATCH(O$2,Assets!$A$2:$XY$2,0)),0)/$B37</f>
        <v>0</v>
      </c>
      <c r="P37" s="14">
        <f>+IFERROR(INDEX(Assets!$A$2:$XY$440,MATCH($A37,Assets!$A$2:$A$441,0),MATCH(P$2,Assets!$A$2:$XY$2,0)),0)/$B37</f>
        <v>0.46388455032997122</v>
      </c>
      <c r="Q37" s="14">
        <f>+IFERROR(INDEX(Assets!$A$2:$XY$440,MATCH($A37,Assets!$A$2:$A$441,0),MATCH(Q$2,Assets!$A$2:$XY$2,0)),0)/$B37</f>
        <v>0.45628501319717613</v>
      </c>
      <c r="R37" s="14">
        <f>+IFERROR(INDEX(Assets!$A$2:$XY$440,MATCH($A37,Assets!$A$2:$A$441,0),MATCH(R$2,Assets!$A$2:$XY$2,0)),0)/$B37</f>
        <v>0</v>
      </c>
      <c r="S37" s="14">
        <f>+IFERROR(INDEX(Assets!$A$2:$XY$440,MATCH($A37,Assets!$A$2:$A$441,0),MATCH(S$2,Assets!$A$2:$XY$2,0)),0)/$B37</f>
        <v>0</v>
      </c>
      <c r="T37" s="14">
        <f>+IFERROR(INDEX(Assets!$A$2:$XY$440,MATCH($A37,Assets!$A$2:$A$441,0),MATCH(T$2,Assets!$A$2:$XY$2,0)),0)/$B37</f>
        <v>0</v>
      </c>
      <c r="U37" s="14">
        <f>+IFERROR(INDEX(Assets!$A$2:$XY$440,MATCH($A37,Assets!$A$2:$A$441,0),MATCH(U$2,Assets!$A$2:$XY$2,0)),0)/$B37</f>
        <v>0</v>
      </c>
      <c r="V37" s="14">
        <f>+IFERROR(INDEX(Assets!$A$2:$XY$440,MATCH($A37,Assets!$A$2:$A$441,0),MATCH(V$2,Assets!$A$2:$XY$2,0)),0)/$B37</f>
        <v>0</v>
      </c>
      <c r="W37" s="14">
        <f>+IFERROR(INDEX(Assets!$A$2:$XY$440,MATCH($A37,Assets!$A$2:$A$441,0),MATCH(W$2,Assets!$A$2:$XY$2,0)),0)/$B37</f>
        <v>0</v>
      </c>
      <c r="X37" s="14">
        <f>+IFERROR(INDEX(Assets!$A$2:$XY$440,MATCH($A37,Assets!$A$2:$A$441,0),MATCH(X$2,Assets!$A$2:$XY$2,0)),0)/$B37</f>
        <v>8.347473285405908E-17</v>
      </c>
      <c r="Y37" s="14">
        <f>+IFERROR(INDEX(Assets!$A$2:$XY$440,MATCH($A37,Assets!$A$2:$A$441,0),MATCH(Y$2,Assets!$A$2:$XY$2,0)),0)/$B37</f>
        <v>0</v>
      </c>
      <c r="Z37" s="14">
        <f>+IFERROR(INDEX(Assets!$A$2:$XY$440,MATCH($A37,Assets!$A$2:$A$441,0),MATCH(Z$2,Assets!$A$2:$XY$2,0)),0)/$B37</f>
        <v>0</v>
      </c>
      <c r="AA37" s="14">
        <f>+IFERROR(INDEX(Assets!$A$2:$XY$440,MATCH($A37,Assets!$A$2:$A$441,0),MATCH(AA$2,Assets!$A$2:$XY$2,0)),0)/$B37</f>
        <v>0</v>
      </c>
      <c r="AB37" s="14">
        <f>+IFERROR(INDEX(Assets!$A$2:$XY$440,MATCH($A37,Assets!$A$2:$A$441,0),MATCH(AB$2,Assets!$A$2:$XY$2,0)),0)/$B37</f>
        <v>0</v>
      </c>
      <c r="AC37" s="14">
        <f>+IFERROR(INDEX(Assets!$A$2:$XY$440,MATCH($A37,Assets!$A$2:$A$441,0),MATCH(AC$2,Assets!$A$2:$XY$2,0)),0)/$B37</f>
        <v>0</v>
      </c>
      <c r="AD37" s="14">
        <f>+IFERROR(INDEX(Assets!$A$2:$XY$440,MATCH($A37,Assets!$A$2:$A$441,0),MATCH(AD$2,Assets!$A$2:$XY$2,0)),0)/$B37</f>
        <v>0</v>
      </c>
      <c r="AE37" s="14">
        <f>+IFERROR(INDEX(Assets!$A$2:$XY$440,MATCH($A37,Assets!$A$2:$A$441,0),MATCH(AE$2,Assets!$A$2:$XY$2,0)),0)/$B37</f>
        <v>-3.3934611470465194E-17</v>
      </c>
      <c r="AF37" s="14">
        <f>+IFERROR(INDEX(Assets!$A$2:$XY$440,MATCH($A37,Assets!$A$2:$A$441,0),MATCH(AF$2,Assets!$A$2:$XY$2,0)),0)/$B37</f>
        <v>6.3851338904461888E-2</v>
      </c>
      <c r="AG37" s="14">
        <f>+IFERROR(INDEX(Assets!$A$2:$XY$440,MATCH($A37,Assets!$A$2:$A$441,0),MATCH(AG$2,Assets!$A$2:$XY$2,0)),0)/$B37</f>
        <v>0</v>
      </c>
      <c r="AH37" s="14">
        <f>+IFERROR(INDEX(Assets!$A$2:$XY$440,MATCH($A37,Assets!$A$2:$A$441,0),MATCH(AH$2,Assets!$A$2:$XY$2,0)),0)/$B37</f>
        <v>0</v>
      </c>
      <c r="AI37" s="14">
        <f>+IFERROR(INDEX(Assets!$A$2:$XY$440,MATCH($A37,Assets!$A$2:$A$441,0),MATCH(AI$2,Assets!$A$2:$XY$2,0)),0)/$B37</f>
        <v>0</v>
      </c>
      <c r="AJ37" s="14">
        <f>+IFERROR(INDEX(Assets!$A$2:$XY$440,MATCH($A37,Assets!$A$2:$A$441,0),MATCH(AJ$2,Assets!$A$2:$XY$2,0)),0)/$B37</f>
        <v>0</v>
      </c>
      <c r="AK37" s="14">
        <f>+IFERROR(INDEX(Assets!$A$2:$XY$440,MATCH($A37,Assets!$A$2:$A$441,0),MATCH(AK$2,Assets!$A$2:$XY$2,0)),0)/$B37</f>
        <v>0</v>
      </c>
      <c r="AL37" s="14">
        <f>+IFERROR(INDEX(Assets!$A$2:$XY$440,MATCH($A37,Assets!$A$2:$A$441,0),MATCH(AL$2,Assets!$A$2:$XY$2,0)),0)/$B37</f>
        <v>0</v>
      </c>
      <c r="AM37" s="14">
        <f>+IFERROR(INDEX(Assets!$A$2:$XY$440,MATCH($A37,Assets!$A$2:$A$441,0),MATCH(AM$2,Assets!$A$2:$XY$2,0)),0)/$B37</f>
        <v>0</v>
      </c>
      <c r="AN37" s="14">
        <f>+IFERROR(INDEX(Assets!$A$2:$XY$440,MATCH($A37,Assets!$A$2:$A$441,0),MATCH(AN$2,Assets!$A$2:$XY$2,0)),0)/$B37</f>
        <v>0</v>
      </c>
      <c r="AO37" s="14">
        <f>+IFERROR(INDEX(Assets!$A$2:$XY$440,MATCH($A37,Assets!$A$2:$A$441,0),MATCH(AO$2,Assets!$A$2:$XY$2,0)),0)/$B37</f>
        <v>0</v>
      </c>
      <c r="AP37" s="14">
        <f>+IFERROR(INDEX(Assets!$A$2:$XY$440,MATCH($A37,Assets!$A$2:$A$441,0),MATCH(AP$2,Assets!$A$2:$XY$2,0)),0)/$B37</f>
        <v>0</v>
      </c>
      <c r="AQ37" s="14">
        <f>+IFERROR(INDEX(Assets!$A$2:$XY$440,MATCH($A37,Assets!$A$2:$A$441,0),MATCH(AQ$2,Assets!$A$2:$XY$2,0)),0)/$B37</f>
        <v>0</v>
      </c>
    </row>
    <row r="38" spans="1:43 16368:16375" hidden="1" x14ac:dyDescent="0.25">
      <c r="A38" s="1">
        <f>+Quantity!A40</f>
        <v>44361</v>
      </c>
      <c r="B38" s="24">
        <f>+Assets!C38</f>
        <v>4959.6348773472255</v>
      </c>
      <c r="C38" s="14">
        <f>+IFERROR(INDEX(Assets!$A$2:$XY$440,MATCH($A38,Assets!$A$2:$A$441,0),MATCH(C$2,Assets!$A$2:$XY$2,0)),0)/$B38</f>
        <v>0</v>
      </c>
      <c r="D38" s="14">
        <f>+IFERROR(INDEX(Assets!$A$2:$XY$440,MATCH($A38,Assets!$A$2:$A$441,0),MATCH(D$2,Assets!$A$2:$XY$2,0)),0)/$B38</f>
        <v>5.9168468497616629E-3</v>
      </c>
      <c r="E38" s="14">
        <f>+IFERROR(INDEX(Assets!$A$2:$XY$440,MATCH($A38,Assets!$A$2:$A$441,0),MATCH(E$2,Assets!$A$2:$XY$2,0)),0)/$B38</f>
        <v>1.1353053479234416E-2</v>
      </c>
      <c r="F38" s="14">
        <f>+IFERROR(INDEX(Assets!$A$2:$XY$440,MATCH($A38,Assets!$A$2:$A$441,0),MATCH(F$2,Assets!$A$2:$XY$2,0)),0)/$B38</f>
        <v>0</v>
      </c>
      <c r="G38" s="14">
        <f>+IFERROR(INDEX(Assets!$A$2:$XY$440,MATCH($A38,Assets!$A$2:$A$441,0),MATCH(G$2,Assets!$A$2:$XY$2,0)),0)/$B38</f>
        <v>0</v>
      </c>
      <c r="H38" s="14">
        <f>+IFERROR(INDEX(Assets!$A$2:$XY$440,MATCH($A38,Assets!$A$2:$A$441,0),MATCH(H$2,Assets!$A$2:$XY$2,0)),0)/$B38</f>
        <v>0</v>
      </c>
      <c r="I38" s="14">
        <f>+IFERROR(INDEX(Assets!$A$2:$XY$440,MATCH($A38,Assets!$A$2:$A$441,0),MATCH(I$2,Assets!$A$2:$XY$2,0)),0)/$B38</f>
        <v>0</v>
      </c>
      <c r="J38" s="14">
        <f>+IFERROR(INDEX(Assets!$A$2:$XY$440,MATCH($A38,Assets!$A$2:$A$441,0),MATCH(J$2,Assets!$A$2:$XY$2,0)),0)/$B38</f>
        <v>0</v>
      </c>
      <c r="K38" s="14">
        <f>+IFERROR(INDEX(Assets!$A$2:$XY$440,MATCH($A38,Assets!$A$2:$A$441,0),MATCH(K$2,Assets!$A$2:$XY$2,0)),0)/$B38</f>
        <v>0</v>
      </c>
      <c r="L38" s="14">
        <f>+IFERROR(INDEX(Assets!$A$2:$XY$440,MATCH($A38,Assets!$A$2:$A$441,0),MATCH(L$2,Assets!$A$2:$XY$2,0)),0)/$B38</f>
        <v>0</v>
      </c>
      <c r="M38" s="14">
        <f>+IFERROR(INDEX(Assets!$A$2:$XY$440,MATCH($A38,Assets!$A$2:$A$441,0),MATCH(M$2,Assets!$A$2:$XY$2,0)),0)/$B38</f>
        <v>-4.5844841619641177E-17</v>
      </c>
      <c r="N38" s="14">
        <f>+IFERROR(INDEX(Assets!$A$2:$XY$440,MATCH($A38,Assets!$A$2:$A$441,0),MATCH(N$2,Assets!$A$2:$XY$2,0)),0)/$B38</f>
        <v>-8.5959078036827206E-17</v>
      </c>
      <c r="O38" s="14">
        <f>+IFERROR(INDEX(Assets!$A$2:$XY$440,MATCH($A38,Assets!$A$2:$A$441,0),MATCH(O$2,Assets!$A$2:$XY$2,0)),0)/$B38</f>
        <v>0</v>
      </c>
      <c r="P38" s="14">
        <f>+IFERROR(INDEX(Assets!$A$2:$XY$440,MATCH($A38,Assets!$A$2:$A$441,0),MATCH(P$2,Assets!$A$2:$XY$2,0)),0)/$B38</f>
        <v>0.42057676655336679</v>
      </c>
      <c r="Q38" s="14">
        <f>+IFERROR(INDEX(Assets!$A$2:$XY$440,MATCH($A38,Assets!$A$2:$A$441,0),MATCH(Q$2,Assets!$A$2:$XY$2,0)),0)/$B38</f>
        <v>0.49314403806618662</v>
      </c>
      <c r="R38" s="14">
        <f>+IFERROR(INDEX(Assets!$A$2:$XY$440,MATCH($A38,Assets!$A$2:$A$441,0),MATCH(R$2,Assets!$A$2:$XY$2,0)),0)/$B38</f>
        <v>0</v>
      </c>
      <c r="S38" s="14">
        <f>+IFERROR(INDEX(Assets!$A$2:$XY$440,MATCH($A38,Assets!$A$2:$A$441,0),MATCH(S$2,Assets!$A$2:$XY$2,0)),0)/$B38</f>
        <v>0</v>
      </c>
      <c r="T38" s="14">
        <f>+IFERROR(INDEX(Assets!$A$2:$XY$440,MATCH($A38,Assets!$A$2:$A$441,0),MATCH(T$2,Assets!$A$2:$XY$2,0)),0)/$B38</f>
        <v>0</v>
      </c>
      <c r="U38" s="14">
        <f>+IFERROR(INDEX(Assets!$A$2:$XY$440,MATCH($A38,Assets!$A$2:$A$441,0),MATCH(U$2,Assets!$A$2:$XY$2,0)),0)/$B38</f>
        <v>0</v>
      </c>
      <c r="V38" s="14">
        <f>+IFERROR(INDEX(Assets!$A$2:$XY$440,MATCH($A38,Assets!$A$2:$A$441,0),MATCH(V$2,Assets!$A$2:$XY$2,0)),0)/$B38</f>
        <v>0</v>
      </c>
      <c r="W38" s="14">
        <f>+IFERROR(INDEX(Assets!$A$2:$XY$440,MATCH($A38,Assets!$A$2:$A$441,0),MATCH(W$2,Assets!$A$2:$XY$2,0)),0)/$B38</f>
        <v>0</v>
      </c>
      <c r="X38" s="14">
        <f>+IFERROR(INDEX(Assets!$A$2:$XY$440,MATCH($A38,Assets!$A$2:$A$441,0),MATCH(X$2,Assets!$A$2:$XY$2,0)),0)/$B38</f>
        <v>9.021788059113408E-17</v>
      </c>
      <c r="Y38" s="14">
        <f>+IFERROR(INDEX(Assets!$A$2:$XY$440,MATCH($A38,Assets!$A$2:$A$441,0),MATCH(Y$2,Assets!$A$2:$XY$2,0)),0)/$B38</f>
        <v>0</v>
      </c>
      <c r="Z38" s="14">
        <f>+IFERROR(INDEX(Assets!$A$2:$XY$440,MATCH($A38,Assets!$A$2:$A$441,0),MATCH(Z$2,Assets!$A$2:$XY$2,0)),0)/$B38</f>
        <v>0</v>
      </c>
      <c r="AA38" s="14">
        <f>+IFERROR(INDEX(Assets!$A$2:$XY$440,MATCH($A38,Assets!$A$2:$A$441,0),MATCH(AA$2,Assets!$A$2:$XY$2,0)),0)/$B38</f>
        <v>0</v>
      </c>
      <c r="AB38" s="14">
        <f>+IFERROR(INDEX(Assets!$A$2:$XY$440,MATCH($A38,Assets!$A$2:$A$441,0),MATCH(AB$2,Assets!$A$2:$XY$2,0)),0)/$B38</f>
        <v>0</v>
      </c>
      <c r="AC38" s="14">
        <f>+IFERROR(INDEX(Assets!$A$2:$XY$440,MATCH($A38,Assets!$A$2:$A$441,0),MATCH(AC$2,Assets!$A$2:$XY$2,0)),0)/$B38</f>
        <v>0</v>
      </c>
      <c r="AD38" s="14">
        <f>+IFERROR(INDEX(Assets!$A$2:$XY$440,MATCH($A38,Assets!$A$2:$A$441,0),MATCH(AD$2,Assets!$A$2:$XY$2,0)),0)/$B38</f>
        <v>0</v>
      </c>
      <c r="AE38" s="14">
        <f>+IFERROR(INDEX(Assets!$A$2:$XY$440,MATCH($A38,Assets!$A$2:$A$441,0),MATCH(AE$2,Assets!$A$2:$XY$2,0)),0)/$B38</f>
        <v>-3.6675873295712947E-17</v>
      </c>
      <c r="AF38" s="14">
        <f>+IFERROR(INDEX(Assets!$A$2:$XY$440,MATCH($A38,Assets!$A$2:$A$441,0),MATCH(AF$2,Assets!$A$2:$XY$2,0)),0)/$B38</f>
        <v>6.9009295051450564E-2</v>
      </c>
      <c r="AG38" s="14">
        <f>+IFERROR(INDEX(Assets!$A$2:$XY$440,MATCH($A38,Assets!$A$2:$A$441,0),MATCH(AG$2,Assets!$A$2:$XY$2,0)),0)/$B38</f>
        <v>0</v>
      </c>
      <c r="AH38" s="14">
        <f>+IFERROR(INDEX(Assets!$A$2:$XY$440,MATCH($A38,Assets!$A$2:$A$441,0),MATCH(AH$2,Assets!$A$2:$XY$2,0)),0)/$B38</f>
        <v>0</v>
      </c>
      <c r="AI38" s="14">
        <f>+IFERROR(INDEX(Assets!$A$2:$XY$440,MATCH($A38,Assets!$A$2:$A$441,0),MATCH(AI$2,Assets!$A$2:$XY$2,0)),0)/$B38</f>
        <v>0</v>
      </c>
      <c r="AJ38" s="14">
        <f>+IFERROR(INDEX(Assets!$A$2:$XY$440,MATCH($A38,Assets!$A$2:$A$441,0),MATCH(AJ$2,Assets!$A$2:$XY$2,0)),0)/$B38</f>
        <v>0</v>
      </c>
      <c r="AK38" s="14">
        <f>+IFERROR(INDEX(Assets!$A$2:$XY$440,MATCH($A38,Assets!$A$2:$A$441,0),MATCH(AK$2,Assets!$A$2:$XY$2,0)),0)/$B38</f>
        <v>0</v>
      </c>
      <c r="AL38" s="14">
        <f>+IFERROR(INDEX(Assets!$A$2:$XY$440,MATCH($A38,Assets!$A$2:$A$441,0),MATCH(AL$2,Assets!$A$2:$XY$2,0)),0)/$B38</f>
        <v>0</v>
      </c>
      <c r="AM38" s="14">
        <f>+IFERROR(INDEX(Assets!$A$2:$XY$440,MATCH($A38,Assets!$A$2:$A$441,0),MATCH(AM$2,Assets!$A$2:$XY$2,0)),0)/$B38</f>
        <v>0</v>
      </c>
      <c r="AN38" s="14">
        <f>+IFERROR(INDEX(Assets!$A$2:$XY$440,MATCH($A38,Assets!$A$2:$A$441,0),MATCH(AN$2,Assets!$A$2:$XY$2,0)),0)/$B38</f>
        <v>0</v>
      </c>
      <c r="AO38" s="14">
        <f>+IFERROR(INDEX(Assets!$A$2:$XY$440,MATCH($A38,Assets!$A$2:$A$441,0),MATCH(AO$2,Assets!$A$2:$XY$2,0)),0)/$B38</f>
        <v>0</v>
      </c>
      <c r="AP38" s="14">
        <f>+IFERROR(INDEX(Assets!$A$2:$XY$440,MATCH($A38,Assets!$A$2:$A$441,0),MATCH(AP$2,Assets!$A$2:$XY$2,0)),0)/$B38</f>
        <v>0</v>
      </c>
      <c r="AQ38" s="14">
        <f>+IFERROR(INDEX(Assets!$A$2:$XY$440,MATCH($A38,Assets!$A$2:$A$441,0),MATCH(AQ$2,Assets!$A$2:$XY$2,0)),0)/$B38</f>
        <v>0</v>
      </c>
    </row>
    <row r="39" spans="1:43 16368:16375" hidden="1" x14ac:dyDescent="0.25">
      <c r="A39" s="1">
        <f>+Quantity!A41</f>
        <v>44378</v>
      </c>
      <c r="B39" s="24">
        <f>+Assets!C39</f>
        <v>3575.5721473168815</v>
      </c>
      <c r="C39" s="14">
        <f>+IFERROR(INDEX(Assets!$A$2:$XY$440,MATCH($A39,Assets!$A$2:$A$441,0),MATCH(C$2,Assets!$A$2:$XY$2,0)),0)/$B39</f>
        <v>0</v>
      </c>
      <c r="D39" s="14">
        <f>+IFERROR(INDEX(Assets!$A$2:$XY$440,MATCH($A39,Assets!$A$2:$A$441,0),MATCH(D$2,Assets!$A$2:$XY$2,0)),0)/$B39</f>
        <v>8.2071900079042914E-3</v>
      </c>
      <c r="E39" s="14">
        <f>+IFERROR(INDEX(Assets!$A$2:$XY$440,MATCH($A39,Assets!$A$2:$A$441,0),MATCH(E$2,Assets!$A$2:$XY$2,0)),0)/$B39</f>
        <v>1.5747689510964613E-2</v>
      </c>
      <c r="F39" s="14">
        <f>+IFERROR(INDEX(Assets!$A$2:$XY$440,MATCH($A39,Assets!$A$2:$A$441,0),MATCH(F$2,Assets!$A$2:$XY$2,0)),0)/$B39</f>
        <v>0</v>
      </c>
      <c r="G39" s="14">
        <f>+IFERROR(INDEX(Assets!$A$2:$XY$440,MATCH($A39,Assets!$A$2:$A$441,0),MATCH(G$2,Assets!$A$2:$XY$2,0)),0)/$B39</f>
        <v>0</v>
      </c>
      <c r="H39" s="14">
        <f>+IFERROR(INDEX(Assets!$A$2:$XY$440,MATCH($A39,Assets!$A$2:$A$441,0),MATCH(H$2,Assets!$A$2:$XY$2,0)),0)/$B39</f>
        <v>0</v>
      </c>
      <c r="I39" s="14">
        <f>+IFERROR(INDEX(Assets!$A$2:$XY$440,MATCH($A39,Assets!$A$2:$A$441,0),MATCH(I$2,Assets!$A$2:$XY$2,0)),0)/$B39</f>
        <v>0</v>
      </c>
      <c r="J39" s="14">
        <f>+IFERROR(INDEX(Assets!$A$2:$XY$440,MATCH($A39,Assets!$A$2:$A$441,0),MATCH(J$2,Assets!$A$2:$XY$2,0)),0)/$B39</f>
        <v>0</v>
      </c>
      <c r="K39" s="14">
        <f>+IFERROR(INDEX(Assets!$A$2:$XY$440,MATCH($A39,Assets!$A$2:$A$441,0),MATCH(K$2,Assets!$A$2:$XY$2,0)),0)/$B39</f>
        <v>0</v>
      </c>
      <c r="L39" s="14">
        <f>+IFERROR(INDEX(Assets!$A$2:$XY$440,MATCH($A39,Assets!$A$2:$A$441,0),MATCH(L$2,Assets!$A$2:$XY$2,0)),0)/$B39</f>
        <v>0</v>
      </c>
      <c r="M39" s="14">
        <f>+IFERROR(INDEX(Assets!$A$2:$XY$440,MATCH($A39,Assets!$A$2:$A$441,0),MATCH(M$2,Assets!$A$2:$XY$2,0)),0)/$B39</f>
        <v>-6.3590850939437438E-17</v>
      </c>
      <c r="N39" s="14">
        <f>+IFERROR(INDEX(Assets!$A$2:$XY$440,MATCH($A39,Assets!$A$2:$A$441,0),MATCH(N$2,Assets!$A$2:$XY$2,0)),0)/$B39</f>
        <v>-1.192328455114452E-16</v>
      </c>
      <c r="O39" s="14">
        <f>+IFERROR(INDEX(Assets!$A$2:$XY$440,MATCH($A39,Assets!$A$2:$A$441,0),MATCH(O$2,Assets!$A$2:$XY$2,0)),0)/$B39</f>
        <v>0</v>
      </c>
      <c r="P39" s="14">
        <f>+IFERROR(INDEX(Assets!$A$2:$XY$440,MATCH($A39,Assets!$A$2:$A$441,0),MATCH(P$2,Assets!$A$2:$XY$2,0)),0)/$B39</f>
        <v>0.36802082178300982</v>
      </c>
      <c r="Q39" s="14">
        <f>+IFERROR(INDEX(Assets!$A$2:$XY$440,MATCH($A39,Assets!$A$2:$A$441,0),MATCH(Q$2,Assets!$A$2:$XY$2,0)),0)/$B39</f>
        <v>0</v>
      </c>
      <c r="R39" s="14">
        <f>+IFERROR(INDEX(Assets!$A$2:$XY$440,MATCH($A39,Assets!$A$2:$A$441,0),MATCH(R$2,Assets!$A$2:$XY$2,0)),0)/$B39</f>
        <v>0</v>
      </c>
      <c r="S39" s="14">
        <f>+IFERROR(INDEX(Assets!$A$2:$XY$440,MATCH($A39,Assets!$A$2:$A$441,0),MATCH(S$2,Assets!$A$2:$XY$2,0)),0)/$B39</f>
        <v>0</v>
      </c>
      <c r="T39" s="14">
        <f>+IFERROR(INDEX(Assets!$A$2:$XY$440,MATCH($A39,Assets!$A$2:$A$441,0),MATCH(T$2,Assets!$A$2:$XY$2,0)),0)/$B39</f>
        <v>0</v>
      </c>
      <c r="U39" s="14">
        <f>+IFERROR(INDEX(Assets!$A$2:$XY$440,MATCH($A39,Assets!$A$2:$A$441,0),MATCH(U$2,Assets!$A$2:$XY$2,0)),0)/$B39</f>
        <v>0</v>
      </c>
      <c r="V39" s="14">
        <f>+IFERROR(INDEX(Assets!$A$2:$XY$440,MATCH($A39,Assets!$A$2:$A$441,0),MATCH(V$2,Assets!$A$2:$XY$2,0)),0)/$B39</f>
        <v>0</v>
      </c>
      <c r="W39" s="14">
        <f>+IFERROR(INDEX(Assets!$A$2:$XY$440,MATCH($A39,Assets!$A$2:$A$441,0),MATCH(W$2,Assets!$A$2:$XY$2,0)),0)/$B39</f>
        <v>0</v>
      </c>
      <c r="X39" s="14">
        <f>+IFERROR(INDEX(Assets!$A$2:$XY$440,MATCH($A39,Assets!$A$2:$A$441,0),MATCH(X$2,Assets!$A$2:$XY$2,0)),0)/$B39</f>
        <v>1.2514018140450666E-16</v>
      </c>
      <c r="Y39" s="14">
        <f>+IFERROR(INDEX(Assets!$A$2:$XY$440,MATCH($A39,Assets!$A$2:$A$441,0),MATCH(Y$2,Assets!$A$2:$XY$2,0)),0)/$B39</f>
        <v>0</v>
      </c>
      <c r="Z39" s="14">
        <f>+IFERROR(INDEX(Assets!$A$2:$XY$440,MATCH($A39,Assets!$A$2:$A$441,0),MATCH(Z$2,Assets!$A$2:$XY$2,0)),0)/$B39</f>
        <v>0</v>
      </c>
      <c r="AA39" s="14">
        <f>+IFERROR(INDEX(Assets!$A$2:$XY$440,MATCH($A39,Assets!$A$2:$A$441,0),MATCH(AA$2,Assets!$A$2:$XY$2,0)),0)/$B39</f>
        <v>0</v>
      </c>
      <c r="AB39" s="14">
        <f>+IFERROR(INDEX(Assets!$A$2:$XY$440,MATCH($A39,Assets!$A$2:$A$441,0),MATCH(AB$2,Assets!$A$2:$XY$2,0)),0)/$B39</f>
        <v>0</v>
      </c>
      <c r="AC39" s="14">
        <f>+IFERROR(INDEX(Assets!$A$2:$XY$440,MATCH($A39,Assets!$A$2:$A$441,0),MATCH(AC$2,Assets!$A$2:$XY$2,0)),0)/$B39</f>
        <v>0.23257536577021032</v>
      </c>
      <c r="AD39" s="14">
        <f>+IFERROR(INDEX(Assets!$A$2:$XY$440,MATCH($A39,Assets!$A$2:$A$441,0),MATCH(AD$2,Assets!$A$2:$XY$2,0)),0)/$B39</f>
        <v>0.27972693586090924</v>
      </c>
      <c r="AE39" s="14">
        <f>+IFERROR(INDEX(Assets!$A$2:$XY$440,MATCH($A39,Assets!$A$2:$A$441,0),MATCH(AE$2,Assets!$A$2:$XY$2,0)),0)/$B39</f>
        <v>-5.0872680751549953E-17</v>
      </c>
      <c r="AF39" s="14">
        <f>+IFERROR(INDEX(Assets!$A$2:$XY$440,MATCH($A39,Assets!$A$2:$A$441,0),MATCH(AF$2,Assets!$A$2:$XY$2,0)),0)/$B39</f>
        <v>9.5721997067001699E-2</v>
      </c>
      <c r="AG39" s="14">
        <f>+IFERROR(INDEX(Assets!$A$2:$XY$440,MATCH($A39,Assets!$A$2:$A$441,0),MATCH(AG$2,Assets!$A$2:$XY$2,0)),0)/$B39</f>
        <v>0</v>
      </c>
      <c r="AH39" s="14">
        <f>+IFERROR(INDEX(Assets!$A$2:$XY$440,MATCH($A39,Assets!$A$2:$A$441,0),MATCH(AH$2,Assets!$A$2:$XY$2,0)),0)/$B39</f>
        <v>0</v>
      </c>
      <c r="AI39" s="14">
        <f>+IFERROR(INDEX(Assets!$A$2:$XY$440,MATCH($A39,Assets!$A$2:$A$441,0),MATCH(AI$2,Assets!$A$2:$XY$2,0)),0)/$B39</f>
        <v>0</v>
      </c>
      <c r="AJ39" s="14">
        <f>+IFERROR(INDEX(Assets!$A$2:$XY$440,MATCH($A39,Assets!$A$2:$A$441,0),MATCH(AJ$2,Assets!$A$2:$XY$2,0)),0)/$B39</f>
        <v>0</v>
      </c>
      <c r="AK39" s="14">
        <f>+IFERROR(INDEX(Assets!$A$2:$XY$440,MATCH($A39,Assets!$A$2:$A$441,0),MATCH(AK$2,Assets!$A$2:$XY$2,0)),0)/$B39</f>
        <v>0</v>
      </c>
      <c r="AL39" s="14">
        <f>+IFERROR(INDEX(Assets!$A$2:$XY$440,MATCH($A39,Assets!$A$2:$A$441,0),MATCH(AL$2,Assets!$A$2:$XY$2,0)),0)/$B39</f>
        <v>0</v>
      </c>
      <c r="AM39" s="14">
        <f>+IFERROR(INDEX(Assets!$A$2:$XY$440,MATCH($A39,Assets!$A$2:$A$441,0),MATCH(AM$2,Assets!$A$2:$XY$2,0)),0)/$B39</f>
        <v>0</v>
      </c>
      <c r="AN39" s="14">
        <f>+IFERROR(INDEX(Assets!$A$2:$XY$440,MATCH($A39,Assets!$A$2:$A$441,0),MATCH(AN$2,Assets!$A$2:$XY$2,0)),0)/$B39</f>
        <v>0</v>
      </c>
      <c r="AO39" s="14">
        <f>+IFERROR(INDEX(Assets!$A$2:$XY$440,MATCH($A39,Assets!$A$2:$A$441,0),MATCH(AO$2,Assets!$A$2:$XY$2,0)),0)/$B39</f>
        <v>0</v>
      </c>
      <c r="AP39" s="14">
        <f>+IFERROR(INDEX(Assets!$A$2:$XY$440,MATCH($A39,Assets!$A$2:$A$441,0),MATCH(AP$2,Assets!$A$2:$XY$2,0)),0)/$B39</f>
        <v>0</v>
      </c>
      <c r="AQ39" s="14">
        <f>+IFERROR(INDEX(Assets!$A$2:$XY$440,MATCH($A39,Assets!$A$2:$A$441,0),MATCH(AQ$2,Assets!$A$2:$XY$2,0)),0)/$B39</f>
        <v>0</v>
      </c>
    </row>
    <row r="40" spans="1:43 16368:16375" hidden="1" x14ac:dyDescent="0.25">
      <c r="A40" s="1">
        <f>+Quantity!A42</f>
        <v>44451</v>
      </c>
      <c r="B40" s="24">
        <f>+Assets!C40</f>
        <v>8136.5732835323988</v>
      </c>
      <c r="C40" s="14">
        <f>+IFERROR(INDEX(Assets!$A$2:$XY$440,MATCH($A40,Assets!$A$2:$A$441,0),MATCH(C$2,Assets!$A$2:$XY$2,0)),0)/$B40</f>
        <v>0</v>
      </c>
      <c r="D40" s="14">
        <f>+IFERROR(INDEX(Assets!$A$2:$XY$440,MATCH($A40,Assets!$A$2:$A$441,0),MATCH(D$2,Assets!$A$2:$XY$2,0)),0)/$B40</f>
        <v>3.6066042764454813E-3</v>
      </c>
      <c r="E40" s="14">
        <f>+IFERROR(INDEX(Assets!$A$2:$XY$440,MATCH($A40,Assets!$A$2:$A$441,0),MATCH(E$2,Assets!$A$2:$XY$2,0)),0)/$B40</f>
        <v>6.9202350962608485E-3</v>
      </c>
      <c r="F40" s="14">
        <f>+IFERROR(INDEX(Assets!$A$2:$XY$440,MATCH($A40,Assets!$A$2:$A$441,0),MATCH(F$2,Assets!$A$2:$XY$2,0)),0)/$B40</f>
        <v>0</v>
      </c>
      <c r="G40" s="14">
        <f>+IFERROR(INDEX(Assets!$A$2:$XY$440,MATCH($A40,Assets!$A$2:$A$441,0),MATCH(G$2,Assets!$A$2:$XY$2,0)),0)/$B40</f>
        <v>0</v>
      </c>
      <c r="H40" s="14">
        <f>+IFERROR(INDEX(Assets!$A$2:$XY$440,MATCH($A40,Assets!$A$2:$A$441,0),MATCH(H$2,Assets!$A$2:$XY$2,0)),0)/$B40</f>
        <v>0</v>
      </c>
      <c r="I40" s="14">
        <f>+IFERROR(INDEX(Assets!$A$2:$XY$440,MATCH($A40,Assets!$A$2:$A$441,0),MATCH(I$2,Assets!$A$2:$XY$2,0)),0)/$B40</f>
        <v>0</v>
      </c>
      <c r="J40" s="14">
        <f>+IFERROR(INDEX(Assets!$A$2:$XY$440,MATCH($A40,Assets!$A$2:$A$441,0),MATCH(J$2,Assets!$A$2:$XY$2,0)),0)/$B40</f>
        <v>0</v>
      </c>
      <c r="K40" s="14">
        <f>+IFERROR(INDEX(Assets!$A$2:$XY$440,MATCH($A40,Assets!$A$2:$A$441,0),MATCH(K$2,Assets!$A$2:$XY$2,0)),0)/$B40</f>
        <v>0</v>
      </c>
      <c r="L40" s="14">
        <f>+IFERROR(INDEX(Assets!$A$2:$XY$440,MATCH($A40,Assets!$A$2:$A$441,0),MATCH(L$2,Assets!$A$2:$XY$2,0)),0)/$B40</f>
        <v>9.0249294686030726E-2</v>
      </c>
      <c r="M40" s="14">
        <f>+IFERROR(INDEX(Assets!$A$2:$XY$440,MATCH($A40,Assets!$A$2:$A$441,0),MATCH(M$2,Assets!$A$2:$XY$2,0)),0)/$B40</f>
        <v>-2.7944647890459412E-17</v>
      </c>
      <c r="N40" s="14">
        <f>+IFERROR(INDEX(Assets!$A$2:$XY$440,MATCH($A40,Assets!$A$2:$A$441,0),MATCH(N$2,Assets!$A$2:$XY$2,0)),0)/$B40</f>
        <v>-5.23962147946114E-17</v>
      </c>
      <c r="O40" s="14">
        <f>+IFERROR(INDEX(Assets!$A$2:$XY$440,MATCH($A40,Assets!$A$2:$A$441,0),MATCH(O$2,Assets!$A$2:$XY$2,0)),0)/$B40</f>
        <v>0</v>
      </c>
      <c r="P40" s="14">
        <f>+IFERROR(INDEX(Assets!$A$2:$XY$440,MATCH($A40,Assets!$A$2:$A$441,0),MATCH(P$2,Assets!$A$2:$XY$2,0)),0)/$B40</f>
        <v>7.1736402986909267E-2</v>
      </c>
      <c r="Q40" s="14">
        <f>+IFERROR(INDEX(Assets!$A$2:$XY$440,MATCH($A40,Assets!$A$2:$A$441,0),MATCH(Q$2,Assets!$A$2:$XY$2,0)),0)/$B40</f>
        <v>0</v>
      </c>
      <c r="R40" s="14">
        <f>+IFERROR(INDEX(Assets!$A$2:$XY$440,MATCH($A40,Assets!$A$2:$A$441,0),MATCH(R$2,Assets!$A$2:$XY$2,0)),0)/$B40</f>
        <v>0</v>
      </c>
      <c r="S40" s="14">
        <f>+IFERROR(INDEX(Assets!$A$2:$XY$440,MATCH($A40,Assets!$A$2:$A$441,0),MATCH(S$2,Assets!$A$2:$XY$2,0)),0)/$B40</f>
        <v>0</v>
      </c>
      <c r="T40" s="14">
        <f>+IFERROR(INDEX(Assets!$A$2:$XY$440,MATCH($A40,Assets!$A$2:$A$441,0),MATCH(T$2,Assets!$A$2:$XY$2,0)),0)/$B40</f>
        <v>0</v>
      </c>
      <c r="U40" s="14">
        <f>+IFERROR(INDEX(Assets!$A$2:$XY$440,MATCH($A40,Assets!$A$2:$A$441,0),MATCH(U$2,Assets!$A$2:$XY$2,0)),0)/$B40</f>
        <v>0</v>
      </c>
      <c r="V40" s="14">
        <f>+IFERROR(INDEX(Assets!$A$2:$XY$440,MATCH($A40,Assets!$A$2:$A$441,0),MATCH(V$2,Assets!$A$2:$XY$2,0)),0)/$B40</f>
        <v>0</v>
      </c>
      <c r="W40" s="14">
        <f>+IFERROR(INDEX(Assets!$A$2:$XY$440,MATCH($A40,Assets!$A$2:$A$441,0),MATCH(W$2,Assets!$A$2:$XY$2,0)),0)/$B40</f>
        <v>0</v>
      </c>
      <c r="X40" s="14">
        <f>+IFERROR(INDEX(Assets!$A$2:$XY$440,MATCH($A40,Assets!$A$2:$A$441,0),MATCH(X$2,Assets!$A$2:$XY$2,0)),0)/$B40</f>
        <v>5.4992160894774326E-17</v>
      </c>
      <c r="Y40" s="14">
        <f>+IFERROR(INDEX(Assets!$A$2:$XY$440,MATCH($A40,Assets!$A$2:$A$441,0),MATCH(Y$2,Assets!$A$2:$XY$2,0)),0)/$B40</f>
        <v>0</v>
      </c>
      <c r="Z40" s="14">
        <f>+IFERROR(INDEX(Assets!$A$2:$XY$440,MATCH($A40,Assets!$A$2:$A$441,0),MATCH(Z$2,Assets!$A$2:$XY$2,0)),0)/$B40</f>
        <v>0</v>
      </c>
      <c r="AA40" s="14">
        <f>+IFERROR(INDEX(Assets!$A$2:$XY$440,MATCH($A40,Assets!$A$2:$A$441,0),MATCH(AA$2,Assets!$A$2:$XY$2,0)),0)/$B40</f>
        <v>0</v>
      </c>
      <c r="AB40" s="14">
        <f>+IFERROR(INDEX(Assets!$A$2:$XY$440,MATCH($A40,Assets!$A$2:$A$441,0),MATCH(AB$2,Assets!$A$2:$XY$2,0)),0)/$B40</f>
        <v>0</v>
      </c>
      <c r="AC40" s="14">
        <f>+IFERROR(INDEX(Assets!$A$2:$XY$440,MATCH($A40,Assets!$A$2:$A$441,0),MATCH(AC$2,Assets!$A$2:$XY$2,0)),0)/$B40</f>
        <v>0</v>
      </c>
      <c r="AD40" s="14">
        <f>+IFERROR(INDEX(Assets!$A$2:$XY$440,MATCH($A40,Assets!$A$2:$A$441,0),MATCH(AD$2,Assets!$A$2:$XY$2,0)),0)/$B40</f>
        <v>0</v>
      </c>
      <c r="AE40" s="14">
        <f>+IFERROR(INDEX(Assets!$A$2:$XY$440,MATCH($A40,Assets!$A$2:$A$441,0),MATCH(AE$2,Assets!$A$2:$XY$2,0)),0)/$B40</f>
        <v>-2.2355718312367532E-17</v>
      </c>
      <c r="AF40" s="14">
        <f>+IFERROR(INDEX(Assets!$A$2:$XY$440,MATCH($A40,Assets!$A$2:$A$441,0),MATCH(AF$2,Assets!$A$2:$XY$2,0)),0)/$B40</f>
        <v>-5.454128947057171E-18</v>
      </c>
      <c r="AG40" s="14">
        <f>+IFERROR(INDEX(Assets!$A$2:$XY$440,MATCH($A40,Assets!$A$2:$A$441,0),MATCH(AG$2,Assets!$A$2:$XY$2,0)),0)/$B40</f>
        <v>0.34743242378714623</v>
      </c>
      <c r="AH40" s="14">
        <f>+IFERROR(INDEX(Assets!$A$2:$XY$440,MATCH($A40,Assets!$A$2:$A$441,0),MATCH(AH$2,Assets!$A$2:$XY$2,0)),0)/$B40</f>
        <v>4.2045849902488351E-2</v>
      </c>
      <c r="AI40" s="14">
        <f>+IFERROR(INDEX(Assets!$A$2:$XY$440,MATCH($A40,Assets!$A$2:$A$441,0),MATCH(AI$2,Assets!$A$2:$XY$2,0)),0)/$B40</f>
        <v>0.17918189257272421</v>
      </c>
      <c r="AJ40" s="14">
        <f>+IFERROR(INDEX(Assets!$A$2:$XY$440,MATCH($A40,Assets!$A$2:$A$441,0),MATCH(AJ$2,Assets!$A$2:$XY$2,0)),0)/$B40</f>
        <v>0.25882729669199495</v>
      </c>
      <c r="AK40" s="14">
        <f>+IFERROR(INDEX(Assets!$A$2:$XY$440,MATCH($A40,Assets!$A$2:$A$441,0),MATCH(AK$2,Assets!$A$2:$XY$2,0)),0)/$B40</f>
        <v>0</v>
      </c>
      <c r="AL40" s="14">
        <f>+IFERROR(INDEX(Assets!$A$2:$XY$440,MATCH($A40,Assets!$A$2:$A$441,0),MATCH(AL$2,Assets!$A$2:$XY$2,0)),0)/$B40</f>
        <v>0</v>
      </c>
      <c r="AM40" s="14">
        <f>+IFERROR(INDEX(Assets!$A$2:$XY$440,MATCH($A40,Assets!$A$2:$A$441,0),MATCH(AM$2,Assets!$A$2:$XY$2,0)),0)/$B40</f>
        <v>0</v>
      </c>
      <c r="AN40" s="14">
        <f>+IFERROR(INDEX(Assets!$A$2:$XY$440,MATCH($A40,Assets!$A$2:$A$441,0),MATCH(AN$2,Assets!$A$2:$XY$2,0)),0)/$B40</f>
        <v>0</v>
      </c>
      <c r="AO40" s="14">
        <f>+IFERROR(INDEX(Assets!$A$2:$XY$440,MATCH($A40,Assets!$A$2:$A$441,0),MATCH(AO$2,Assets!$A$2:$XY$2,0)),0)/$B40</f>
        <v>0</v>
      </c>
      <c r="AP40" s="14">
        <f>+IFERROR(INDEX(Assets!$A$2:$XY$440,MATCH($A40,Assets!$A$2:$A$441,0),MATCH(AP$2,Assets!$A$2:$XY$2,0)),0)/$B40</f>
        <v>0</v>
      </c>
      <c r="AQ40" s="14">
        <f>+IFERROR(INDEX(Assets!$A$2:$XY$440,MATCH($A40,Assets!$A$2:$A$441,0),MATCH(AQ$2,Assets!$A$2:$XY$2,0)),0)/$B40</f>
        <v>0</v>
      </c>
    </row>
    <row r="41" spans="1:43 16368:16375" hidden="1" x14ac:dyDescent="0.25">
      <c r="A41" s="1">
        <f>+Quantity!A43</f>
        <v>44452</v>
      </c>
      <c r="B41" s="24">
        <f>+Assets!C41</f>
        <v>8149.7234545823994</v>
      </c>
      <c r="C41" s="14">
        <f>+IFERROR(INDEX(Assets!$A$2:$XY$440,MATCH($A41,Assets!$A$2:$A$441,0),MATCH(C$2,Assets!$A$2:$XY$2,0)),0)/$B41</f>
        <v>0</v>
      </c>
      <c r="D41" s="14">
        <f>+IFERROR(INDEX(Assets!$A$2:$XY$440,MATCH($A41,Assets!$A$2:$A$441,0),MATCH(D$2,Assets!$A$2:$XY$2,0)),0)/$B41</f>
        <v>3.6007847583465875E-3</v>
      </c>
      <c r="E41" s="14">
        <f>+IFERROR(INDEX(Assets!$A$2:$XY$440,MATCH($A41,Assets!$A$2:$A$441,0),MATCH(E$2,Assets!$A$2:$XY$2,0)),0)/$B41</f>
        <v>6.9090687940262761E-3</v>
      </c>
      <c r="F41" s="14">
        <f>+IFERROR(INDEX(Assets!$A$2:$XY$440,MATCH($A41,Assets!$A$2:$A$441,0),MATCH(F$2,Assets!$A$2:$XY$2,0)),0)/$B41</f>
        <v>0</v>
      </c>
      <c r="G41" s="14">
        <f>+IFERROR(INDEX(Assets!$A$2:$XY$440,MATCH($A41,Assets!$A$2:$A$441,0),MATCH(G$2,Assets!$A$2:$XY$2,0)),0)/$B41</f>
        <v>0</v>
      </c>
      <c r="H41" s="14">
        <f>+IFERROR(INDEX(Assets!$A$2:$XY$440,MATCH($A41,Assets!$A$2:$A$441,0),MATCH(H$2,Assets!$A$2:$XY$2,0)),0)/$B41</f>
        <v>0</v>
      </c>
      <c r="I41" s="14">
        <f>+IFERROR(INDEX(Assets!$A$2:$XY$440,MATCH($A41,Assets!$A$2:$A$441,0),MATCH(I$2,Assets!$A$2:$XY$2,0)),0)/$B41</f>
        <v>0.17949773788550702</v>
      </c>
      <c r="J41" s="14">
        <f>+IFERROR(INDEX(Assets!$A$2:$XY$440,MATCH($A41,Assets!$A$2:$A$441,0),MATCH(J$2,Assets!$A$2:$XY$2,0)),0)/$B41</f>
        <v>0</v>
      </c>
      <c r="K41" s="14">
        <f>+IFERROR(INDEX(Assets!$A$2:$XY$440,MATCH($A41,Assets!$A$2:$A$441,0),MATCH(K$2,Assets!$A$2:$XY$2,0)),0)/$B41</f>
        <v>0</v>
      </c>
      <c r="L41" s="14">
        <f>+IFERROR(INDEX(Assets!$A$2:$XY$440,MATCH($A41,Assets!$A$2:$A$441,0),MATCH(L$2,Assets!$A$2:$XY$2,0)),0)/$B41</f>
        <v>9.010367089046549E-2</v>
      </c>
      <c r="M41" s="14">
        <f>+IFERROR(INDEX(Assets!$A$2:$XY$440,MATCH($A41,Assets!$A$2:$A$441,0),MATCH(M$2,Assets!$A$2:$XY$2,0)),0)/$B41</f>
        <v>-2.7899557170297003E-17</v>
      </c>
      <c r="N41" s="14">
        <f>+IFERROR(INDEX(Assets!$A$2:$XY$440,MATCH($A41,Assets!$A$2:$A$441,0),MATCH(N$2,Assets!$A$2:$XY$2,0)),0)/$B41</f>
        <v>-5.0431159080484469E-2</v>
      </c>
      <c r="O41" s="14">
        <f>+IFERROR(INDEX(Assets!$A$2:$XY$440,MATCH($A41,Assets!$A$2:$A$441,0),MATCH(O$2,Assets!$A$2:$XY$2,0)),0)/$B41</f>
        <v>0</v>
      </c>
      <c r="P41" s="14">
        <f>+IFERROR(INDEX(Assets!$A$2:$XY$440,MATCH($A41,Assets!$A$2:$A$441,0),MATCH(P$2,Assets!$A$2:$XY$2,0)),0)/$B41</f>
        <v>7.1620651087467915E-2</v>
      </c>
      <c r="Q41" s="14">
        <f>+IFERROR(INDEX(Assets!$A$2:$XY$440,MATCH($A41,Assets!$A$2:$A$441,0),MATCH(Q$2,Assets!$A$2:$XY$2,0)),0)/$B41</f>
        <v>0</v>
      </c>
      <c r="R41" s="14">
        <f>+IFERROR(INDEX(Assets!$A$2:$XY$440,MATCH($A41,Assets!$A$2:$A$441,0),MATCH(R$2,Assets!$A$2:$XY$2,0)),0)/$B41</f>
        <v>0</v>
      </c>
      <c r="S41" s="14">
        <f>+IFERROR(INDEX(Assets!$A$2:$XY$440,MATCH($A41,Assets!$A$2:$A$441,0),MATCH(S$2,Assets!$A$2:$XY$2,0)),0)/$B41</f>
        <v>0</v>
      </c>
      <c r="T41" s="14">
        <f>+IFERROR(INDEX(Assets!$A$2:$XY$440,MATCH($A41,Assets!$A$2:$A$441,0),MATCH(T$2,Assets!$A$2:$XY$2,0)),0)/$B41</f>
        <v>0</v>
      </c>
      <c r="U41" s="14">
        <f>+IFERROR(INDEX(Assets!$A$2:$XY$440,MATCH($A41,Assets!$A$2:$A$441,0),MATCH(U$2,Assets!$A$2:$XY$2,0)),0)/$B41</f>
        <v>0</v>
      </c>
      <c r="V41" s="14">
        <f>+IFERROR(INDEX(Assets!$A$2:$XY$440,MATCH($A41,Assets!$A$2:$A$441,0),MATCH(V$2,Assets!$A$2:$XY$2,0)),0)/$B41</f>
        <v>0</v>
      </c>
      <c r="W41" s="14">
        <f>+IFERROR(INDEX(Assets!$A$2:$XY$440,MATCH($A41,Assets!$A$2:$A$441,0),MATCH(W$2,Assets!$A$2:$XY$2,0)),0)/$B41</f>
        <v>0</v>
      </c>
      <c r="X41" s="14">
        <f>+IFERROR(INDEX(Assets!$A$2:$XY$440,MATCH($A41,Assets!$A$2:$A$441,0),MATCH(X$2,Assets!$A$2:$XY$2,0)),0)/$B41</f>
        <v>5.4903427046784817E-17</v>
      </c>
      <c r="Y41" s="14">
        <f>+IFERROR(INDEX(Assets!$A$2:$XY$440,MATCH($A41,Assets!$A$2:$A$441,0),MATCH(Y$2,Assets!$A$2:$XY$2,0)),0)/$B41</f>
        <v>0</v>
      </c>
      <c r="Z41" s="14">
        <f>+IFERROR(INDEX(Assets!$A$2:$XY$440,MATCH($A41,Assets!$A$2:$A$441,0),MATCH(Z$2,Assets!$A$2:$XY$2,0)),0)/$B41</f>
        <v>0</v>
      </c>
      <c r="AA41" s="14">
        <f>+IFERROR(INDEX(Assets!$A$2:$XY$440,MATCH($A41,Assets!$A$2:$A$441,0),MATCH(AA$2,Assets!$A$2:$XY$2,0)),0)/$B41</f>
        <v>0</v>
      </c>
      <c r="AB41" s="14">
        <f>+IFERROR(INDEX(Assets!$A$2:$XY$440,MATCH($A41,Assets!$A$2:$A$441,0),MATCH(AB$2,Assets!$A$2:$XY$2,0)),0)/$B41</f>
        <v>0</v>
      </c>
      <c r="AC41" s="14">
        <f>+IFERROR(INDEX(Assets!$A$2:$XY$440,MATCH($A41,Assets!$A$2:$A$441,0),MATCH(AC$2,Assets!$A$2:$XY$2,0)),0)/$B41</f>
        <v>0</v>
      </c>
      <c r="AD41" s="14">
        <f>+IFERROR(INDEX(Assets!$A$2:$XY$440,MATCH($A41,Assets!$A$2:$A$441,0),MATCH(AD$2,Assets!$A$2:$XY$2,0)),0)/$B41</f>
        <v>0</v>
      </c>
      <c r="AE41" s="14">
        <f>+IFERROR(INDEX(Assets!$A$2:$XY$440,MATCH($A41,Assets!$A$2:$A$441,0),MATCH(AE$2,Assets!$A$2:$XY$2,0)),0)/$B41</f>
        <v>-2.2319645736237606E-17</v>
      </c>
      <c r="AF41" s="14">
        <f>+IFERROR(INDEX(Assets!$A$2:$XY$440,MATCH($A41,Assets!$A$2:$A$441,0),MATCH(AF$2,Assets!$A$2:$XY$2,0)),0)/$B41</f>
        <v>-5.4453283136390843E-18</v>
      </c>
      <c r="AG41" s="14">
        <f>+IFERROR(INDEX(Assets!$A$2:$XY$440,MATCH($A41,Assets!$A$2:$A$441,0),MATCH(AG$2,Assets!$A$2:$XY$2,0)),0)/$B41</f>
        <v>0.34687181632278513</v>
      </c>
      <c r="AH41" s="14">
        <f>+IFERROR(INDEX(Assets!$A$2:$XY$440,MATCH($A41,Assets!$A$2:$A$441,0),MATCH(AH$2,Assets!$A$2:$XY$2,0)),0)/$B41</f>
        <v>4.1978005868118146E-2</v>
      </c>
      <c r="AI41" s="14">
        <f>+IFERROR(INDEX(Assets!$A$2:$XY$440,MATCH($A41,Assets!$A$2:$A$441,0),MATCH(AI$2,Assets!$A$2:$XY$2,0)),0)/$B41</f>
        <v>0</v>
      </c>
      <c r="AJ41" s="14">
        <f>+IFERROR(INDEX(Assets!$A$2:$XY$440,MATCH($A41,Assets!$A$2:$A$441,0),MATCH(AJ$2,Assets!$A$2:$XY$2,0)),0)/$B41</f>
        <v>0.25840966003930643</v>
      </c>
      <c r="AK41" s="14">
        <f>+IFERROR(INDEX(Assets!$A$2:$XY$440,MATCH($A41,Assets!$A$2:$A$441,0),MATCH(AK$2,Assets!$A$2:$XY$2,0)),0)/$B41</f>
        <v>5.1439763434461383E-2</v>
      </c>
      <c r="AL41" s="14">
        <f>+IFERROR(INDEX(Assets!$A$2:$XY$440,MATCH($A41,Assets!$A$2:$A$441,0),MATCH(AL$2,Assets!$A$2:$XY$2,0)),0)/$B41</f>
        <v>0</v>
      </c>
      <c r="AM41" s="14">
        <f>+IFERROR(INDEX(Assets!$A$2:$XY$440,MATCH($A41,Assets!$A$2:$A$441,0),MATCH(AM$2,Assets!$A$2:$XY$2,0)),0)/$B41</f>
        <v>0</v>
      </c>
      <c r="AN41" s="14">
        <f>+IFERROR(INDEX(Assets!$A$2:$XY$440,MATCH($A41,Assets!$A$2:$A$441,0),MATCH(AN$2,Assets!$A$2:$XY$2,0)),0)/$B41</f>
        <v>0</v>
      </c>
      <c r="AO41" s="14">
        <f>+IFERROR(INDEX(Assets!$A$2:$XY$440,MATCH($A41,Assets!$A$2:$A$441,0),MATCH(AO$2,Assets!$A$2:$XY$2,0)),0)/$B41</f>
        <v>0</v>
      </c>
      <c r="AP41" s="14">
        <f>+IFERROR(INDEX(Assets!$A$2:$XY$440,MATCH($A41,Assets!$A$2:$A$441,0),MATCH(AP$2,Assets!$A$2:$XY$2,0)),0)/$B41</f>
        <v>0</v>
      </c>
      <c r="AQ41" s="14">
        <f>+IFERROR(INDEX(Assets!$A$2:$XY$440,MATCH($A41,Assets!$A$2:$A$441,0),MATCH(AQ$2,Assets!$A$2:$XY$2,0)),0)/$B41</f>
        <v>0</v>
      </c>
    </row>
    <row r="42" spans="1:43 16368:16375" hidden="1" x14ac:dyDescent="0.25">
      <c r="A42" s="1">
        <f>+Quantity!A44</f>
        <v>44454</v>
      </c>
      <c r="B42" s="24">
        <f>+Assets!C42</f>
        <v>8863.6557218201542</v>
      </c>
      <c r="C42" s="14">
        <f>+IFERROR(INDEX(Assets!$A$2:$XY$440,MATCH($A42,Assets!$A$2:$A$441,0),MATCH(C$2,Assets!$A$2:$XY$2,0)),0)/$B42</f>
        <v>0</v>
      </c>
      <c r="D42" s="14">
        <f>+IFERROR(INDEX(Assets!$A$2:$XY$440,MATCH($A42,Assets!$A$2:$A$441,0),MATCH(D$2,Assets!$A$2:$XY$2,0)),0)/$B42</f>
        <v>3.3107558462315721E-3</v>
      </c>
      <c r="E42" s="14">
        <f>+IFERROR(INDEX(Assets!$A$2:$XY$440,MATCH($A42,Assets!$A$2:$A$441,0),MATCH(E$2,Assets!$A$2:$XY$2,0)),0)/$B42</f>
        <v>6.3525707413686211E-3</v>
      </c>
      <c r="F42" s="14">
        <f>+IFERROR(INDEX(Assets!$A$2:$XY$440,MATCH($A42,Assets!$A$2:$A$441,0),MATCH(F$2,Assets!$A$2:$XY$2,0)),0)/$B42</f>
        <v>0</v>
      </c>
      <c r="G42" s="14">
        <f>+IFERROR(INDEX(Assets!$A$2:$XY$440,MATCH($A42,Assets!$A$2:$A$441,0),MATCH(G$2,Assets!$A$2:$XY$2,0)),0)/$B42</f>
        <v>0</v>
      </c>
      <c r="H42" s="14">
        <f>+IFERROR(INDEX(Assets!$A$2:$XY$440,MATCH($A42,Assets!$A$2:$A$441,0),MATCH(H$2,Assets!$A$2:$XY$2,0)),0)/$B42</f>
        <v>0</v>
      </c>
      <c r="I42" s="14">
        <f>+IFERROR(INDEX(Assets!$A$2:$XY$440,MATCH($A42,Assets!$A$2:$A$441,0),MATCH(I$2,Assets!$A$2:$XY$2,0)),0)/$B42</f>
        <v>0.16637626348681891</v>
      </c>
      <c r="J42" s="14">
        <f>+IFERROR(INDEX(Assets!$A$2:$XY$440,MATCH($A42,Assets!$A$2:$A$441,0),MATCH(J$2,Assets!$A$2:$XY$2,0)),0)/$B42</f>
        <v>0</v>
      </c>
      <c r="K42" s="14">
        <f>+IFERROR(INDEX(Assets!$A$2:$XY$440,MATCH($A42,Assets!$A$2:$A$441,0),MATCH(K$2,Assets!$A$2:$XY$2,0)),0)/$B42</f>
        <v>0</v>
      </c>
      <c r="L42" s="14">
        <f>+IFERROR(INDEX(Assets!$A$2:$XY$440,MATCH($A42,Assets!$A$2:$A$441,0),MATCH(L$2,Assets!$A$2:$XY$2,0)),0)/$B42</f>
        <v>0.10335060710276392</v>
      </c>
      <c r="M42" s="14">
        <f>+IFERROR(INDEX(Assets!$A$2:$XY$440,MATCH($A42,Assets!$A$2:$A$441,0),MATCH(M$2,Assets!$A$2:$XY$2,0)),0)/$B42</f>
        <v>-2.5652358640633303E-17</v>
      </c>
      <c r="N42" s="14">
        <f>+IFERROR(INDEX(Assets!$A$2:$XY$440,MATCH($A42,Assets!$A$2:$A$441,0),MATCH(N$2,Assets!$A$2:$XY$2,0)),0)/$B42</f>
        <v>-4.6369129499041678E-2</v>
      </c>
      <c r="O42" s="14">
        <f>+IFERROR(INDEX(Assets!$A$2:$XY$440,MATCH($A42,Assets!$A$2:$A$441,0),MATCH(O$2,Assets!$A$2:$XY$2,0)),0)/$B42</f>
        <v>0</v>
      </c>
      <c r="P42" s="14">
        <f>+IFERROR(INDEX(Assets!$A$2:$XY$440,MATCH($A42,Assets!$A$2:$A$441,0),MATCH(P$2,Assets!$A$2:$XY$2,0)),0)/$B42</f>
        <v>7.7441825082421381E-2</v>
      </c>
      <c r="Q42" s="14">
        <f>+IFERROR(INDEX(Assets!$A$2:$XY$440,MATCH($A42,Assets!$A$2:$A$441,0),MATCH(Q$2,Assets!$A$2:$XY$2,0)),0)/$B42</f>
        <v>0</v>
      </c>
      <c r="R42" s="14">
        <f>+IFERROR(INDEX(Assets!$A$2:$XY$440,MATCH($A42,Assets!$A$2:$A$441,0),MATCH(R$2,Assets!$A$2:$XY$2,0)),0)/$B42</f>
        <v>0</v>
      </c>
      <c r="S42" s="14">
        <f>+IFERROR(INDEX(Assets!$A$2:$XY$440,MATCH($A42,Assets!$A$2:$A$441,0),MATCH(S$2,Assets!$A$2:$XY$2,0)),0)/$B42</f>
        <v>0</v>
      </c>
      <c r="T42" s="14">
        <f>+IFERROR(INDEX(Assets!$A$2:$XY$440,MATCH($A42,Assets!$A$2:$A$441,0),MATCH(T$2,Assets!$A$2:$XY$2,0)),0)/$B42</f>
        <v>0</v>
      </c>
      <c r="U42" s="14">
        <f>+IFERROR(INDEX(Assets!$A$2:$XY$440,MATCH($A42,Assets!$A$2:$A$441,0),MATCH(U$2,Assets!$A$2:$XY$2,0)),0)/$B42</f>
        <v>0</v>
      </c>
      <c r="V42" s="14">
        <f>+IFERROR(INDEX(Assets!$A$2:$XY$440,MATCH($A42,Assets!$A$2:$A$441,0),MATCH(V$2,Assets!$A$2:$XY$2,0)),0)/$B42</f>
        <v>0</v>
      </c>
      <c r="W42" s="14">
        <f>+IFERROR(INDEX(Assets!$A$2:$XY$440,MATCH($A42,Assets!$A$2:$A$441,0),MATCH(W$2,Assets!$A$2:$XY$2,0)),0)/$B42</f>
        <v>0</v>
      </c>
      <c r="X42" s="14">
        <f>+IFERROR(INDEX(Assets!$A$2:$XY$440,MATCH($A42,Assets!$A$2:$A$441,0),MATCH(X$2,Assets!$A$2:$XY$2,0)),0)/$B42</f>
        <v>5.048117404183794E-17</v>
      </c>
      <c r="Y42" s="14">
        <f>+IFERROR(INDEX(Assets!$A$2:$XY$440,MATCH($A42,Assets!$A$2:$A$441,0),MATCH(Y$2,Assets!$A$2:$XY$2,0)),0)/$B42</f>
        <v>0</v>
      </c>
      <c r="Z42" s="14">
        <f>+IFERROR(INDEX(Assets!$A$2:$XY$440,MATCH($A42,Assets!$A$2:$A$441,0),MATCH(Z$2,Assets!$A$2:$XY$2,0)),0)/$B42</f>
        <v>0</v>
      </c>
      <c r="AA42" s="14">
        <f>+IFERROR(INDEX(Assets!$A$2:$XY$440,MATCH($A42,Assets!$A$2:$A$441,0),MATCH(AA$2,Assets!$A$2:$XY$2,0)),0)/$B42</f>
        <v>0</v>
      </c>
      <c r="AB42" s="14">
        <f>+IFERROR(INDEX(Assets!$A$2:$XY$440,MATCH($A42,Assets!$A$2:$A$441,0),MATCH(AB$2,Assets!$A$2:$XY$2,0)),0)/$B42</f>
        <v>0</v>
      </c>
      <c r="AC42" s="14">
        <f>+IFERROR(INDEX(Assets!$A$2:$XY$440,MATCH($A42,Assets!$A$2:$A$441,0),MATCH(AC$2,Assets!$A$2:$XY$2,0)),0)/$B42</f>
        <v>0</v>
      </c>
      <c r="AD42" s="14">
        <f>+IFERROR(INDEX(Assets!$A$2:$XY$440,MATCH($A42,Assets!$A$2:$A$441,0),MATCH(AD$2,Assets!$A$2:$XY$2,0)),0)/$B42</f>
        <v>0</v>
      </c>
      <c r="AE42" s="14">
        <f>+IFERROR(INDEX(Assets!$A$2:$XY$440,MATCH($A42,Assets!$A$2:$A$441,0),MATCH(AE$2,Assets!$A$2:$XY$2,0)),0)/$B42</f>
        <v>-2.0521886912506645E-17</v>
      </c>
      <c r="AF42" s="14">
        <f>+IFERROR(INDEX(Assets!$A$2:$XY$440,MATCH($A42,Assets!$A$2:$A$441,0),MATCH(AF$2,Assets!$A$2:$XY$2,0)),0)/$B42</f>
        <v>-5.0067287435723027E-18</v>
      </c>
      <c r="AG42" s="14">
        <f>+IFERROR(INDEX(Assets!$A$2:$XY$440,MATCH($A42,Assets!$A$2:$A$441,0),MATCH(AG$2,Assets!$A$2:$XY$2,0)),0)/$B42</f>
        <v>0.318932669085989</v>
      </c>
      <c r="AH42" s="14">
        <f>+IFERROR(INDEX(Assets!$A$2:$XY$440,MATCH($A42,Assets!$A$2:$A$441,0),MATCH(AH$2,Assets!$A$2:$XY$2,0)),0)/$B42</f>
        <v>4.2786341426415686E-2</v>
      </c>
      <c r="AI42" s="14">
        <f>+IFERROR(INDEX(Assets!$A$2:$XY$440,MATCH($A42,Assets!$A$2:$A$441,0),MATCH(AI$2,Assets!$A$2:$XY$2,0)),0)/$B42</f>
        <v>0</v>
      </c>
      <c r="AJ42" s="14">
        <f>+IFERROR(INDEX(Assets!$A$2:$XY$440,MATCH($A42,Assets!$A$2:$A$441,0),MATCH(AJ$2,Assets!$A$2:$XY$2,0)),0)/$B42</f>
        <v>0.15248749036443909</v>
      </c>
      <c r="AK42" s="14">
        <f>+IFERROR(INDEX(Assets!$A$2:$XY$440,MATCH($A42,Assets!$A$2:$A$441,0),MATCH(AK$2,Assets!$A$2:$XY$2,0)),0)/$B42</f>
        <v>0</v>
      </c>
      <c r="AL42" s="14">
        <f>+IFERROR(INDEX(Assets!$A$2:$XY$440,MATCH($A42,Assets!$A$2:$A$441,0),MATCH(AL$2,Assets!$A$2:$XY$2,0)),0)/$B42</f>
        <v>0.17533060636259359</v>
      </c>
      <c r="AM42" s="14">
        <f>+IFERROR(INDEX(Assets!$A$2:$XY$440,MATCH($A42,Assets!$A$2:$A$441,0),MATCH(AM$2,Assets!$A$2:$XY$2,0)),0)/$B42</f>
        <v>0</v>
      </c>
      <c r="AN42" s="14">
        <f>+IFERROR(INDEX(Assets!$A$2:$XY$440,MATCH($A42,Assets!$A$2:$A$441,0),MATCH(AN$2,Assets!$A$2:$XY$2,0)),0)/$B42</f>
        <v>0</v>
      </c>
      <c r="AO42" s="14">
        <f>+IFERROR(INDEX(Assets!$A$2:$XY$440,MATCH($A42,Assets!$A$2:$A$441,0),MATCH(AO$2,Assets!$A$2:$XY$2,0)),0)/$B42</f>
        <v>0</v>
      </c>
      <c r="AP42" s="14">
        <f>+IFERROR(INDEX(Assets!$A$2:$XY$440,MATCH($A42,Assets!$A$2:$A$441,0),MATCH(AP$2,Assets!$A$2:$XY$2,0)),0)/$B42</f>
        <v>0</v>
      </c>
      <c r="AQ42" s="14">
        <f>+IFERROR(INDEX(Assets!$A$2:$XY$440,MATCH($A42,Assets!$A$2:$A$441,0),MATCH(AQ$2,Assets!$A$2:$XY$2,0)),0)/$B42</f>
        <v>0</v>
      </c>
    </row>
    <row r="43" spans="1:43 16368:16375" hidden="1" x14ac:dyDescent="0.25">
      <c r="A43" s="1">
        <f>+Quantity!A45</f>
        <v>44457</v>
      </c>
      <c r="B43" s="24">
        <f>+Assets!C43</f>
        <v>8690.3096136254644</v>
      </c>
      <c r="C43" s="14">
        <f>+IFERROR(INDEX(Assets!$A$2:$XY$440,MATCH($A43,Assets!$A$2:$A$441,0),MATCH(C$2,Assets!$A$2:$XY$2,0)),0)/$B43</f>
        <v>0</v>
      </c>
      <c r="D43" s="14">
        <f>+IFERROR(INDEX(Assets!$A$2:$XY$440,MATCH($A43,Assets!$A$2:$A$441,0),MATCH(D$2,Assets!$A$2:$XY$2,0)),0)/$B43</f>
        <v>3.3767956844701586E-3</v>
      </c>
      <c r="E43" s="14">
        <f>+IFERROR(INDEX(Assets!$A$2:$XY$440,MATCH($A43,Assets!$A$2:$A$441,0),MATCH(E$2,Assets!$A$2:$XY$2,0)),0)/$B43</f>
        <v>6.4792858371485402E-3</v>
      </c>
      <c r="F43" s="14">
        <f>+IFERROR(INDEX(Assets!$A$2:$XY$440,MATCH($A43,Assets!$A$2:$A$441,0),MATCH(F$2,Assets!$A$2:$XY$2,0)),0)/$B43</f>
        <v>0</v>
      </c>
      <c r="G43" s="14">
        <f>+IFERROR(INDEX(Assets!$A$2:$XY$440,MATCH($A43,Assets!$A$2:$A$441,0),MATCH(G$2,Assets!$A$2:$XY$2,0)),0)/$B43</f>
        <v>0</v>
      </c>
      <c r="H43" s="14">
        <f>+IFERROR(INDEX(Assets!$A$2:$XY$440,MATCH($A43,Assets!$A$2:$A$441,0),MATCH(H$2,Assets!$A$2:$XY$2,0)),0)/$B43</f>
        <v>0</v>
      </c>
      <c r="I43" s="14">
        <f>+IFERROR(INDEX(Assets!$A$2:$XY$440,MATCH($A43,Assets!$A$2:$A$441,0),MATCH(I$2,Assets!$A$2:$XY$2,0)),0)/$B43</f>
        <v>7.8508134961070924E-2</v>
      </c>
      <c r="J43" s="14">
        <f>+IFERROR(INDEX(Assets!$A$2:$XY$440,MATCH($A43,Assets!$A$2:$A$441,0),MATCH(J$2,Assets!$A$2:$XY$2,0)),0)/$B43</f>
        <v>0</v>
      </c>
      <c r="K43" s="14">
        <f>+IFERROR(INDEX(Assets!$A$2:$XY$440,MATCH($A43,Assets!$A$2:$A$441,0),MATCH(K$2,Assets!$A$2:$XY$2,0)),0)/$B43</f>
        <v>0</v>
      </c>
      <c r="L43" s="14">
        <f>+IFERROR(INDEX(Assets!$A$2:$XY$440,MATCH($A43,Assets!$A$2:$A$441,0),MATCH(L$2,Assets!$A$2:$XY$2,0)),0)/$B43</f>
        <v>0.1054121476366861</v>
      </c>
      <c r="M43" s="14">
        <f>+IFERROR(INDEX(Assets!$A$2:$XY$440,MATCH($A43,Assets!$A$2:$A$441,0),MATCH(M$2,Assets!$A$2:$XY$2,0)),0)/$B43</f>
        <v>-2.6164047721238236E-17</v>
      </c>
      <c r="N43" s="14">
        <f>+IFERROR(INDEX(Assets!$A$2:$XY$440,MATCH($A43,Assets!$A$2:$A$441,0),MATCH(N$2,Assets!$A$2:$XY$2,0)),0)/$B43</f>
        <v>-4.5787083512166913E-17</v>
      </c>
      <c r="O43" s="14">
        <f>+IFERROR(INDEX(Assets!$A$2:$XY$440,MATCH($A43,Assets!$A$2:$A$441,0),MATCH(O$2,Assets!$A$2:$XY$2,0)),0)/$B43</f>
        <v>0</v>
      </c>
      <c r="P43" s="14">
        <f>+IFERROR(INDEX(Assets!$A$2:$XY$440,MATCH($A43,Assets!$A$2:$A$441,0),MATCH(P$2,Assets!$A$2:$XY$2,0)),0)/$B43</f>
        <v>7.651071774905531E-2</v>
      </c>
      <c r="Q43" s="14">
        <f>+IFERROR(INDEX(Assets!$A$2:$XY$440,MATCH($A43,Assets!$A$2:$A$441,0),MATCH(Q$2,Assets!$A$2:$XY$2,0)),0)/$B43</f>
        <v>0</v>
      </c>
      <c r="R43" s="14">
        <f>+IFERROR(INDEX(Assets!$A$2:$XY$440,MATCH($A43,Assets!$A$2:$A$441,0),MATCH(R$2,Assets!$A$2:$XY$2,0)),0)/$B43</f>
        <v>0</v>
      </c>
      <c r="S43" s="14">
        <f>+IFERROR(INDEX(Assets!$A$2:$XY$440,MATCH($A43,Assets!$A$2:$A$441,0),MATCH(S$2,Assets!$A$2:$XY$2,0)),0)/$B43</f>
        <v>0</v>
      </c>
      <c r="T43" s="14">
        <f>+IFERROR(INDEX(Assets!$A$2:$XY$440,MATCH($A43,Assets!$A$2:$A$441,0),MATCH(T$2,Assets!$A$2:$XY$2,0)),0)/$B43</f>
        <v>0</v>
      </c>
      <c r="U43" s="14">
        <f>+IFERROR(INDEX(Assets!$A$2:$XY$440,MATCH($A43,Assets!$A$2:$A$441,0),MATCH(U$2,Assets!$A$2:$XY$2,0)),0)/$B43</f>
        <v>0</v>
      </c>
      <c r="V43" s="14">
        <f>+IFERROR(INDEX(Assets!$A$2:$XY$440,MATCH($A43,Assets!$A$2:$A$441,0),MATCH(V$2,Assets!$A$2:$XY$2,0)),0)/$B43</f>
        <v>0</v>
      </c>
      <c r="W43" s="14">
        <f>+IFERROR(INDEX(Assets!$A$2:$XY$440,MATCH($A43,Assets!$A$2:$A$441,0),MATCH(W$2,Assets!$A$2:$XY$2,0)),0)/$B43</f>
        <v>0</v>
      </c>
      <c r="X43" s="14">
        <f>+IFERROR(INDEX(Assets!$A$2:$XY$440,MATCH($A43,Assets!$A$2:$A$441,0),MATCH(X$2,Assets!$A$2:$XY$2,0)),0)/$B43</f>
        <v>5.1488124938447105E-17</v>
      </c>
      <c r="Y43" s="14">
        <f>+IFERROR(INDEX(Assets!$A$2:$XY$440,MATCH($A43,Assets!$A$2:$A$441,0),MATCH(Y$2,Assets!$A$2:$XY$2,0)),0)/$B43</f>
        <v>0</v>
      </c>
      <c r="Z43" s="14">
        <f>+IFERROR(INDEX(Assets!$A$2:$XY$440,MATCH($A43,Assets!$A$2:$A$441,0),MATCH(Z$2,Assets!$A$2:$XY$2,0)),0)/$B43</f>
        <v>0</v>
      </c>
      <c r="AA43" s="14">
        <f>+IFERROR(INDEX(Assets!$A$2:$XY$440,MATCH($A43,Assets!$A$2:$A$441,0),MATCH(AA$2,Assets!$A$2:$XY$2,0)),0)/$B43</f>
        <v>0</v>
      </c>
      <c r="AB43" s="14">
        <f>+IFERROR(INDEX(Assets!$A$2:$XY$440,MATCH($A43,Assets!$A$2:$A$441,0),MATCH(AB$2,Assets!$A$2:$XY$2,0)),0)/$B43</f>
        <v>0</v>
      </c>
      <c r="AC43" s="14">
        <f>+IFERROR(INDEX(Assets!$A$2:$XY$440,MATCH($A43,Assets!$A$2:$A$441,0),MATCH(AC$2,Assets!$A$2:$XY$2,0)),0)/$B43</f>
        <v>0</v>
      </c>
      <c r="AD43" s="14">
        <f>+IFERROR(INDEX(Assets!$A$2:$XY$440,MATCH($A43,Assets!$A$2:$A$441,0),MATCH(AD$2,Assets!$A$2:$XY$2,0)),0)/$B43</f>
        <v>0</v>
      </c>
      <c r="AE43" s="14">
        <f>+IFERROR(INDEX(Assets!$A$2:$XY$440,MATCH($A43,Assets!$A$2:$A$441,0),MATCH(AE$2,Assets!$A$2:$XY$2,0)),0)/$B43</f>
        <v>-2.0931238176990591E-17</v>
      </c>
      <c r="AF43" s="14">
        <f>+IFERROR(INDEX(Assets!$A$2:$XY$440,MATCH($A43,Assets!$A$2:$A$441,0),MATCH(AF$2,Assets!$A$2:$XY$2,0)),0)/$B43</f>
        <v>-5.1065982512275854E-18</v>
      </c>
      <c r="AG43" s="14">
        <f>+IFERROR(INDEX(Assets!$A$2:$XY$440,MATCH($A43,Assets!$A$2:$A$441,0),MATCH(AG$2,Assets!$A$2:$XY$2,0)),0)/$B43</f>
        <v>0.32529443747172282</v>
      </c>
      <c r="AH43" s="14">
        <f>+IFERROR(INDEX(Assets!$A$2:$XY$440,MATCH($A43,Assets!$A$2:$A$441,0),MATCH(AH$2,Assets!$A$2:$XY$2,0)),0)/$B43</f>
        <v>4.9168856691831964E-2</v>
      </c>
      <c r="AI43" s="14">
        <f>+IFERROR(INDEX(Assets!$A$2:$XY$440,MATCH($A43,Assets!$A$2:$A$441,0),MATCH(AI$2,Assets!$A$2:$XY$2,0)),0)/$B43</f>
        <v>0</v>
      </c>
      <c r="AJ43" s="14">
        <f>+IFERROR(INDEX(Assets!$A$2:$XY$440,MATCH($A43,Assets!$A$2:$A$441,0),MATCH(AJ$2,Assets!$A$2:$XY$2,0)),0)/$B43</f>
        <v>0.15552916714907361</v>
      </c>
      <c r="AK43" s="14">
        <f>+IFERROR(INDEX(Assets!$A$2:$XY$440,MATCH($A43,Assets!$A$2:$A$441,0),MATCH(AK$2,Assets!$A$2:$XY$2,0)),0)/$B43</f>
        <v>0</v>
      </c>
      <c r="AL43" s="14">
        <f>+IFERROR(INDEX(Assets!$A$2:$XY$440,MATCH($A43,Assets!$A$2:$A$441,0),MATCH(AL$2,Assets!$A$2:$XY$2,0)),0)/$B43</f>
        <v>0</v>
      </c>
      <c r="AM43" s="14">
        <f>+IFERROR(INDEX(Assets!$A$2:$XY$440,MATCH($A43,Assets!$A$2:$A$441,0),MATCH(AM$2,Assets!$A$2:$XY$2,0)),0)/$B43</f>
        <v>8.5589861831596711E-2</v>
      </c>
      <c r="AN43" s="14">
        <f>+IFERROR(INDEX(Assets!$A$2:$XY$440,MATCH($A43,Assets!$A$2:$A$441,0),MATCH(AN$2,Assets!$A$2:$XY$2,0)),0)/$B43</f>
        <v>0.11413059498734393</v>
      </c>
      <c r="AO43" s="14">
        <f>+IFERROR(INDEX(Assets!$A$2:$XY$440,MATCH($A43,Assets!$A$2:$A$441,0),MATCH(AO$2,Assets!$A$2:$XY$2,0)),0)/$B43</f>
        <v>0</v>
      </c>
      <c r="AP43" s="14">
        <f>+IFERROR(INDEX(Assets!$A$2:$XY$440,MATCH($A43,Assets!$A$2:$A$441,0),MATCH(AP$2,Assets!$A$2:$XY$2,0)),0)/$B43</f>
        <v>0</v>
      </c>
      <c r="AQ43" s="14">
        <f>+IFERROR(INDEX(Assets!$A$2:$XY$440,MATCH($A43,Assets!$A$2:$A$441,0),MATCH(AQ$2,Assets!$A$2:$XY$2,0)),0)/$B43</f>
        <v>0</v>
      </c>
    </row>
    <row r="44" spans="1:43 16368:16375" hidden="1" x14ac:dyDescent="0.25">
      <c r="A44" s="1">
        <f>+Quantity!A46</f>
        <v>44462</v>
      </c>
      <c r="B44" s="24">
        <f>+Assets!C44</f>
        <v>7291.5344725836885</v>
      </c>
      <c r="C44" s="14">
        <f>+IFERROR(INDEX(Assets!$A$2:$XY$440,MATCH($A44,Assets!$A$2:$A$441,0),MATCH(C$2,Assets!$A$2:$XY$2,0)),0)/$B44</f>
        <v>0</v>
      </c>
      <c r="D44" s="14">
        <f>+IFERROR(INDEX(Assets!$A$2:$XY$440,MATCH($A44,Assets!$A$2:$A$441,0),MATCH(D$2,Assets!$A$2:$XY$2,0)),0)/$B44</f>
        <v>4.0245849636094122E-3</v>
      </c>
      <c r="E44" s="14">
        <f>+IFERROR(INDEX(Assets!$A$2:$XY$440,MATCH($A44,Assets!$A$2:$A$441,0),MATCH(E$2,Assets!$A$2:$XY$2,0)),0)/$B44</f>
        <v>7.7222428573456925E-3</v>
      </c>
      <c r="F44" s="14">
        <f>+IFERROR(INDEX(Assets!$A$2:$XY$440,MATCH($A44,Assets!$A$2:$A$441,0),MATCH(F$2,Assets!$A$2:$XY$2,0)),0)/$B44</f>
        <v>0.11635888126019721</v>
      </c>
      <c r="G44" s="14">
        <f>+IFERROR(INDEX(Assets!$A$2:$XY$440,MATCH($A44,Assets!$A$2:$A$441,0),MATCH(G$2,Assets!$A$2:$XY$2,0)),0)/$B44</f>
        <v>0</v>
      </c>
      <c r="H44" s="14">
        <f>+IFERROR(INDEX(Assets!$A$2:$XY$440,MATCH($A44,Assets!$A$2:$A$441,0),MATCH(H$2,Assets!$A$2:$XY$2,0)),0)/$B44</f>
        <v>0</v>
      </c>
      <c r="I44" s="14">
        <f>+IFERROR(INDEX(Assets!$A$2:$XY$440,MATCH($A44,Assets!$A$2:$A$441,0),MATCH(I$2,Assets!$A$2:$XY$2,0)),0)/$B44</f>
        <v>0</v>
      </c>
      <c r="J44" s="14">
        <f>+IFERROR(INDEX(Assets!$A$2:$XY$440,MATCH($A44,Assets!$A$2:$A$441,0),MATCH(J$2,Assets!$A$2:$XY$2,0)),0)/$B44</f>
        <v>0</v>
      </c>
      <c r="K44" s="14">
        <f>+IFERROR(INDEX(Assets!$A$2:$XY$440,MATCH($A44,Assets!$A$2:$A$441,0),MATCH(K$2,Assets!$A$2:$XY$2,0)),0)/$B44</f>
        <v>0</v>
      </c>
      <c r="L44" s="14">
        <f>+IFERROR(INDEX(Assets!$A$2:$XY$440,MATCH($A44,Assets!$A$2:$A$441,0),MATCH(L$2,Assets!$A$2:$XY$2,0)),0)/$B44</f>
        <v>0.12563393939155321</v>
      </c>
      <c r="M44" s="14">
        <f>+IFERROR(INDEX(Assets!$A$2:$XY$440,MATCH($A44,Assets!$A$2:$A$441,0),MATCH(M$2,Assets!$A$2:$XY$2,0)),0)/$B44</f>
        <v>-3.1183240825118707E-17</v>
      </c>
      <c r="N44" s="14">
        <f>+IFERROR(INDEX(Assets!$A$2:$XY$440,MATCH($A44,Assets!$A$2:$A$441,0),MATCH(N$2,Assets!$A$2:$XY$2,0)),0)/$B44</f>
        <v>-5.4570671443957731E-17</v>
      </c>
      <c r="O44" s="14">
        <f>+IFERROR(INDEX(Assets!$A$2:$XY$440,MATCH($A44,Assets!$A$2:$A$441,0),MATCH(O$2,Assets!$A$2:$XY$2,0)),0)/$B44</f>
        <v>0</v>
      </c>
      <c r="P44" s="14">
        <f>+IFERROR(INDEX(Assets!$A$2:$XY$440,MATCH($A44,Assets!$A$2:$A$441,0),MATCH(P$2,Assets!$A$2:$XY$2,0)),0)/$B44</f>
        <v>9.118818933107202E-2</v>
      </c>
      <c r="Q44" s="14">
        <f>+IFERROR(INDEX(Assets!$A$2:$XY$440,MATCH($A44,Assets!$A$2:$A$441,0),MATCH(Q$2,Assets!$A$2:$XY$2,0)),0)/$B44</f>
        <v>0</v>
      </c>
      <c r="R44" s="14">
        <f>+IFERROR(INDEX(Assets!$A$2:$XY$440,MATCH($A44,Assets!$A$2:$A$441,0),MATCH(R$2,Assets!$A$2:$XY$2,0)),0)/$B44</f>
        <v>0</v>
      </c>
      <c r="S44" s="14">
        <f>+IFERROR(INDEX(Assets!$A$2:$XY$440,MATCH($A44,Assets!$A$2:$A$441,0),MATCH(S$2,Assets!$A$2:$XY$2,0)),0)/$B44</f>
        <v>0</v>
      </c>
      <c r="T44" s="14">
        <f>+IFERROR(INDEX(Assets!$A$2:$XY$440,MATCH($A44,Assets!$A$2:$A$441,0),MATCH(T$2,Assets!$A$2:$XY$2,0)),0)/$B44</f>
        <v>0</v>
      </c>
      <c r="U44" s="14">
        <f>+IFERROR(INDEX(Assets!$A$2:$XY$440,MATCH($A44,Assets!$A$2:$A$441,0),MATCH(U$2,Assets!$A$2:$XY$2,0)),0)/$B44</f>
        <v>0</v>
      </c>
      <c r="V44" s="14">
        <f>+IFERROR(INDEX(Assets!$A$2:$XY$440,MATCH($A44,Assets!$A$2:$A$441,0),MATCH(V$2,Assets!$A$2:$XY$2,0)),0)/$B44</f>
        <v>0</v>
      </c>
      <c r="W44" s="14">
        <f>+IFERROR(INDEX(Assets!$A$2:$XY$440,MATCH($A44,Assets!$A$2:$A$441,0),MATCH(W$2,Assets!$A$2:$XY$2,0)),0)/$B44</f>
        <v>0</v>
      </c>
      <c r="X44" s="14">
        <f>+IFERROR(INDEX(Assets!$A$2:$XY$440,MATCH($A44,Assets!$A$2:$A$441,0),MATCH(X$2,Assets!$A$2:$XY$2,0)),0)/$B44</f>
        <v>6.1365374986917796E-17</v>
      </c>
      <c r="Y44" s="14">
        <f>+IFERROR(INDEX(Assets!$A$2:$XY$440,MATCH($A44,Assets!$A$2:$A$441,0),MATCH(Y$2,Assets!$A$2:$XY$2,0)),0)/$B44</f>
        <v>0</v>
      </c>
      <c r="Z44" s="14">
        <f>+IFERROR(INDEX(Assets!$A$2:$XY$440,MATCH($A44,Assets!$A$2:$A$441,0),MATCH(Z$2,Assets!$A$2:$XY$2,0)),0)/$B44</f>
        <v>0</v>
      </c>
      <c r="AA44" s="14">
        <f>+IFERROR(INDEX(Assets!$A$2:$XY$440,MATCH($A44,Assets!$A$2:$A$441,0),MATCH(AA$2,Assets!$A$2:$XY$2,0)),0)/$B44</f>
        <v>0</v>
      </c>
      <c r="AB44" s="14">
        <f>+IFERROR(INDEX(Assets!$A$2:$XY$440,MATCH($A44,Assets!$A$2:$A$441,0),MATCH(AB$2,Assets!$A$2:$XY$2,0)),0)/$B44</f>
        <v>0</v>
      </c>
      <c r="AC44" s="14">
        <f>+IFERROR(INDEX(Assets!$A$2:$XY$440,MATCH($A44,Assets!$A$2:$A$441,0),MATCH(AC$2,Assets!$A$2:$XY$2,0)),0)/$B44</f>
        <v>0</v>
      </c>
      <c r="AD44" s="14">
        <f>+IFERROR(INDEX(Assets!$A$2:$XY$440,MATCH($A44,Assets!$A$2:$A$441,0),MATCH(AD$2,Assets!$A$2:$XY$2,0)),0)/$B44</f>
        <v>0</v>
      </c>
      <c r="AE44" s="14">
        <f>+IFERROR(INDEX(Assets!$A$2:$XY$440,MATCH($A44,Assets!$A$2:$A$441,0),MATCH(AE$2,Assets!$A$2:$XY$2,0)),0)/$B44</f>
        <v>-2.4946592660094964E-17</v>
      </c>
      <c r="AF44" s="14">
        <f>+IFERROR(INDEX(Assets!$A$2:$XY$440,MATCH($A44,Assets!$A$2:$A$441,0),MATCH(AF$2,Assets!$A$2:$XY$2,0)),0)/$B44</f>
        <v>-6.0862250658524499E-18</v>
      </c>
      <c r="AG44" s="14">
        <f>+IFERROR(INDEX(Assets!$A$2:$XY$440,MATCH($A44,Assets!$A$2:$A$441,0),MATCH(AG$2,Assets!$A$2:$XY$2,0)),0)/$B44</f>
        <v>0.26866723152091571</v>
      </c>
      <c r="AH44" s="14">
        <f>+IFERROR(INDEX(Assets!$A$2:$XY$440,MATCH($A44,Assets!$A$2:$A$441,0),MATCH(AH$2,Assets!$A$2:$XY$2,0)),0)/$B44</f>
        <v>7.7958102062796767E-18</v>
      </c>
      <c r="AI44" s="14">
        <f>+IFERROR(INDEX(Assets!$A$2:$XY$440,MATCH($A44,Assets!$A$2:$A$441,0),MATCH(AI$2,Assets!$A$2:$XY$2,0)),0)/$B44</f>
        <v>0</v>
      </c>
      <c r="AJ44" s="14">
        <f>+IFERROR(INDEX(Assets!$A$2:$XY$440,MATCH($A44,Assets!$A$2:$A$441,0),MATCH(AJ$2,Assets!$A$2:$XY$2,0)),0)/$B44</f>
        <v>-4.00577505226847E-17</v>
      </c>
      <c r="AK44" s="14">
        <f>+IFERROR(INDEX(Assets!$A$2:$XY$440,MATCH($A44,Assets!$A$2:$A$441,0),MATCH(AK$2,Assets!$A$2:$XY$2,0)),0)/$B44</f>
        <v>0</v>
      </c>
      <c r="AL44" s="14">
        <f>+IFERROR(INDEX(Assets!$A$2:$XY$440,MATCH($A44,Assets!$A$2:$A$441,0),MATCH(AL$2,Assets!$A$2:$XY$2,0)),0)/$B44</f>
        <v>0</v>
      </c>
      <c r="AM44" s="14">
        <f>+IFERROR(INDEX(Assets!$A$2:$XY$440,MATCH($A44,Assets!$A$2:$A$441,0),MATCH(AM$2,Assets!$A$2:$XY$2,0)),0)/$B44</f>
        <v>0.12132463597261646</v>
      </c>
      <c r="AN44" s="14">
        <f>+IFERROR(INDEX(Assets!$A$2:$XY$440,MATCH($A44,Assets!$A$2:$A$441,0),MATCH(AN$2,Assets!$A$2:$XY$2,0)),0)/$B44</f>
        <v>0.13602489442470719</v>
      </c>
      <c r="AO44" s="14">
        <f>+IFERROR(INDEX(Assets!$A$2:$XY$440,MATCH($A44,Assets!$A$2:$A$441,0),MATCH(AO$2,Assets!$A$2:$XY$2,0)),0)/$B44</f>
        <v>0.12905540027798307</v>
      </c>
      <c r="AP44" s="14">
        <f>+IFERROR(INDEX(Assets!$A$2:$XY$440,MATCH($A44,Assets!$A$2:$A$441,0),MATCH(AP$2,Assets!$A$2:$XY$2,0)),0)/$B44</f>
        <v>0</v>
      </c>
      <c r="AQ44" s="14">
        <f>+IFERROR(INDEX(Assets!$A$2:$XY$440,MATCH($A44,Assets!$A$2:$A$441,0),MATCH(AQ$2,Assets!$A$2:$XY$2,0)),0)/$B44</f>
        <v>0</v>
      </c>
    </row>
    <row r="45" spans="1:43 16368:16375" x14ac:dyDescent="0.25">
      <c r="A45" s="1">
        <f>+Quantity!A47</f>
        <v>44473</v>
      </c>
      <c r="B45" s="24">
        <f>+Assets!C45</f>
        <v>7872.9700615573684</v>
      </c>
      <c r="C45" s="14">
        <f>+IFERROR(INDEX(Assets!$A$2:$XY$440,MATCH($A45,Assets!$A$2:$A$441,0),MATCH(C$2,Assets!$A$2:$XY$2,0)),0)/$B45</f>
        <v>0</v>
      </c>
      <c r="D45" s="14">
        <f>+IFERROR(INDEX(Assets!$A$2:$XY$440,MATCH($A45,Assets!$A$2:$A$441,0),MATCH(D$2,Assets!$A$2:$XY$2,0)),0)/$B45</f>
        <v>3.7273608016483587E-3</v>
      </c>
      <c r="E45" s="14">
        <f>+IFERROR(INDEX(Assets!$A$2:$XY$440,MATCH($A45,Assets!$A$2:$A$441,0),MATCH(E$2,Assets!$A$2:$XY$2,0)),0)/$B45</f>
        <v>7.1519387930786913E-3</v>
      </c>
      <c r="F45" s="14">
        <f>+IFERROR(INDEX(Assets!$A$2:$XY$440,MATCH($A45,Assets!$A$2:$A$441,0),MATCH(F$2,Assets!$A$2:$XY$2,0)),0)/$B45</f>
        <v>5.9094851925293304E-2</v>
      </c>
      <c r="G45" s="14">
        <f>+IFERROR(INDEX(Assets!$A$2:$XY$440,MATCH($A45,Assets!$A$2:$A$441,0),MATCH(G$2,Assets!$A$2:$XY$2,0)),0)/$B45</f>
        <v>0</v>
      </c>
      <c r="H45" s="14">
        <f>+IFERROR(INDEX(Assets!$A$2:$XY$440,MATCH($A45,Assets!$A$2:$A$441,0),MATCH(H$2,Assets!$A$2:$XY$2,0)),0)/$B45</f>
        <v>0</v>
      </c>
      <c r="I45" s="14">
        <f>+IFERROR(INDEX(Assets!$A$2:$XY$440,MATCH($A45,Assets!$A$2:$A$441,0),MATCH(I$2,Assets!$A$2:$XY$2,0)),0)/$B45</f>
        <v>0</v>
      </c>
      <c r="J45" s="14">
        <f>+IFERROR(INDEX(Assets!$A$2:$XY$440,MATCH($A45,Assets!$A$2:$A$441,0),MATCH(J$2,Assets!$A$2:$XY$2,0)),0)/$B45</f>
        <v>0</v>
      </c>
      <c r="K45" s="14">
        <f>+IFERROR(INDEX(Assets!$A$2:$XY$440,MATCH($A45,Assets!$A$2:$A$441,0),MATCH(K$2,Assets!$A$2:$XY$2,0)),0)/$B45</f>
        <v>0</v>
      </c>
      <c r="L45" s="14">
        <f>+IFERROR(INDEX(Assets!$A$2:$XY$440,MATCH($A45,Assets!$A$2:$A$441,0),MATCH(L$2,Assets!$A$2:$XY$2,0)),0)/$B45</f>
        <v>0.11635560567834695</v>
      </c>
      <c r="M45" s="14">
        <f>+IFERROR(INDEX(Assets!$A$2:$XY$440,MATCH($A45,Assets!$A$2:$A$441,0),MATCH(M$2,Assets!$A$2:$XY$2,0)),0)/$B45</f>
        <v>-2.888029214711059E-17</v>
      </c>
      <c r="N45" s="14">
        <f>+IFERROR(INDEX(Assets!$A$2:$XY$440,MATCH($A45,Assets!$A$2:$A$441,0),MATCH(N$2,Assets!$A$2:$XY$2,0)),0)/$B45</f>
        <v>-5.0540511257443535E-17</v>
      </c>
      <c r="O45" s="14">
        <f>+IFERROR(INDEX(Assets!$A$2:$XY$440,MATCH($A45,Assets!$A$2:$A$441,0),MATCH(O$2,Assets!$A$2:$XY$2,0)),0)/$B45</f>
        <v>0</v>
      </c>
      <c r="P45" s="14">
        <f>+IFERROR(INDEX(Assets!$A$2:$XY$440,MATCH($A45,Assets!$A$2:$A$441,0),MATCH(P$2,Assets!$A$2:$XY$2,0)),0)/$B45</f>
        <v>0.16132285355709339</v>
      </c>
      <c r="Q45" s="14">
        <f>+IFERROR(INDEX(Assets!$A$2:$XY$440,MATCH($A45,Assets!$A$2:$A$441,0),MATCH(Q$2,Assets!$A$2:$XY$2,0)),0)/$B45</f>
        <v>0</v>
      </c>
      <c r="R45" s="14">
        <f>+IFERROR(INDEX(Assets!$A$2:$XY$440,MATCH($A45,Assets!$A$2:$A$441,0),MATCH(R$2,Assets!$A$2:$XY$2,0)),0)/$B45</f>
        <v>0</v>
      </c>
      <c r="S45" s="14">
        <f>+IFERROR(INDEX(Assets!$A$2:$XY$440,MATCH($A45,Assets!$A$2:$A$441,0),MATCH(S$2,Assets!$A$2:$XY$2,0)),0)/$B45</f>
        <v>0</v>
      </c>
      <c r="T45" s="14">
        <f>+IFERROR(INDEX(Assets!$A$2:$XY$440,MATCH($A45,Assets!$A$2:$A$441,0),MATCH(T$2,Assets!$A$2:$XY$2,0)),0)/$B45</f>
        <v>0</v>
      </c>
      <c r="U45" s="14">
        <f>+IFERROR(INDEX(Assets!$A$2:$XY$440,MATCH($A45,Assets!$A$2:$A$441,0),MATCH(U$2,Assets!$A$2:$XY$2,0)),0)/$B45</f>
        <v>0</v>
      </c>
      <c r="V45" s="14">
        <f>+IFERROR(INDEX(Assets!$A$2:$XY$440,MATCH($A45,Assets!$A$2:$A$441,0),MATCH(V$2,Assets!$A$2:$XY$2,0)),0)/$B45</f>
        <v>0</v>
      </c>
      <c r="W45" s="14">
        <f>+IFERROR(INDEX(Assets!$A$2:$XY$440,MATCH($A45,Assets!$A$2:$A$441,0),MATCH(W$2,Assets!$A$2:$XY$2,0)),0)/$B45</f>
        <v>0</v>
      </c>
      <c r="X45" s="14">
        <f>+IFERROR(INDEX(Assets!$A$2:$XY$440,MATCH($A45,Assets!$A$2:$A$441,0),MATCH(X$2,Assets!$A$2:$XY$2,0)),0)/$B45</f>
        <v>5.683341148786553E-17</v>
      </c>
      <c r="Y45" s="14">
        <f>+IFERROR(INDEX(Assets!$A$2:$XY$440,MATCH($A45,Assets!$A$2:$A$441,0),MATCH(Y$2,Assets!$A$2:$XY$2,0)),0)/$B45</f>
        <v>0</v>
      </c>
      <c r="Z45" s="14">
        <f>+IFERROR(INDEX(Assets!$A$2:$XY$440,MATCH($A45,Assets!$A$2:$A$441,0),MATCH(Z$2,Assets!$A$2:$XY$2,0)),0)/$B45</f>
        <v>0</v>
      </c>
      <c r="AA45" s="14">
        <f>+IFERROR(INDEX(Assets!$A$2:$XY$440,MATCH($A45,Assets!$A$2:$A$441,0),MATCH(AA$2,Assets!$A$2:$XY$2,0)),0)/$B45</f>
        <v>0</v>
      </c>
      <c r="AB45" s="14">
        <f>+IFERROR(INDEX(Assets!$A$2:$XY$440,MATCH($A45,Assets!$A$2:$A$441,0),MATCH(AB$2,Assets!$A$2:$XY$2,0)),0)/$B45</f>
        <v>0</v>
      </c>
      <c r="AC45" s="14">
        <f>+IFERROR(INDEX(Assets!$A$2:$XY$440,MATCH($A45,Assets!$A$2:$A$441,0),MATCH(AC$2,Assets!$A$2:$XY$2,0)),0)/$B45</f>
        <v>0</v>
      </c>
      <c r="AD45" s="14">
        <f>+IFERROR(INDEX(Assets!$A$2:$XY$440,MATCH($A45,Assets!$A$2:$A$441,0),MATCH(AD$2,Assets!$A$2:$XY$2,0)),0)/$B45</f>
        <v>0</v>
      </c>
      <c r="AE45" s="14">
        <f>+IFERROR(INDEX(Assets!$A$2:$XY$440,MATCH($A45,Assets!$A$2:$A$441,0),MATCH(AE$2,Assets!$A$2:$XY$2,0)),0)/$B45</f>
        <v>-2.3104233717688474E-17</v>
      </c>
      <c r="AF45" s="14">
        <f>+IFERROR(INDEX(Assets!$A$2:$XY$440,MATCH($A45,Assets!$A$2:$A$441,0),MATCH(AF$2,Assets!$A$2:$XY$2,0)),0)/$B45</f>
        <v>-5.6367443961532835E-18</v>
      </c>
      <c r="AG45" s="14">
        <f>+IFERROR(INDEX(Assets!$A$2:$XY$440,MATCH($A45,Assets!$A$2:$A$441,0),MATCH(AG$2,Assets!$A$2:$XY$2,0)),0)/$B45</f>
        <v>0.20527419755859858</v>
      </c>
      <c r="AH45" s="14">
        <f>+IFERROR(INDEX(Assets!$A$2:$XY$440,MATCH($A45,Assets!$A$2:$A$441,0),MATCH(AH$2,Assets!$A$2:$XY$2,0)),0)/$B45</f>
        <v>7.2200730367776475E-18</v>
      </c>
      <c r="AI45" s="14">
        <f>+IFERROR(INDEX(Assets!$A$2:$XY$440,MATCH($A45,Assets!$A$2:$A$441,0),MATCH(AI$2,Assets!$A$2:$XY$2,0)),0)/$B45</f>
        <v>6.2644719355434531E-2</v>
      </c>
      <c r="AJ45" s="14">
        <f>+IFERROR(INDEX(Assets!$A$2:$XY$440,MATCH($A45,Assets!$A$2:$A$441,0),MATCH(AJ$2,Assets!$A$2:$XY$2,0)),0)/$B45</f>
        <v>-3.7099400422784707E-17</v>
      </c>
      <c r="AK45" s="14">
        <f>+IFERROR(INDEX(Assets!$A$2:$XY$440,MATCH($A45,Assets!$A$2:$A$441,0),MATCH(AK$2,Assets!$A$2:$XY$2,0)),0)/$B45</f>
        <v>0</v>
      </c>
      <c r="AL45" s="14">
        <f>+IFERROR(INDEX(Assets!$A$2:$XY$440,MATCH($A45,Assets!$A$2:$A$441,0),MATCH(AL$2,Assets!$A$2:$XY$2,0)),0)/$B45</f>
        <v>0</v>
      </c>
      <c r="AM45" s="14">
        <f>+IFERROR(INDEX(Assets!$A$2:$XY$440,MATCH($A45,Assets!$A$2:$A$441,0),MATCH(AM$2,Assets!$A$2:$XY$2,0)),0)/$B45</f>
        <v>0.13455192824091</v>
      </c>
      <c r="AN45" s="14">
        <f>+IFERROR(INDEX(Assets!$A$2:$XY$440,MATCH($A45,Assets!$A$2:$A$441,0),MATCH(AN$2,Assets!$A$2:$XY$2,0)),0)/$B45</f>
        <v>0.12510914470668899</v>
      </c>
      <c r="AO45" s="14">
        <f>+IFERROR(INDEX(Assets!$A$2:$XY$440,MATCH($A45,Assets!$A$2:$A$441,0),MATCH(AO$2,Assets!$A$2:$XY$2,0)),0)/$B45</f>
        <v>0.12476739938290715</v>
      </c>
      <c r="AP45" s="14">
        <f>+IFERROR(INDEX(Assets!$A$2:$XY$440,MATCH($A45,Assets!$A$2:$A$441,0),MATCH(AP$2,Assets!$A$2:$XY$2,0)),0)/$B45</f>
        <v>0</v>
      </c>
      <c r="AQ45" s="14">
        <f>+IFERROR(INDEX(Assets!$A$2:$XY$440,MATCH($A45,Assets!$A$2:$A$441,0),MATCH(AQ$2,Assets!$A$2:$XY$2,0)),0)/$B45</f>
        <v>0</v>
      </c>
      <c r="XEN45" s="1"/>
      <c r="XEO45" s="24"/>
      <c r="XEP45" s="26"/>
      <c r="XEQ45" s="26"/>
      <c r="XER45" s="26"/>
      <c r="XES45" s="15"/>
      <c r="XET45" s="15"/>
      <c r="XEU45" s="15"/>
    </row>
    <row r="46" spans="1:43 16368:16375" x14ac:dyDescent="0.25">
      <c r="A46" s="1">
        <f>+Quantity!A48</f>
        <v>44476</v>
      </c>
      <c r="B46" s="24">
        <f>+Assets!C46</f>
        <v>8031.879282938814</v>
      </c>
      <c r="C46" s="14">
        <f>+IFERROR(INDEX(Assets!$A$2:$XY$440,MATCH($A46,Assets!$A$2:$A$441,0),MATCH(C$2,Assets!$A$2:$XY$2,0)),0)/$B46</f>
        <v>0</v>
      </c>
      <c r="D46" s="14">
        <f>+IFERROR(INDEX(Assets!$A$2:$XY$440,MATCH($A46,Assets!$A$2:$A$441,0),MATCH(D$2,Assets!$A$2:$XY$2,0)),0)/$B46</f>
        <v>3.6536156690421154E-3</v>
      </c>
      <c r="E46" s="14">
        <f>+IFERROR(INDEX(Assets!$A$2:$XY$440,MATCH($A46,Assets!$A$2:$A$441,0),MATCH(E$2,Assets!$A$2:$XY$2,0)),0)/$B46</f>
        <v>7.0104390288342209E-3</v>
      </c>
      <c r="F46" s="14">
        <f>+IFERROR(INDEX(Assets!$A$2:$XY$440,MATCH($A46,Assets!$A$2:$A$441,0),MATCH(F$2,Assets!$A$2:$XY$2,0)),0)/$B46</f>
        <v>5.7925671391536059E-2</v>
      </c>
      <c r="G46" s="14">
        <f>+IFERROR(INDEX(Assets!$A$2:$XY$440,MATCH($A46,Assets!$A$2:$A$441,0),MATCH(G$2,Assets!$A$2:$XY$2,0)),0)/$B46</f>
        <v>0</v>
      </c>
      <c r="H46" s="14">
        <f>+IFERROR(INDEX(Assets!$A$2:$XY$440,MATCH($A46,Assets!$A$2:$A$441,0),MATCH(H$2,Assets!$A$2:$XY$2,0)),0)/$B46</f>
        <v>0</v>
      </c>
      <c r="I46" s="14">
        <f>+IFERROR(INDEX(Assets!$A$2:$XY$440,MATCH($A46,Assets!$A$2:$A$441,0),MATCH(I$2,Assets!$A$2:$XY$2,0)),0)/$B46</f>
        <v>0</v>
      </c>
      <c r="J46" s="14">
        <f>+IFERROR(INDEX(Assets!$A$2:$XY$440,MATCH($A46,Assets!$A$2:$A$441,0),MATCH(J$2,Assets!$A$2:$XY$2,0)),0)/$B46</f>
        <v>0</v>
      </c>
      <c r="K46" s="14">
        <f>+IFERROR(INDEX(Assets!$A$2:$XY$440,MATCH($A46,Assets!$A$2:$A$441,0),MATCH(K$2,Assets!$A$2:$XY$2,0)),0)/$B46</f>
        <v>0</v>
      </c>
      <c r="L46" s="14">
        <f>+IFERROR(INDEX(Assets!$A$2:$XY$440,MATCH($A46,Assets!$A$2:$A$441,0),MATCH(L$2,Assets!$A$2:$XY$2,0)),0)/$B46</f>
        <v>9.1425676872389075E-2</v>
      </c>
      <c r="M46" s="14">
        <f>+IFERROR(INDEX(Assets!$A$2:$XY$440,MATCH($A46,Assets!$A$2:$A$441,0),MATCH(M$2,Assets!$A$2:$XY$2,0)),0)/$B46</f>
        <v>-2.8308900997331407E-17</v>
      </c>
      <c r="N46" s="14">
        <f>+IFERROR(INDEX(Assets!$A$2:$XY$440,MATCH($A46,Assets!$A$2:$A$441,0),MATCH(N$2,Assets!$A$2:$XY$2,0)),0)/$B46</f>
        <v>-4.954057674532996E-17</v>
      </c>
      <c r="O46" s="14">
        <f>+IFERROR(INDEX(Assets!$A$2:$XY$440,MATCH($A46,Assets!$A$2:$A$441,0),MATCH(O$2,Assets!$A$2:$XY$2,0)),0)/$B46</f>
        <v>0</v>
      </c>
      <c r="P46" s="14">
        <f>+IFERROR(INDEX(Assets!$A$2:$XY$440,MATCH($A46,Assets!$A$2:$A$441,0),MATCH(P$2,Assets!$A$2:$XY$2,0)),0)/$B46</f>
        <v>0.13713851530858356</v>
      </c>
      <c r="Q46" s="14">
        <f>+IFERROR(INDEX(Assets!$A$2:$XY$440,MATCH($A46,Assets!$A$2:$A$441,0),MATCH(Q$2,Assets!$A$2:$XY$2,0)),0)/$B46</f>
        <v>0</v>
      </c>
      <c r="R46" s="14">
        <f>+IFERROR(INDEX(Assets!$A$2:$XY$440,MATCH($A46,Assets!$A$2:$A$441,0),MATCH(R$2,Assets!$A$2:$XY$2,0)),0)/$B46</f>
        <v>0</v>
      </c>
      <c r="S46" s="14">
        <f>+IFERROR(INDEX(Assets!$A$2:$XY$440,MATCH($A46,Assets!$A$2:$A$441,0),MATCH(S$2,Assets!$A$2:$XY$2,0)),0)/$B46</f>
        <v>0</v>
      </c>
      <c r="T46" s="14">
        <f>+IFERROR(INDEX(Assets!$A$2:$XY$440,MATCH($A46,Assets!$A$2:$A$441,0),MATCH(T$2,Assets!$A$2:$XY$2,0)),0)/$B46</f>
        <v>0</v>
      </c>
      <c r="U46" s="14">
        <f>+IFERROR(INDEX(Assets!$A$2:$XY$440,MATCH($A46,Assets!$A$2:$A$441,0),MATCH(U$2,Assets!$A$2:$XY$2,0)),0)/$B46</f>
        <v>0</v>
      </c>
      <c r="V46" s="14">
        <f>+IFERROR(INDEX(Assets!$A$2:$XY$440,MATCH($A46,Assets!$A$2:$A$441,0),MATCH(V$2,Assets!$A$2:$XY$2,0)),0)/$B46</f>
        <v>0</v>
      </c>
      <c r="W46" s="14">
        <f>+IFERROR(INDEX(Assets!$A$2:$XY$440,MATCH($A46,Assets!$A$2:$A$441,0),MATCH(W$2,Assets!$A$2:$XY$2,0)),0)/$B46</f>
        <v>0</v>
      </c>
      <c r="X46" s="14">
        <f>+IFERROR(INDEX(Assets!$A$2:$XY$440,MATCH($A46,Assets!$A$2:$A$441,0),MATCH(X$2,Assets!$A$2:$XY$2,0)),0)/$B46</f>
        <v>5.5708973127944926E-17</v>
      </c>
      <c r="Y46" s="14">
        <f>+IFERROR(INDEX(Assets!$A$2:$XY$440,MATCH($A46,Assets!$A$2:$A$441,0),MATCH(Y$2,Assets!$A$2:$XY$2,0)),0)/$B46</f>
        <v>0</v>
      </c>
      <c r="Z46" s="14">
        <f>+IFERROR(INDEX(Assets!$A$2:$XY$440,MATCH($A46,Assets!$A$2:$A$441,0),MATCH(Z$2,Assets!$A$2:$XY$2,0)),0)/$B46</f>
        <v>0</v>
      </c>
      <c r="AA46" s="14">
        <f>+IFERROR(INDEX(Assets!$A$2:$XY$440,MATCH($A46,Assets!$A$2:$A$441,0),MATCH(AA$2,Assets!$A$2:$XY$2,0)),0)/$B46</f>
        <v>0</v>
      </c>
      <c r="AB46" s="14">
        <f>+IFERROR(INDEX(Assets!$A$2:$XY$440,MATCH($A46,Assets!$A$2:$A$441,0),MATCH(AB$2,Assets!$A$2:$XY$2,0)),0)/$B46</f>
        <v>0</v>
      </c>
      <c r="AC46" s="14">
        <f>+IFERROR(INDEX(Assets!$A$2:$XY$440,MATCH($A46,Assets!$A$2:$A$441,0),MATCH(AC$2,Assets!$A$2:$XY$2,0)),0)/$B46</f>
        <v>0</v>
      </c>
      <c r="AD46" s="14">
        <f>+IFERROR(INDEX(Assets!$A$2:$XY$440,MATCH($A46,Assets!$A$2:$A$441,0),MATCH(AD$2,Assets!$A$2:$XY$2,0)),0)/$B46</f>
        <v>0</v>
      </c>
      <c r="AE46" s="14">
        <f>+IFERROR(INDEX(Assets!$A$2:$XY$440,MATCH($A46,Assets!$A$2:$A$441,0),MATCH(AE$2,Assets!$A$2:$XY$2,0)),0)/$B46</f>
        <v>-2.2647120797865127E-17</v>
      </c>
      <c r="AF46" s="14">
        <f>+IFERROR(INDEX(Assets!$A$2:$XY$440,MATCH($A46,Assets!$A$2:$A$441,0),MATCH(AF$2,Assets!$A$2:$XY$2,0)),0)/$B46</f>
        <v>-5.5252224681505008E-18</v>
      </c>
      <c r="AG46" s="14">
        <f>+IFERROR(INDEX(Assets!$A$2:$XY$440,MATCH($A46,Assets!$A$2:$A$441,0),MATCH(AG$2,Assets!$A$2:$XY$2,0)),0)/$B46</f>
        <v>0.2015939078760105</v>
      </c>
      <c r="AH46" s="14">
        <f>+IFERROR(INDEX(Assets!$A$2:$XY$440,MATCH($A46,Assets!$A$2:$A$441,0),MATCH(AH$2,Assets!$A$2:$XY$2,0)),0)/$B46</f>
        <v>7.0772252493328517E-18</v>
      </c>
      <c r="AI46" s="14">
        <f>+IFERROR(INDEX(Assets!$A$2:$XY$440,MATCH($A46,Assets!$A$2:$A$441,0),MATCH(AI$2,Assets!$A$2:$XY$2,0)),0)/$B46</f>
        <v>6.0893594484035203E-2</v>
      </c>
      <c r="AJ46" s="14">
        <f>+IFERROR(INDEX(Assets!$A$2:$XY$440,MATCH($A46,Assets!$A$2:$A$441,0),MATCH(AJ$2,Assets!$A$2:$XY$2,0)),0)/$B46</f>
        <v>-3.6365395761207414E-17</v>
      </c>
      <c r="AK46" s="14">
        <f>+IFERROR(INDEX(Assets!$A$2:$XY$440,MATCH($A46,Assets!$A$2:$A$441,0),MATCH(AK$2,Assets!$A$2:$XY$2,0)),0)/$B46</f>
        <v>0</v>
      </c>
      <c r="AL46" s="14">
        <f>+IFERROR(INDEX(Assets!$A$2:$XY$440,MATCH($A46,Assets!$A$2:$A$441,0),MATCH(AL$2,Assets!$A$2:$XY$2,0)),0)/$B46</f>
        <v>0</v>
      </c>
      <c r="AM46" s="14">
        <f>+IFERROR(INDEX(Assets!$A$2:$XY$440,MATCH($A46,Assets!$A$2:$A$441,0),MATCH(AM$2,Assets!$A$2:$XY$2,0)),0)/$B46</f>
        <v>0.11863504995948516</v>
      </c>
      <c r="AN46" s="14">
        <f>+IFERROR(INDEX(Assets!$A$2:$XY$440,MATCH($A46,Assets!$A$2:$A$441,0),MATCH(AN$2,Assets!$A$2:$XY$2,0)),0)/$B46</f>
        <v>0.12263388380289661</v>
      </c>
      <c r="AO46" s="14">
        <f>+IFERROR(INDEX(Assets!$A$2:$XY$440,MATCH($A46,Assets!$A$2:$A$441,0),MATCH(AO$2,Assets!$A$2:$XY$2,0)),0)/$B46</f>
        <v>0.12229889984608752</v>
      </c>
      <c r="AP46" s="14">
        <f>+IFERROR(INDEX(Assets!$A$2:$XY$440,MATCH($A46,Assets!$A$2:$A$441,0),MATCH(AP$2,Assets!$A$2:$XY$2,0)),0)/$B46</f>
        <v>7.6790745761099927E-2</v>
      </c>
      <c r="AQ46" s="14">
        <f>+IFERROR(INDEX(Assets!$A$2:$XY$440,MATCH($A46,Assets!$A$2:$A$441,0),MATCH(AQ$2,Assets!$A$2:$XY$2,0)),0)/$B46</f>
        <v>0</v>
      </c>
    </row>
    <row r="47" spans="1:43 16368:16375" x14ac:dyDescent="0.25">
      <c r="A47" s="1">
        <f>+Quantity!A49</f>
        <v>44477</v>
      </c>
      <c r="B47" s="24">
        <f>+Assets!C47</f>
        <v>9044.8367643345791</v>
      </c>
      <c r="C47" s="14">
        <f>+IFERROR(INDEX(Assets!$A$2:$XY$440,MATCH($A47,Assets!$A$2:$A$441,0),MATCH(C$2,Assets!$A$2:$XY$2,0)),0)/$B47</f>
        <v>0</v>
      </c>
      <c r="D47" s="14">
        <f>+IFERROR(INDEX(Assets!$A$2:$XY$440,MATCH($A47,Assets!$A$2:$A$441,0),MATCH(D$2,Assets!$A$2:$XY$2,0)),0)/$B47</f>
        <v>3.2444366619986112E-3</v>
      </c>
      <c r="E47" s="14">
        <f>+IFERROR(INDEX(Assets!$A$2:$XY$440,MATCH($A47,Assets!$A$2:$A$441,0),MATCH(E$2,Assets!$A$2:$XY$2,0)),0)/$B47</f>
        <v>6.2253196455714851E-3</v>
      </c>
      <c r="F47" s="14">
        <f>+IFERROR(INDEX(Assets!$A$2:$XY$440,MATCH($A47,Assets!$A$2:$A$441,0),MATCH(F$2,Assets!$A$2:$XY$2,0)),0)/$B47</f>
        <v>0.11705324029447975</v>
      </c>
      <c r="G47" s="14">
        <f>+IFERROR(INDEX(Assets!$A$2:$XY$440,MATCH($A47,Assets!$A$2:$A$441,0),MATCH(G$2,Assets!$A$2:$XY$2,0)),0)/$B47</f>
        <v>0</v>
      </c>
      <c r="H47" s="14">
        <f>+IFERROR(INDEX(Assets!$A$2:$XY$440,MATCH($A47,Assets!$A$2:$A$441,0),MATCH(H$2,Assets!$A$2:$XY$2,0)),0)/$B47</f>
        <v>0</v>
      </c>
      <c r="I47" s="14">
        <f>+IFERROR(INDEX(Assets!$A$2:$XY$440,MATCH($A47,Assets!$A$2:$A$441,0),MATCH(I$2,Assets!$A$2:$XY$2,0)),0)/$B47</f>
        <v>0</v>
      </c>
      <c r="J47" s="14">
        <f>+IFERROR(INDEX(Assets!$A$2:$XY$440,MATCH($A47,Assets!$A$2:$A$441,0),MATCH(J$2,Assets!$A$2:$XY$2,0)),0)/$B47</f>
        <v>0</v>
      </c>
      <c r="K47" s="14">
        <f>+IFERROR(INDEX(Assets!$A$2:$XY$440,MATCH($A47,Assets!$A$2:$A$441,0),MATCH(K$2,Assets!$A$2:$XY$2,0)),0)/$B47</f>
        <v>0</v>
      </c>
      <c r="L47" s="14">
        <f>+IFERROR(INDEX(Assets!$A$2:$XY$440,MATCH($A47,Assets!$A$2:$A$441,0),MATCH(L$2,Assets!$A$2:$XY$2,0)),0)/$B47</f>
        <v>8.1186650365604837E-2</v>
      </c>
      <c r="M47" s="14">
        <f>+IFERROR(INDEX(Assets!$A$2:$XY$440,MATCH($A47,Assets!$A$2:$A$441,0),MATCH(M$2,Assets!$A$2:$XY$2,0)),0)/$B47</f>
        <v>-2.5138505134753502E-17</v>
      </c>
      <c r="N47" s="14">
        <f>+IFERROR(INDEX(Assets!$A$2:$XY$440,MATCH($A47,Assets!$A$2:$A$441,0),MATCH(N$2,Assets!$A$2:$XY$2,0)),0)/$B47</f>
        <v>-4.3992383985818625E-17</v>
      </c>
      <c r="O47" s="14">
        <f>+IFERROR(INDEX(Assets!$A$2:$XY$440,MATCH($A47,Assets!$A$2:$A$441,0),MATCH(O$2,Assets!$A$2:$XY$2,0)),0)/$B47</f>
        <v>0</v>
      </c>
      <c r="P47" s="14">
        <f>+IFERROR(INDEX(Assets!$A$2:$XY$440,MATCH($A47,Assets!$A$2:$A$441,0),MATCH(P$2,Assets!$A$2:$XY$2,0)),0)/$B47</f>
        <v>0.12177997554840722</v>
      </c>
      <c r="Q47" s="14">
        <f>+IFERROR(INDEX(Assets!$A$2:$XY$440,MATCH($A47,Assets!$A$2:$A$441,0),MATCH(Q$2,Assets!$A$2:$XY$2,0)),0)/$B47</f>
        <v>0</v>
      </c>
      <c r="R47" s="14">
        <f>+IFERROR(INDEX(Assets!$A$2:$XY$440,MATCH($A47,Assets!$A$2:$A$441,0),MATCH(R$2,Assets!$A$2:$XY$2,0)),0)/$B47</f>
        <v>0</v>
      </c>
      <c r="S47" s="14">
        <f>+IFERROR(INDEX(Assets!$A$2:$XY$440,MATCH($A47,Assets!$A$2:$A$441,0),MATCH(S$2,Assets!$A$2:$XY$2,0)),0)/$B47</f>
        <v>0</v>
      </c>
      <c r="T47" s="14">
        <f>+IFERROR(INDEX(Assets!$A$2:$XY$440,MATCH($A47,Assets!$A$2:$A$441,0),MATCH(T$2,Assets!$A$2:$XY$2,0)),0)/$B47</f>
        <v>0</v>
      </c>
      <c r="U47" s="14">
        <f>+IFERROR(INDEX(Assets!$A$2:$XY$440,MATCH($A47,Assets!$A$2:$A$441,0),MATCH(U$2,Assets!$A$2:$XY$2,0)),0)/$B47</f>
        <v>0</v>
      </c>
      <c r="V47" s="14">
        <f>+IFERROR(INDEX(Assets!$A$2:$XY$440,MATCH($A47,Assets!$A$2:$A$441,0),MATCH(V$2,Assets!$A$2:$XY$2,0)),0)/$B47</f>
        <v>0</v>
      </c>
      <c r="W47" s="14">
        <f>+IFERROR(INDEX(Assets!$A$2:$XY$440,MATCH($A47,Assets!$A$2:$A$441,0),MATCH(W$2,Assets!$A$2:$XY$2,0)),0)/$B47</f>
        <v>0</v>
      </c>
      <c r="X47" s="14">
        <f>+IFERROR(INDEX(Assets!$A$2:$XY$440,MATCH($A47,Assets!$A$2:$A$441,0),MATCH(X$2,Assets!$A$2:$XY$2,0)),0)/$B47</f>
        <v>4.9469963781381109E-17</v>
      </c>
      <c r="Y47" s="14">
        <f>+IFERROR(INDEX(Assets!$A$2:$XY$440,MATCH($A47,Assets!$A$2:$A$441,0),MATCH(Y$2,Assets!$A$2:$XY$2,0)),0)/$B47</f>
        <v>0</v>
      </c>
      <c r="Z47" s="14">
        <f>+IFERROR(INDEX(Assets!$A$2:$XY$440,MATCH($A47,Assets!$A$2:$A$441,0),MATCH(Z$2,Assets!$A$2:$XY$2,0)),0)/$B47</f>
        <v>0</v>
      </c>
      <c r="AA47" s="14">
        <f>+IFERROR(INDEX(Assets!$A$2:$XY$440,MATCH($A47,Assets!$A$2:$A$441,0),MATCH(AA$2,Assets!$A$2:$XY$2,0)),0)/$B47</f>
        <v>0</v>
      </c>
      <c r="AB47" s="14">
        <f>+IFERROR(INDEX(Assets!$A$2:$XY$440,MATCH($A47,Assets!$A$2:$A$441,0),MATCH(AB$2,Assets!$A$2:$XY$2,0)),0)/$B47</f>
        <v>0</v>
      </c>
      <c r="AC47" s="14">
        <f>+IFERROR(INDEX(Assets!$A$2:$XY$440,MATCH($A47,Assets!$A$2:$A$441,0),MATCH(AC$2,Assets!$A$2:$XY$2,0)),0)/$B47</f>
        <v>0</v>
      </c>
      <c r="AD47" s="14">
        <f>+IFERROR(INDEX(Assets!$A$2:$XY$440,MATCH($A47,Assets!$A$2:$A$441,0),MATCH(AD$2,Assets!$A$2:$XY$2,0)),0)/$B47</f>
        <v>0</v>
      </c>
      <c r="AE47" s="14">
        <f>+IFERROR(INDEX(Assets!$A$2:$XY$440,MATCH($A47,Assets!$A$2:$A$441,0),MATCH(AE$2,Assets!$A$2:$XY$2,0)),0)/$B47</f>
        <v>-2.0110804107802801E-17</v>
      </c>
      <c r="AF47" s="14">
        <f>+IFERROR(INDEX(Assets!$A$2:$XY$440,MATCH($A47,Assets!$A$2:$A$441,0),MATCH(AF$2,Assets!$A$2:$XY$2,0)),0)/$B47</f>
        <v>-4.9064367917126155E-18</v>
      </c>
      <c r="AG47" s="14">
        <f>+IFERROR(INDEX(Assets!$A$2:$XY$440,MATCH($A47,Assets!$A$2:$A$441,0),MATCH(AG$2,Assets!$A$2:$XY$2,0)),0)/$B47</f>
        <v>7.4785399962380997E-2</v>
      </c>
      <c r="AH47" s="14">
        <f>+IFERROR(INDEX(Assets!$A$2:$XY$440,MATCH($A47,Assets!$A$2:$A$441,0),MATCH(AH$2,Assets!$A$2:$XY$2,0)),0)/$B47</f>
        <v>6.2846262836883754E-18</v>
      </c>
      <c r="AI47" s="14">
        <f>+IFERROR(INDEX(Assets!$A$2:$XY$440,MATCH($A47,Assets!$A$2:$A$441,0),MATCH(AI$2,Assets!$A$2:$XY$2,0)),0)/$B47</f>
        <v>5.4073944366643471E-2</v>
      </c>
      <c r="AJ47" s="14">
        <f>+IFERROR(INDEX(Assets!$A$2:$XY$440,MATCH($A47,Assets!$A$2:$A$441,0),MATCH(AJ$2,Assets!$A$2:$XY$2,0)),0)/$B47</f>
        <v>-3.2292729702104359E-17</v>
      </c>
      <c r="AK47" s="14">
        <f>+IFERROR(INDEX(Assets!$A$2:$XY$440,MATCH($A47,Assets!$A$2:$A$441,0),MATCH(AK$2,Assets!$A$2:$XY$2,0)),0)/$B47</f>
        <v>0</v>
      </c>
      <c r="AL47" s="14">
        <f>+IFERROR(INDEX(Assets!$A$2:$XY$440,MATCH($A47,Assets!$A$2:$A$441,0),MATCH(AL$2,Assets!$A$2:$XY$2,0)),0)/$B47</f>
        <v>0</v>
      </c>
      <c r="AM47" s="14">
        <f>+IFERROR(INDEX(Assets!$A$2:$XY$440,MATCH($A47,Assets!$A$2:$A$441,0),MATCH(AM$2,Assets!$A$2:$XY$2,0)),0)/$B47</f>
        <v>0.1247941814108616</v>
      </c>
      <c r="AN47" s="14">
        <f>+IFERROR(INDEX(Assets!$A$2:$XY$440,MATCH($A47,Assets!$A$2:$A$441,0),MATCH(AN$2,Assets!$A$2:$XY$2,0)),0)/$B47</f>
        <v>0.10889975975981864</v>
      </c>
      <c r="AO47" s="14">
        <f>+IFERROR(INDEX(Assets!$A$2:$XY$440,MATCH($A47,Assets!$A$2:$A$441,0),MATCH(AO$2,Assets!$A$2:$XY$2,0)),0)/$B47</f>
        <v>0.1086022916271243</v>
      </c>
      <c r="AP47" s="14">
        <f>+IFERROR(INDEX(Assets!$A$2:$XY$440,MATCH($A47,Assets!$A$2:$A$441,0),MATCH(AP$2,Assets!$A$2:$XY$2,0)),0)/$B47</f>
        <v>0.19935480035710923</v>
      </c>
      <c r="AQ47" s="14">
        <f>+IFERROR(INDEX(Assets!$A$2:$XY$440,MATCH($A47,Assets!$A$2:$A$441,0),MATCH(AQ$2,Assets!$A$2:$XY$2,0)),0)/$B47</f>
        <v>0</v>
      </c>
    </row>
    <row r="48" spans="1:43 16368:16375" x14ac:dyDescent="0.25">
      <c r="A48" s="1">
        <f>+Quantity!A50</f>
        <v>44479</v>
      </c>
      <c r="B48" s="24">
        <f>+Assets!C48</f>
        <v>9391.2861317891729</v>
      </c>
      <c r="C48" s="14">
        <f>+IFERROR(INDEX(Assets!$A$2:$XY$440,MATCH($A48,Assets!$A$2:$A$441,0),MATCH(C$2,Assets!$A$2:$XY$2,0)),0)/$B48</f>
        <v>0</v>
      </c>
      <c r="D48" s="14">
        <f>+IFERROR(INDEX(Assets!$A$2:$XY$440,MATCH($A48,Assets!$A$2:$A$441,0),MATCH(D$2,Assets!$A$2:$XY$2,0)),0)/$B48</f>
        <v>3.1247477276479581E-3</v>
      </c>
      <c r="E48" s="14">
        <f>+IFERROR(INDEX(Assets!$A$2:$XY$440,MATCH($A48,Assets!$A$2:$A$441,0),MATCH(E$2,Assets!$A$2:$XY$2,0)),0)/$B48</f>
        <v>5.9956644073916633E-3</v>
      </c>
      <c r="F48" s="14">
        <f>+IFERROR(INDEX(Assets!$A$2:$XY$440,MATCH($A48,Assets!$A$2:$A$441,0),MATCH(F$2,Assets!$A$2:$XY$2,0)),0)/$B48</f>
        <v>0</v>
      </c>
      <c r="G48" s="14">
        <f>+IFERROR(INDEX(Assets!$A$2:$XY$440,MATCH($A48,Assets!$A$2:$A$441,0),MATCH(G$2,Assets!$A$2:$XY$2,0)),0)/$B48</f>
        <v>0</v>
      </c>
      <c r="H48" s="14">
        <f>+IFERROR(INDEX(Assets!$A$2:$XY$440,MATCH($A48,Assets!$A$2:$A$441,0),MATCH(H$2,Assets!$A$2:$XY$2,0)),0)/$B48</f>
        <v>0</v>
      </c>
      <c r="I48" s="14">
        <f>+IFERROR(INDEX(Assets!$A$2:$XY$440,MATCH($A48,Assets!$A$2:$A$441,0),MATCH(I$2,Assets!$A$2:$XY$2,0)),0)/$B48</f>
        <v>0</v>
      </c>
      <c r="J48" s="14">
        <f>+IFERROR(INDEX(Assets!$A$2:$XY$440,MATCH($A48,Assets!$A$2:$A$441,0),MATCH(J$2,Assets!$A$2:$XY$2,0)),0)/$B48</f>
        <v>0</v>
      </c>
      <c r="K48" s="14">
        <f>+IFERROR(INDEX(Assets!$A$2:$XY$440,MATCH($A48,Assets!$A$2:$A$441,0),MATCH(K$2,Assets!$A$2:$XY$2,0)),0)/$B48</f>
        <v>0</v>
      </c>
      <c r="L48" s="14">
        <f>+IFERROR(INDEX(Assets!$A$2:$XY$440,MATCH($A48,Assets!$A$2:$A$441,0),MATCH(L$2,Assets!$A$2:$XY$2,0)),0)/$B48</f>
        <v>7.8191633147493264E-2</v>
      </c>
      <c r="M48" s="14">
        <f>+IFERROR(INDEX(Assets!$A$2:$XY$440,MATCH($A48,Assets!$A$2:$A$441,0),MATCH(M$2,Assets!$A$2:$XY$2,0)),0)/$B48</f>
        <v>-2.4211132772707264E-17</v>
      </c>
      <c r="N48" s="14">
        <f>+IFERROR(INDEX(Assets!$A$2:$XY$440,MATCH($A48,Assets!$A$2:$A$441,0),MATCH(N$2,Assets!$A$2:$XY$2,0)),0)/$B48</f>
        <v>-4.2369482352237711E-17</v>
      </c>
      <c r="O48" s="14">
        <f>+IFERROR(INDEX(Assets!$A$2:$XY$440,MATCH($A48,Assets!$A$2:$A$441,0),MATCH(O$2,Assets!$A$2:$XY$2,0)),0)/$B48</f>
        <v>0</v>
      </c>
      <c r="P48" s="14">
        <f>+IFERROR(INDEX(Assets!$A$2:$XY$440,MATCH($A48,Assets!$A$2:$A$441,0),MATCH(P$2,Assets!$A$2:$XY$2,0)),0)/$B48</f>
        <v>4.3763973776582019E-2</v>
      </c>
      <c r="Q48" s="14">
        <f>+IFERROR(INDEX(Assets!$A$2:$XY$440,MATCH($A48,Assets!$A$2:$A$441,0),MATCH(Q$2,Assets!$A$2:$XY$2,0)),0)/$B48</f>
        <v>0</v>
      </c>
      <c r="R48" s="14">
        <f>+IFERROR(INDEX(Assets!$A$2:$XY$440,MATCH($A48,Assets!$A$2:$A$441,0),MATCH(R$2,Assets!$A$2:$XY$2,0)),0)/$B48</f>
        <v>0</v>
      </c>
      <c r="S48" s="14">
        <f>+IFERROR(INDEX(Assets!$A$2:$XY$440,MATCH($A48,Assets!$A$2:$A$441,0),MATCH(S$2,Assets!$A$2:$XY$2,0)),0)/$B48</f>
        <v>0</v>
      </c>
      <c r="T48" s="14">
        <f>+IFERROR(INDEX(Assets!$A$2:$XY$440,MATCH($A48,Assets!$A$2:$A$441,0),MATCH(T$2,Assets!$A$2:$XY$2,0)),0)/$B48</f>
        <v>0</v>
      </c>
      <c r="U48" s="14">
        <f>+IFERROR(INDEX(Assets!$A$2:$XY$440,MATCH($A48,Assets!$A$2:$A$441,0),MATCH(U$2,Assets!$A$2:$XY$2,0)),0)/$B48</f>
        <v>0</v>
      </c>
      <c r="V48" s="14">
        <f>+IFERROR(INDEX(Assets!$A$2:$XY$440,MATCH($A48,Assets!$A$2:$A$441,0),MATCH(V$2,Assets!$A$2:$XY$2,0)),0)/$B48</f>
        <v>0</v>
      </c>
      <c r="W48" s="14">
        <f>+IFERROR(INDEX(Assets!$A$2:$XY$440,MATCH($A48,Assets!$A$2:$A$441,0),MATCH(W$2,Assets!$A$2:$XY$2,0)),0)/$B48</f>
        <v>0</v>
      </c>
      <c r="X48" s="14">
        <f>+IFERROR(INDEX(Assets!$A$2:$XY$440,MATCH($A48,Assets!$A$2:$A$441,0),MATCH(X$2,Assets!$A$2:$XY$2,0)),0)/$B48</f>
        <v>4.7644991416621953E-17</v>
      </c>
      <c r="Y48" s="14">
        <f>+IFERROR(INDEX(Assets!$A$2:$XY$440,MATCH($A48,Assets!$A$2:$A$441,0),MATCH(Y$2,Assets!$A$2:$XY$2,0)),0)/$B48</f>
        <v>0</v>
      </c>
      <c r="Z48" s="14">
        <f>+IFERROR(INDEX(Assets!$A$2:$XY$440,MATCH($A48,Assets!$A$2:$A$441,0),MATCH(Z$2,Assets!$A$2:$XY$2,0)),0)/$B48</f>
        <v>0</v>
      </c>
      <c r="AA48" s="14">
        <f>+IFERROR(INDEX(Assets!$A$2:$XY$440,MATCH($A48,Assets!$A$2:$A$441,0),MATCH(AA$2,Assets!$A$2:$XY$2,0)),0)/$B48</f>
        <v>0</v>
      </c>
      <c r="AB48" s="14">
        <f>+IFERROR(INDEX(Assets!$A$2:$XY$440,MATCH($A48,Assets!$A$2:$A$441,0),MATCH(AB$2,Assets!$A$2:$XY$2,0)),0)/$B48</f>
        <v>0</v>
      </c>
      <c r="AC48" s="14">
        <f>+IFERROR(INDEX(Assets!$A$2:$XY$440,MATCH($A48,Assets!$A$2:$A$441,0),MATCH(AC$2,Assets!$A$2:$XY$2,0)),0)/$B48</f>
        <v>0</v>
      </c>
      <c r="AD48" s="14">
        <f>+IFERROR(INDEX(Assets!$A$2:$XY$440,MATCH($A48,Assets!$A$2:$A$441,0),MATCH(AD$2,Assets!$A$2:$XY$2,0)),0)/$B48</f>
        <v>0</v>
      </c>
      <c r="AE48" s="14">
        <f>+IFERROR(INDEX(Assets!$A$2:$XY$440,MATCH($A48,Assets!$A$2:$A$441,0),MATCH(AE$2,Assets!$A$2:$XY$2,0)),0)/$B48</f>
        <v>-1.9368906218165812E-17</v>
      </c>
      <c r="AF48" s="14">
        <f>+IFERROR(INDEX(Assets!$A$2:$XY$440,MATCH($A48,Assets!$A$2:$A$441,0),MATCH(AF$2,Assets!$A$2:$XY$2,0)),0)/$B48</f>
        <v>-4.7254358192056758E-18</v>
      </c>
      <c r="AG48" s="14">
        <f>+IFERROR(INDEX(Assets!$A$2:$XY$440,MATCH($A48,Assets!$A$2:$A$441,0),MATCH(AG$2,Assets!$A$2:$XY$2,0)),0)/$B48</f>
        <v>7.2026528158432496E-2</v>
      </c>
      <c r="AH48" s="14">
        <f>+IFERROR(INDEX(Assets!$A$2:$XY$440,MATCH($A48,Assets!$A$2:$A$441,0),MATCH(AH$2,Assets!$A$2:$XY$2,0)),0)/$B48</f>
        <v>6.0527831931768159E-18</v>
      </c>
      <c r="AI48" s="14">
        <f>+IFERROR(INDEX(Assets!$A$2:$XY$440,MATCH($A48,Assets!$A$2:$A$441,0),MATCH(AI$2,Assets!$A$2:$XY$2,0)),0)/$B48</f>
        <v>5.2079128794132588E-2</v>
      </c>
      <c r="AJ48" s="14">
        <f>+IFERROR(INDEX(Assets!$A$2:$XY$440,MATCH($A48,Assets!$A$2:$A$441,0),MATCH(AJ$2,Assets!$A$2:$XY$2,0)),0)/$B48</f>
        <v>0.34690243213570715</v>
      </c>
      <c r="AK48" s="14">
        <f>+IFERROR(INDEX(Assets!$A$2:$XY$440,MATCH($A48,Assets!$A$2:$A$441,0),MATCH(AK$2,Assets!$A$2:$XY$2,0)),0)/$B48</f>
        <v>0</v>
      </c>
      <c r="AL48" s="14">
        <f>+IFERROR(INDEX(Assets!$A$2:$XY$440,MATCH($A48,Assets!$A$2:$A$441,0),MATCH(AL$2,Assets!$A$2:$XY$2,0)),0)/$B48</f>
        <v>0</v>
      </c>
      <c r="AM48" s="14">
        <f>+IFERROR(INDEX(Assets!$A$2:$XY$440,MATCH($A48,Assets!$A$2:$A$441,0),MATCH(AM$2,Assets!$A$2:$XY$2,0)),0)/$B48</f>
        <v>5.1510197135037072E-2</v>
      </c>
      <c r="AN48" s="14">
        <f>+IFERROR(INDEX(Assets!$A$2:$XY$440,MATCH($A48,Assets!$A$2:$A$441,0),MATCH(AN$2,Assets!$A$2:$XY$2,0)),0)/$B48</f>
        <v>0</v>
      </c>
      <c r="AO48" s="14">
        <f>+IFERROR(INDEX(Assets!$A$2:$XY$440,MATCH($A48,Assets!$A$2:$A$441,0),MATCH(AO$2,Assets!$A$2:$XY$2,0)),0)/$B48</f>
        <v>0</v>
      </c>
      <c r="AP48" s="14">
        <f>+IFERROR(INDEX(Assets!$A$2:$XY$440,MATCH($A48,Assets!$A$2:$A$441,0),MATCH(AP$2,Assets!$A$2:$XY$2,0)),0)/$B48</f>
        <v>0.34640569471757582</v>
      </c>
      <c r="AQ48" s="14">
        <f>+IFERROR(INDEX(Assets!$A$2:$XY$440,MATCH($A48,Assets!$A$2:$A$441,0),MATCH(AQ$2,Assets!$A$2:$XY$2,0)),0)/$B48</f>
        <v>0</v>
      </c>
    </row>
    <row r="49" spans="1:43" x14ac:dyDescent="0.25">
      <c r="A49" s="1">
        <f>+Quantity!A51</f>
        <v>44490</v>
      </c>
      <c r="B49" s="24">
        <f>+Assets!C49</f>
        <v>9437.0386476721542</v>
      </c>
      <c r="C49" s="14">
        <f>+IFERROR(INDEX(Assets!$A$2:$XY$440,MATCH($A49,Assets!$A$2:$A$441,0),MATCH(C$2,Assets!$A$2:$XY$2,0)),0)/$B49</f>
        <v>0</v>
      </c>
      <c r="D49" s="14">
        <f>+IFERROR(INDEX(Assets!$A$2:$XY$440,MATCH($A49,Assets!$A$2:$A$441,0),MATCH(D$2,Assets!$A$2:$XY$2,0)),0)/$B49</f>
        <v>0.12147467471512097</v>
      </c>
      <c r="E49" s="14">
        <f>+IFERROR(INDEX(Assets!$A$2:$XY$440,MATCH($A49,Assets!$A$2:$A$441,0),MATCH(E$2,Assets!$A$2:$XY$2,0)),0)/$B49</f>
        <v>5.9665963129109994E-3</v>
      </c>
      <c r="F49" s="14">
        <f>+IFERROR(INDEX(Assets!$A$2:$XY$440,MATCH($A49,Assets!$A$2:$A$441,0),MATCH(F$2,Assets!$A$2:$XY$2,0)),0)/$B49</f>
        <v>0</v>
      </c>
      <c r="G49" s="14">
        <f>+IFERROR(INDEX(Assets!$A$2:$XY$440,MATCH($A49,Assets!$A$2:$A$441,0),MATCH(G$2,Assets!$A$2:$XY$2,0)),0)/$B49</f>
        <v>0</v>
      </c>
      <c r="H49" s="14">
        <f>+IFERROR(INDEX(Assets!$A$2:$XY$440,MATCH($A49,Assets!$A$2:$A$441,0),MATCH(H$2,Assets!$A$2:$XY$2,0)),0)/$B49</f>
        <v>0</v>
      </c>
      <c r="I49" s="14">
        <f>+IFERROR(INDEX(Assets!$A$2:$XY$440,MATCH($A49,Assets!$A$2:$A$441,0),MATCH(I$2,Assets!$A$2:$XY$2,0)),0)/$B49</f>
        <v>0.12170992846186153</v>
      </c>
      <c r="J49" s="14">
        <f>+IFERROR(INDEX(Assets!$A$2:$XY$440,MATCH($A49,Assets!$A$2:$A$441,0),MATCH(J$2,Assets!$A$2:$XY$2,0)),0)/$B49</f>
        <v>0</v>
      </c>
      <c r="K49" s="14">
        <f>+IFERROR(INDEX(Assets!$A$2:$XY$440,MATCH($A49,Assets!$A$2:$A$441,0),MATCH(K$2,Assets!$A$2:$XY$2,0)),0)/$B49</f>
        <v>0</v>
      </c>
      <c r="L49" s="14">
        <f>+IFERROR(INDEX(Assets!$A$2:$XY$440,MATCH($A49,Assets!$A$2:$A$441,0),MATCH(L$2,Assets!$A$2:$XY$2,0)),0)/$B49</f>
        <v>5.0578154633046685E-2</v>
      </c>
      <c r="M49" s="14">
        <f>+IFERROR(INDEX(Assets!$A$2:$XY$440,MATCH($A49,Assets!$A$2:$A$441,0),MATCH(M$2,Assets!$A$2:$XY$2,0)),0)/$B49</f>
        <v>-2.409375270486135E-17</v>
      </c>
      <c r="N49" s="14">
        <f>+IFERROR(INDEX(Assets!$A$2:$XY$440,MATCH($A49,Assets!$A$2:$A$441,0),MATCH(N$2,Assets!$A$2:$XY$2,0)),0)/$B49</f>
        <v>-3.6291713193786899E-2</v>
      </c>
      <c r="O49" s="14">
        <f>+IFERROR(INDEX(Assets!$A$2:$XY$440,MATCH($A49,Assets!$A$2:$A$441,0),MATCH(O$2,Assets!$A$2:$XY$2,0)),0)/$B49</f>
        <v>0</v>
      </c>
      <c r="P49" s="14">
        <f>+IFERROR(INDEX(Assets!$A$2:$XY$440,MATCH($A49,Assets!$A$2:$A$441,0),MATCH(P$2,Assets!$A$2:$XY$2,0)),0)/$B49</f>
        <v>1.4807611287516518E-2</v>
      </c>
      <c r="Q49" s="14">
        <f>+IFERROR(INDEX(Assets!$A$2:$XY$440,MATCH($A49,Assets!$A$2:$A$441,0),MATCH(Q$2,Assets!$A$2:$XY$2,0)),0)/$B49</f>
        <v>0</v>
      </c>
      <c r="R49" s="14">
        <f>+IFERROR(INDEX(Assets!$A$2:$XY$440,MATCH($A49,Assets!$A$2:$A$441,0),MATCH(R$2,Assets!$A$2:$XY$2,0)),0)/$B49</f>
        <v>0</v>
      </c>
      <c r="S49" s="14">
        <f>+IFERROR(INDEX(Assets!$A$2:$XY$440,MATCH($A49,Assets!$A$2:$A$441,0),MATCH(S$2,Assets!$A$2:$XY$2,0)),0)/$B49</f>
        <v>0</v>
      </c>
      <c r="T49" s="14">
        <f>+IFERROR(INDEX(Assets!$A$2:$XY$440,MATCH($A49,Assets!$A$2:$A$441,0),MATCH(T$2,Assets!$A$2:$XY$2,0)),0)/$B49</f>
        <v>0</v>
      </c>
      <c r="U49" s="14">
        <f>+IFERROR(INDEX(Assets!$A$2:$XY$440,MATCH($A49,Assets!$A$2:$A$441,0),MATCH(U$2,Assets!$A$2:$XY$2,0)),0)/$B49</f>
        <v>0</v>
      </c>
      <c r="V49" s="14">
        <f>+IFERROR(INDEX(Assets!$A$2:$XY$440,MATCH($A49,Assets!$A$2:$A$441,0),MATCH(V$2,Assets!$A$2:$XY$2,0)),0)/$B49</f>
        <v>0</v>
      </c>
      <c r="W49" s="14">
        <f>+IFERROR(INDEX(Assets!$A$2:$XY$440,MATCH($A49,Assets!$A$2:$A$441,0),MATCH(W$2,Assets!$A$2:$XY$2,0)),0)/$B49</f>
        <v>0</v>
      </c>
      <c r="X49" s="14">
        <f>+IFERROR(INDEX(Assets!$A$2:$XY$440,MATCH($A49,Assets!$A$2:$A$441,0),MATCH(X$2,Assets!$A$2:$XY$2,0)),0)/$B49</f>
        <v>4.7413999650251341E-17</v>
      </c>
      <c r="Y49" s="14">
        <f>+IFERROR(INDEX(Assets!$A$2:$XY$440,MATCH($A49,Assets!$A$2:$A$441,0),MATCH(Y$2,Assets!$A$2:$XY$2,0)),0)/$B49</f>
        <v>0</v>
      </c>
      <c r="Z49" s="14">
        <f>+IFERROR(INDEX(Assets!$A$2:$XY$440,MATCH($A49,Assets!$A$2:$A$441,0),MATCH(Z$2,Assets!$A$2:$XY$2,0)),0)/$B49</f>
        <v>0</v>
      </c>
      <c r="AA49" s="14">
        <f>+IFERROR(INDEX(Assets!$A$2:$XY$440,MATCH($A49,Assets!$A$2:$A$441,0),MATCH(AA$2,Assets!$A$2:$XY$2,0)),0)/$B49</f>
        <v>0</v>
      </c>
      <c r="AB49" s="14">
        <f>+IFERROR(INDEX(Assets!$A$2:$XY$440,MATCH($A49,Assets!$A$2:$A$441,0),MATCH(AB$2,Assets!$A$2:$XY$2,0)),0)/$B49</f>
        <v>0</v>
      </c>
      <c r="AC49" s="14">
        <f>+IFERROR(INDEX(Assets!$A$2:$XY$440,MATCH($A49,Assets!$A$2:$A$441,0),MATCH(AC$2,Assets!$A$2:$XY$2,0)),0)/$B49</f>
        <v>0</v>
      </c>
      <c r="AD49" s="14">
        <f>+IFERROR(INDEX(Assets!$A$2:$XY$440,MATCH($A49,Assets!$A$2:$A$441,0),MATCH(AD$2,Assets!$A$2:$XY$2,0)),0)/$B49</f>
        <v>0</v>
      </c>
      <c r="AE49" s="14">
        <f>+IFERROR(INDEX(Assets!$A$2:$XY$440,MATCH($A49,Assets!$A$2:$A$441,0),MATCH(AE$2,Assets!$A$2:$XY$2,0)),0)/$B49</f>
        <v>-1.9275002163889081E-17</v>
      </c>
      <c r="AF49" s="14">
        <f>+IFERROR(INDEX(Assets!$A$2:$XY$440,MATCH($A49,Assets!$A$2:$A$441,0),MATCH(AF$2,Assets!$A$2:$XY$2,0)),0)/$B49</f>
        <v>-4.7025260288101954E-18</v>
      </c>
      <c r="AG49" s="14">
        <f>+IFERROR(INDEX(Assets!$A$2:$XY$440,MATCH($A49,Assets!$A$2:$A$441,0),MATCH(AG$2,Assets!$A$2:$XY$2,0)),0)/$B49</f>
        <v>9.2937602689608269E-18</v>
      </c>
      <c r="AH49" s="14">
        <f>+IFERROR(INDEX(Assets!$A$2:$XY$440,MATCH($A49,Assets!$A$2:$A$441,0),MATCH(AH$2,Assets!$A$2:$XY$2,0)),0)/$B49</f>
        <v>6.0234381762153374E-18</v>
      </c>
      <c r="AI49" s="14">
        <f>+IFERROR(INDEX(Assets!$A$2:$XY$440,MATCH($A49,Assets!$A$2:$A$441,0),MATCH(AI$2,Assets!$A$2:$XY$2,0)),0)/$B49</f>
        <v>0</v>
      </c>
      <c r="AJ49" s="14">
        <f>+IFERROR(INDEX(Assets!$A$2:$XY$440,MATCH($A49,Assets!$A$2:$A$441,0),MATCH(AJ$2,Assets!$A$2:$XY$2,0)),0)/$B49</f>
        <v>0.37780365091249751</v>
      </c>
      <c r="AK49" s="14">
        <f>+IFERROR(INDEX(Assets!$A$2:$XY$440,MATCH($A49,Assets!$A$2:$A$441,0),MATCH(AK$2,Assets!$A$2:$XY$2,0)),0)/$B49</f>
        <v>0</v>
      </c>
      <c r="AL49" s="14">
        <f>+IFERROR(INDEX(Assets!$A$2:$XY$440,MATCH($A49,Assets!$A$2:$A$441,0),MATCH(AL$2,Assets!$A$2:$XY$2,0)),0)/$B49</f>
        <v>0</v>
      </c>
      <c r="AM49" s="14">
        <f>+IFERROR(INDEX(Assets!$A$2:$XY$440,MATCH($A49,Assets!$A$2:$A$441,0),MATCH(AM$2,Assets!$A$2:$XY$2,0)),0)/$B49</f>
        <v>0</v>
      </c>
      <c r="AN49" s="14">
        <f>+IFERROR(INDEX(Assets!$A$2:$XY$440,MATCH($A49,Assets!$A$2:$A$441,0),MATCH(AN$2,Assets!$A$2:$XY$2,0)),0)/$B49</f>
        <v>0</v>
      </c>
      <c r="AO49" s="14">
        <f>+IFERROR(INDEX(Assets!$A$2:$XY$440,MATCH($A49,Assets!$A$2:$A$441,0),MATCH(AO$2,Assets!$A$2:$XY$2,0)),0)/$B49</f>
        <v>0</v>
      </c>
      <c r="AP49" s="14">
        <f>+IFERROR(INDEX(Assets!$A$2:$XY$440,MATCH($A49,Assets!$A$2:$A$441,0),MATCH(AP$2,Assets!$A$2:$XY$2,0)),0)/$B49</f>
        <v>0.34395109687083247</v>
      </c>
      <c r="AQ49" s="14">
        <f>+IFERROR(INDEX(Assets!$A$2:$XY$440,MATCH($A49,Assets!$A$2:$A$441,0),MATCH(AQ$2,Assets!$A$2:$XY$2,0)),0)/$B49</f>
        <v>0</v>
      </c>
    </row>
    <row r="50" spans="1:43" x14ac:dyDescent="0.25">
      <c r="A50" s="1">
        <f>+Quantity!A52</f>
        <v>44528</v>
      </c>
      <c r="B50" s="24">
        <f>+Assets!C50</f>
        <v>8433.7421551473817</v>
      </c>
      <c r="C50" s="14">
        <f>+IFERROR(INDEX(Assets!$A$2:$XY$440,MATCH($A50,Assets!$A$2:$A$441,0),MATCH(C$2,Assets!$A$2:$XY$2,0)),0)/$B50</f>
        <v>9.0985255500257961E-2</v>
      </c>
      <c r="D50" s="14">
        <f>+IFERROR(INDEX(Assets!$A$2:$XY$440,MATCH($A50,Assets!$A$2:$A$441,0),MATCH(D$2,Assets!$A$2:$XY$2,0)),0)/$B50</f>
        <v>6.296279756144856E-3</v>
      </c>
      <c r="E50" s="14">
        <f>+IFERROR(INDEX(Assets!$A$2:$XY$440,MATCH($A50,Assets!$A$2:$A$441,0),MATCH(E$2,Assets!$A$2:$XY$2,0)),0)/$B50</f>
        <v>6.6763957166550703E-3</v>
      </c>
      <c r="F50" s="14">
        <f>+IFERROR(INDEX(Assets!$A$2:$XY$440,MATCH($A50,Assets!$A$2:$A$441,0),MATCH(F$2,Assets!$A$2:$XY$2,0)),0)/$B50</f>
        <v>8.3367227390379398E-2</v>
      </c>
      <c r="G50" s="14">
        <f>+IFERROR(INDEX(Assets!$A$2:$XY$440,MATCH($A50,Assets!$A$2:$A$441,0),MATCH(G$2,Assets!$A$2:$XY$2,0)),0)/$B50</f>
        <v>0.10134801186426161</v>
      </c>
      <c r="H50" s="14">
        <f>+IFERROR(INDEX(Assets!$A$2:$XY$440,MATCH($A50,Assets!$A$2:$A$441,0),MATCH(H$2,Assets!$A$2:$XY$2,0)),0)/$B50</f>
        <v>0.37681560650966628</v>
      </c>
      <c r="I50" s="14">
        <f>+IFERROR(INDEX(Assets!$A$2:$XY$440,MATCH($A50,Assets!$A$2:$A$441,0),MATCH(I$2,Assets!$A$2:$XY$2,0)),0)/$B50</f>
        <v>0</v>
      </c>
      <c r="J50" s="14">
        <f>+IFERROR(INDEX(Assets!$A$2:$XY$440,MATCH($A50,Assets!$A$2:$A$441,0),MATCH(J$2,Assets!$A$2:$XY$2,0)),0)/$B50</f>
        <v>0.17656816838906278</v>
      </c>
      <c r="K50" s="14">
        <f>+IFERROR(INDEX(Assets!$A$2:$XY$440,MATCH($A50,Assets!$A$2:$A$441,0),MATCH(K$2,Assets!$A$2:$XY$2,0)),0)/$B50</f>
        <v>0.10134801186426161</v>
      </c>
      <c r="L50" s="14">
        <f>+IFERROR(INDEX(Assets!$A$2:$XY$440,MATCH($A50,Assets!$A$2:$A$441,0),MATCH(L$2,Assets!$A$2:$XY$2,0)),0)/$B50</f>
        <v>5.659504300931037E-2</v>
      </c>
      <c r="M50" s="14">
        <f>+IFERROR(INDEX(Assets!$A$2:$XY$440,MATCH($A50,Assets!$A$2:$A$441,0),MATCH(M$2,Assets!$A$2:$XY$2,0)),0)/$B50</f>
        <v>-2.6959998451512849E-17</v>
      </c>
      <c r="N50" s="14">
        <f>+IFERROR(INDEX(Assets!$A$2:$XY$440,MATCH($A50,Assets!$A$2:$A$441,0),MATCH(N$2,Assets!$A$2:$XY$2,0)),0)/$B50</f>
        <v>-4.7179997290147491E-17</v>
      </c>
      <c r="O50" s="14">
        <f>+IFERROR(INDEX(Assets!$A$2:$XY$440,MATCH($A50,Assets!$A$2:$A$441,0),MATCH(O$2,Assets!$A$2:$XY$2,0)),0)/$B50</f>
        <v>0</v>
      </c>
      <c r="P50" s="14">
        <f>+IFERROR(INDEX(Assets!$A$2:$XY$440,MATCH($A50,Assets!$A$2:$A$441,0),MATCH(P$2,Assets!$A$2:$XY$2,0)),0)/$B50</f>
        <v>-2.2747498693463963E-17</v>
      </c>
      <c r="Q50" s="14">
        <f>+IFERROR(INDEX(Assets!$A$2:$XY$440,MATCH($A50,Assets!$A$2:$A$441,0),MATCH(Q$2,Assets!$A$2:$XY$2,0)),0)/$B50</f>
        <v>0</v>
      </c>
      <c r="R50" s="14">
        <f>+IFERROR(INDEX(Assets!$A$2:$XY$440,MATCH($A50,Assets!$A$2:$A$441,0),MATCH(R$2,Assets!$A$2:$XY$2,0)),0)/$B50</f>
        <v>0</v>
      </c>
      <c r="S50" s="14">
        <f>+IFERROR(INDEX(Assets!$A$2:$XY$440,MATCH($A50,Assets!$A$2:$A$441,0),MATCH(S$2,Assets!$A$2:$XY$2,0)),0)/$B50</f>
        <v>0</v>
      </c>
      <c r="T50" s="14">
        <f>+IFERROR(INDEX(Assets!$A$2:$XY$440,MATCH($A50,Assets!$A$2:$A$441,0),MATCH(T$2,Assets!$A$2:$XY$2,0)),0)/$B50</f>
        <v>0</v>
      </c>
      <c r="U50" s="14">
        <f>+IFERROR(INDEX(Assets!$A$2:$XY$440,MATCH($A50,Assets!$A$2:$A$441,0),MATCH(U$2,Assets!$A$2:$XY$2,0)),0)/$B50</f>
        <v>0</v>
      </c>
      <c r="V50" s="14">
        <f>+IFERROR(INDEX(Assets!$A$2:$XY$440,MATCH($A50,Assets!$A$2:$A$441,0),MATCH(V$2,Assets!$A$2:$XY$2,0)),0)/$B50</f>
        <v>0</v>
      </c>
      <c r="W50" s="14">
        <f>+IFERROR(INDEX(Assets!$A$2:$XY$440,MATCH($A50,Assets!$A$2:$A$441,0),MATCH(W$2,Assets!$A$2:$XY$2,0)),0)/$B50</f>
        <v>0</v>
      </c>
      <c r="X50" s="14">
        <f>+IFERROR(INDEX(Assets!$A$2:$XY$440,MATCH($A50,Assets!$A$2:$A$441,0),MATCH(X$2,Assets!$A$2:$XY$2,0)),0)/$B50</f>
        <v>5.3054473199307415E-17</v>
      </c>
      <c r="Y50" s="14">
        <f>+IFERROR(INDEX(Assets!$A$2:$XY$440,MATCH($A50,Assets!$A$2:$A$441,0),MATCH(Y$2,Assets!$A$2:$XY$2,0)),0)/$B50</f>
        <v>0</v>
      </c>
      <c r="Z50" s="14">
        <f>+IFERROR(INDEX(Assets!$A$2:$XY$440,MATCH($A50,Assets!$A$2:$A$441,0),MATCH(Z$2,Assets!$A$2:$XY$2,0)),0)/$B50</f>
        <v>0</v>
      </c>
      <c r="AA50" s="14">
        <f>+IFERROR(INDEX(Assets!$A$2:$XY$440,MATCH($A50,Assets!$A$2:$A$441,0),MATCH(AA$2,Assets!$A$2:$XY$2,0)),0)/$B50</f>
        <v>0</v>
      </c>
      <c r="AB50" s="14">
        <f>+IFERROR(INDEX(Assets!$A$2:$XY$440,MATCH($A50,Assets!$A$2:$A$441,0),MATCH(AB$2,Assets!$A$2:$XY$2,0)),0)/$B50</f>
        <v>0</v>
      </c>
      <c r="AC50" s="14">
        <f>+IFERROR(INDEX(Assets!$A$2:$XY$440,MATCH($A50,Assets!$A$2:$A$441,0),MATCH(AC$2,Assets!$A$2:$XY$2,0)),0)/$B50</f>
        <v>0</v>
      </c>
      <c r="AD50" s="14">
        <f>+IFERROR(INDEX(Assets!$A$2:$XY$440,MATCH($A50,Assets!$A$2:$A$441,0),MATCH(AD$2,Assets!$A$2:$XY$2,0)),0)/$B50</f>
        <v>0</v>
      </c>
      <c r="AE50" s="14">
        <f>+IFERROR(INDEX(Assets!$A$2:$XY$440,MATCH($A50,Assets!$A$2:$A$441,0),MATCH(AE$2,Assets!$A$2:$XY$2,0)),0)/$B50</f>
        <v>-2.1567998761210282E-17</v>
      </c>
      <c r="AF50" s="14">
        <f>+IFERROR(INDEX(Assets!$A$2:$XY$440,MATCH($A50,Assets!$A$2:$A$441,0),MATCH(AF$2,Assets!$A$2:$XY$2,0)),0)/$B50</f>
        <v>-5.2619488548723075E-18</v>
      </c>
      <c r="AG50" s="14">
        <f>+IFERROR(INDEX(Assets!$A$2:$XY$440,MATCH($A50,Assets!$A$2:$A$441,0),MATCH(AG$2,Assets!$A$2:$XY$2,0)),0)/$B50</f>
        <v>1.0399366405440054E-17</v>
      </c>
      <c r="AH50" s="14">
        <f>+IFERROR(INDEX(Assets!$A$2:$XY$440,MATCH($A50,Assets!$A$2:$A$441,0),MATCH(AH$2,Assets!$A$2:$XY$2,0)),0)/$B50</f>
        <v>6.7399996128782123E-18</v>
      </c>
      <c r="AI50" s="14">
        <f>+IFERROR(INDEX(Assets!$A$2:$XY$440,MATCH($A50,Assets!$A$2:$A$441,0),MATCH(AI$2,Assets!$A$2:$XY$2,0)),0)/$B50</f>
        <v>0</v>
      </c>
      <c r="AJ50" s="14">
        <f>+IFERROR(INDEX(Assets!$A$2:$XY$440,MATCH($A50,Assets!$A$2:$A$441,0),MATCH(AJ$2,Assets!$A$2:$XY$2,0)),0)/$B50</f>
        <v>-7.2505243374639877E-17</v>
      </c>
      <c r="AK50" s="14">
        <f>+IFERROR(INDEX(Assets!$A$2:$XY$440,MATCH($A50,Assets!$A$2:$A$441,0),MATCH(AK$2,Assets!$A$2:$XY$2,0)),0)/$B50</f>
        <v>0</v>
      </c>
      <c r="AL50" s="14">
        <f>+IFERROR(INDEX(Assets!$A$2:$XY$440,MATCH($A50,Assets!$A$2:$A$441,0),MATCH(AL$2,Assets!$A$2:$XY$2,0)),0)/$B50</f>
        <v>0</v>
      </c>
      <c r="AM50" s="14">
        <f>+IFERROR(INDEX(Assets!$A$2:$XY$440,MATCH($A50,Assets!$A$2:$A$441,0),MATCH(AM$2,Assets!$A$2:$XY$2,0)),0)/$B50</f>
        <v>0</v>
      </c>
      <c r="AN50" s="14">
        <f>+IFERROR(INDEX(Assets!$A$2:$XY$440,MATCH($A50,Assets!$A$2:$A$441,0),MATCH(AN$2,Assets!$A$2:$XY$2,0)),0)/$B50</f>
        <v>0</v>
      </c>
      <c r="AO50" s="14">
        <f>+IFERROR(INDEX(Assets!$A$2:$XY$440,MATCH($A50,Assets!$A$2:$A$441,0),MATCH(AO$2,Assets!$A$2:$XY$2,0)),0)/$B50</f>
        <v>0</v>
      </c>
      <c r="AP50" s="14">
        <f>+IFERROR(INDEX(Assets!$A$2:$XY$440,MATCH($A50,Assets!$A$2:$A$441,0),MATCH(AP$2,Assets!$A$2:$XY$2,0)),0)/$B50</f>
        <v>0</v>
      </c>
      <c r="AQ50" s="14">
        <f>+IFERROR(INDEX(Assets!$A$2:$XY$440,MATCH($A50,Assets!$A$2:$A$441,0),MATCH(AQ$2,Assets!$A$2:$XY$2,0)),0)/$B50</f>
        <v>0</v>
      </c>
    </row>
    <row r="51" spans="1:43" x14ac:dyDescent="0.25">
      <c r="A51" s="1">
        <f>+Quantity!A53</f>
        <v>44532</v>
      </c>
      <c r="B51" s="24">
        <f>+Assets!C51</f>
        <v>8126.1463748093793</v>
      </c>
      <c r="C51" s="14">
        <f>+IFERROR(INDEX(Assets!$A$2:$XY$440,MATCH($A51,Assets!$A$2:$A$441,0),MATCH(C$2,Assets!$A$2:$XY$2,0)),0)/$B51</f>
        <v>9.4429284117760054E-2</v>
      </c>
      <c r="D51" s="14">
        <f>+IFERROR(INDEX(Assets!$A$2:$XY$440,MATCH($A51,Assets!$A$2:$A$441,0),MATCH(D$2,Assets!$A$2:$XY$2,0)),0)/$B51</f>
        <v>0.18421590824902107</v>
      </c>
      <c r="E51" s="14">
        <f>+IFERROR(INDEX(Assets!$A$2:$XY$440,MATCH($A51,Assets!$A$2:$A$441,0),MATCH(E$2,Assets!$A$2:$XY$2,0)),0)/$B51</f>
        <v>6.9291146630767048E-3</v>
      </c>
      <c r="F51" s="14">
        <f>+IFERROR(INDEX(Assets!$A$2:$XY$440,MATCH($A51,Assets!$A$2:$A$441,0),MATCH(F$2,Assets!$A$2:$XY$2,0)),0)/$B51</f>
        <v>8.6522893825733388E-2</v>
      </c>
      <c r="G51" s="14">
        <f>+IFERROR(INDEX(Assets!$A$2:$XY$440,MATCH($A51,Assets!$A$2:$A$441,0),MATCH(G$2,Assets!$A$2:$XY$2,0)),0)/$B51</f>
        <v>0.28072945585520698</v>
      </c>
      <c r="H51" s="14">
        <f>+IFERROR(INDEX(Assets!$A$2:$XY$440,MATCH($A51,Assets!$A$2:$A$441,0),MATCH(H$2,Assets!$A$2:$XY$2,0)),0)/$B51</f>
        <v>0</v>
      </c>
      <c r="I51" s="14">
        <f>+IFERROR(INDEX(Assets!$A$2:$XY$440,MATCH($A51,Assets!$A$2:$A$441,0),MATCH(I$2,Assets!$A$2:$XY$2,0)),0)/$B51</f>
        <v>0</v>
      </c>
      <c r="J51" s="14">
        <f>+IFERROR(INDEX(Assets!$A$2:$XY$440,MATCH($A51,Assets!$A$2:$A$441,0),MATCH(J$2,Assets!$A$2:$XY$2,0)),0)/$B51</f>
        <v>0.18325173290210783</v>
      </c>
      <c r="K51" s="14">
        <f>+IFERROR(INDEX(Assets!$A$2:$XY$440,MATCH($A51,Assets!$A$2:$A$441,0),MATCH(K$2,Assets!$A$2:$XY$2,0)),0)/$B51</f>
        <v>0.10518429776870102</v>
      </c>
      <c r="L51" s="14">
        <f>+IFERROR(INDEX(Assets!$A$2:$XY$440,MATCH($A51,Assets!$A$2:$A$441,0),MATCH(L$2,Assets!$A$2:$XY$2,0)),0)/$B51</f>
        <v>5.8737312618393066E-2</v>
      </c>
      <c r="M51" s="2">
        <f>+IFERROR(INDEX(Assets!$A$2:$XY$440,MATCH($A51,Assets!$A$2:$A$441,0),MATCH(M$2,Assets!$A$2:$XY$2,0)),0)/$B51</f>
        <v>-2.7980504528946011E-17</v>
      </c>
      <c r="N51" s="35">
        <f>+IFERROR(INDEX(Assets!$A$2:$XY$440,MATCH($A51,Assets!$A$2:$A$441,0),MATCH(N$2,Assets!$A$2:$XY$2,0)),0)/$B51</f>
        <v>-4.896588292565552E-17</v>
      </c>
      <c r="O51" s="2">
        <f>+IFERROR(INDEX(Assets!$A$2:$XY$440,MATCH($A51,Assets!$A$2:$A$441,0),MATCH(O$2,Assets!$A$2:$XY$2,0)),0)/$B51</f>
        <v>0</v>
      </c>
      <c r="P51" s="2">
        <f>+IFERROR(INDEX(Assets!$A$2:$XY$440,MATCH($A51,Assets!$A$2:$A$441,0),MATCH(P$2,Assets!$A$2:$XY$2,0)),0)/$B51</f>
        <v>-2.3608550696298194E-17</v>
      </c>
      <c r="Q51" s="2">
        <f>+IFERROR(INDEX(Assets!$A$2:$XY$440,MATCH($A51,Assets!$A$2:$A$441,0),MATCH(Q$2,Assets!$A$2:$XY$2,0)),0)/$B51</f>
        <v>0</v>
      </c>
      <c r="R51" s="2">
        <f>+IFERROR(INDEX(Assets!$A$2:$XY$440,MATCH($A51,Assets!$A$2:$A$441,0),MATCH(R$2,Assets!$A$2:$XY$2,0)),0)/$B51</f>
        <v>0</v>
      </c>
      <c r="S51" s="2">
        <f>+IFERROR(INDEX(Assets!$A$2:$XY$440,MATCH($A51,Assets!$A$2:$A$441,0),MATCH(S$2,Assets!$A$2:$XY$2,0)),0)/$B51</f>
        <v>0</v>
      </c>
      <c r="T51" s="2">
        <f>+IFERROR(INDEX(Assets!$A$2:$XY$440,MATCH($A51,Assets!$A$2:$A$441,0),MATCH(T$2,Assets!$A$2:$XY$2,0)),0)/$B51</f>
        <v>0</v>
      </c>
      <c r="U51" s="2">
        <f>+IFERROR(INDEX(Assets!$A$2:$XY$440,MATCH($A51,Assets!$A$2:$A$441,0),MATCH(U$2,Assets!$A$2:$XY$2,0)),0)/$B51</f>
        <v>0</v>
      </c>
      <c r="V51" s="2">
        <f>+IFERROR(INDEX(Assets!$A$2:$XY$440,MATCH($A51,Assets!$A$2:$A$441,0),MATCH(V$2,Assets!$A$2:$XY$2,0)),0)/$B51</f>
        <v>0</v>
      </c>
      <c r="W51" s="2">
        <f>+IFERROR(INDEX(Assets!$A$2:$XY$440,MATCH($A51,Assets!$A$2:$A$441,0),MATCH(W$2,Assets!$A$2:$XY$2,0)),0)/$B51</f>
        <v>0</v>
      </c>
      <c r="X51" s="2">
        <f>+IFERROR(INDEX(Assets!$A$2:$XY$440,MATCH($A51,Assets!$A$2:$A$441,0),MATCH(X$2,Assets!$A$2:$XY$2,0)),0)/$B51</f>
        <v>5.5062723030340689E-17</v>
      </c>
      <c r="Y51" s="2">
        <f>+IFERROR(INDEX(Assets!$A$2:$XY$440,MATCH($A51,Assets!$A$2:$A$441,0),MATCH(Y$2,Assets!$A$2:$XY$2,0)),0)/$B51</f>
        <v>0</v>
      </c>
      <c r="Z51" s="2">
        <f>+IFERROR(INDEX(Assets!$A$2:$XY$440,MATCH($A51,Assets!$A$2:$A$441,0),MATCH(Z$2,Assets!$A$2:$XY$2,0)),0)/$B51</f>
        <v>0</v>
      </c>
      <c r="AA51" s="2">
        <f>+IFERROR(INDEX(Assets!$A$2:$XY$440,MATCH($A51,Assets!$A$2:$A$441,0),MATCH(AA$2,Assets!$A$2:$XY$2,0)),0)/$B51</f>
        <v>0</v>
      </c>
      <c r="AB51" s="2">
        <f>+IFERROR(INDEX(Assets!$A$2:$XY$440,MATCH($A51,Assets!$A$2:$A$441,0),MATCH(AB$2,Assets!$A$2:$XY$2,0)),0)/$B51</f>
        <v>0</v>
      </c>
      <c r="AC51" s="2">
        <f>+IFERROR(INDEX(Assets!$A$2:$XY$440,MATCH($A51,Assets!$A$2:$A$441,0),MATCH(AC$2,Assets!$A$2:$XY$2,0)),0)/$B51</f>
        <v>0</v>
      </c>
      <c r="AD51" s="2">
        <f>+IFERROR(INDEX(Assets!$A$2:$XY$440,MATCH($A51,Assets!$A$2:$A$441,0),MATCH(AD$2,Assets!$A$2:$XY$2,0)),0)/$B51</f>
        <v>0</v>
      </c>
      <c r="AE51" s="2">
        <f>+IFERROR(INDEX(Assets!$A$2:$XY$440,MATCH($A51,Assets!$A$2:$A$441,0),MATCH(AE$2,Assets!$A$2:$XY$2,0)),0)/$B51</f>
        <v>-2.238440362315681E-17</v>
      </c>
      <c r="AF51" s="2">
        <f>+IFERROR(INDEX(Assets!$A$2:$XY$440,MATCH($A51,Assets!$A$2:$A$441,0),MATCH(AF$2,Assets!$A$2:$XY$2,0)),0)/$B51</f>
        <v>-5.4611273079125497E-18</v>
      </c>
      <c r="AG51" s="2">
        <f>+IFERROR(INDEX(Assets!$A$2:$XY$440,MATCH($A51,Assets!$A$2:$A$441,0),MATCH(AG$2,Assets!$A$2:$XY$2,0)),0)/$B51</f>
        <v>1.0793009477686236E-17</v>
      </c>
      <c r="AH51" s="2">
        <f>+IFERROR(INDEX(Assets!$A$2:$XY$440,MATCH($A51,Assets!$A$2:$A$441,0),MATCH(AH$2,Assets!$A$2:$XY$2,0)),0)/$B51</f>
        <v>6.9951261322365027E-18</v>
      </c>
      <c r="AI51" s="2">
        <f>+IFERROR(INDEX(Assets!$A$2:$XY$440,MATCH($A51,Assets!$A$2:$A$441,0),MATCH(AI$2,Assets!$A$2:$XY$2,0)),0)/$B51</f>
        <v>0</v>
      </c>
      <c r="AJ51" s="2">
        <f>+IFERROR(INDEX(Assets!$A$2:$XY$440,MATCH($A51,Assets!$A$2:$A$441,0),MATCH(AJ$2,Assets!$A$2:$XY$2,0)),0)/$B51</f>
        <v>-7.5249755457704872E-17</v>
      </c>
      <c r="AK51" s="2">
        <f>+IFERROR(INDEX(Assets!$A$2:$XY$440,MATCH($A51,Assets!$A$2:$A$441,0),MATCH(AK$2,Assets!$A$2:$XY$2,0)),0)/$B51</f>
        <v>0</v>
      </c>
      <c r="AL51" s="2">
        <f>+IFERROR(INDEX(Assets!$A$2:$XY$440,MATCH($A51,Assets!$A$2:$A$441,0),MATCH(AL$2,Assets!$A$2:$XY$2,0)),0)/$B51</f>
        <v>0</v>
      </c>
      <c r="AM51" s="2">
        <f>+IFERROR(INDEX(Assets!$A$2:$XY$440,MATCH($A51,Assets!$A$2:$A$441,0),MATCH(AM$2,Assets!$A$2:$XY$2,0)),0)/$B51</f>
        <v>0</v>
      </c>
      <c r="AN51" s="2">
        <f>+IFERROR(INDEX(Assets!$A$2:$XY$440,MATCH($A51,Assets!$A$2:$A$441,0),MATCH(AN$2,Assets!$A$2:$XY$2,0)),0)/$B51</f>
        <v>0</v>
      </c>
      <c r="AO51" s="2">
        <f>+IFERROR(INDEX(Assets!$A$2:$XY$440,MATCH($A51,Assets!$A$2:$A$441,0),MATCH(AO$2,Assets!$A$2:$XY$2,0)),0)/$B51</f>
        <v>0</v>
      </c>
      <c r="AP51" s="2">
        <f>+IFERROR(INDEX(Assets!$A$2:$XY$440,MATCH($A51,Assets!$A$2:$A$441,0),MATCH(AP$2,Assets!$A$2:$XY$2,0)),0)/$B51</f>
        <v>0</v>
      </c>
      <c r="AQ51" s="2">
        <f>+IFERROR(INDEX(Assets!$A$2:$XY$440,MATCH($A51,Assets!$A$2:$A$441,0),MATCH(AQ$2,Assets!$A$2:$XY$2,0)),0)/$B51</f>
        <v>0</v>
      </c>
    </row>
    <row r="52" spans="1:43" x14ac:dyDescent="0.25">
      <c r="A52" s="1">
        <f>+Quantity!A54</f>
        <v>44534</v>
      </c>
      <c r="B52" s="24">
        <f>+Assets!C52</f>
        <v>8186.7176290122179</v>
      </c>
      <c r="C52" s="14">
        <f>+IFERROR(INDEX(Assets!$A$2:$XY$440,MATCH($A52,Assets!$A$2:$A$441,0),MATCH(C$2,Assets!$A$2:$XY$2,0)),0)/$B52</f>
        <v>0.1737607651167829</v>
      </c>
      <c r="D52" s="14">
        <f>+IFERROR(INDEX(Assets!$A$2:$XY$440,MATCH($A52,Assets!$A$2:$A$441,0),MATCH(D$2,Assets!$A$2:$XY$2,0)),0)/$B52</f>
        <v>0.18285294581249881</v>
      </c>
      <c r="E52" s="14">
        <f>+IFERROR(INDEX(Assets!$A$2:$XY$440,MATCH($A52,Assets!$A$2:$A$441,0),MATCH(E$2,Assets!$A$2:$XY$2,0)),0)/$B52</f>
        <v>6.8778480645842301E-3</v>
      </c>
      <c r="F52" s="14">
        <f>+IFERROR(INDEX(Assets!$A$2:$XY$440,MATCH($A52,Assets!$A$2:$A$441,0),MATCH(F$2,Assets!$A$2:$XY$2,0)),0)/$B52</f>
        <v>5.562551595141225E-17</v>
      </c>
      <c r="G52" s="14">
        <f>+IFERROR(INDEX(Assets!$A$2:$XY$440,MATCH($A52,Assets!$A$2:$A$441,0),MATCH(G$2,Assets!$A$2:$XY$2,0)),0)/$B52</f>
        <v>0.27865241643557798</v>
      </c>
      <c r="H52" s="14">
        <f>+IFERROR(INDEX(Assets!$A$2:$XY$440,MATCH($A52,Assets!$A$2:$A$441,0),MATCH(H$2,Assets!$A$2:$XY$2,0)),0)/$B52</f>
        <v>0</v>
      </c>
      <c r="I52" s="14">
        <f>+IFERROR(INDEX(Assets!$A$2:$XY$440,MATCH($A52,Assets!$A$2:$A$441,0),MATCH(I$2,Assets!$A$2:$XY$2,0)),0)/$B52</f>
        <v>0</v>
      </c>
      <c r="J52" s="14">
        <f>+IFERROR(INDEX(Assets!$A$2:$XY$440,MATCH($A52,Assets!$A$2:$A$441,0),MATCH(J$2,Assets!$A$2:$XY$2,0)),0)/$B52</f>
        <v>0.17370975883671552</v>
      </c>
      <c r="K52" s="14">
        <f>+IFERROR(INDEX(Assets!$A$2:$XY$440,MATCH($A52,Assets!$A$2:$A$441,0),MATCH(K$2,Assets!$A$2:$XY$2,0)),0)/$B52</f>
        <v>0.10440606830886025</v>
      </c>
      <c r="L52" s="14">
        <f>+IFERROR(INDEX(Assets!$A$2:$XY$440,MATCH($A52,Assets!$A$2:$A$441,0),MATCH(L$2,Assets!$A$2:$XY$2,0)),0)/$B52</f>
        <v>7.9740197424980203E-2</v>
      </c>
      <c r="M52" s="2">
        <f>+IFERROR(INDEX(Assets!$A$2:$XY$440,MATCH($A52,Assets!$A$2:$A$441,0),MATCH(M$2,Assets!$A$2:$XY$2,0)),0)/$B52</f>
        <v>-2.7773484532734058E-17</v>
      </c>
      <c r="N52" s="35">
        <f>+IFERROR(INDEX(Assets!$A$2:$XY$440,MATCH($A52,Assets!$A$2:$A$441,0),MATCH(N$2,Assets!$A$2:$XY$2,0)),0)/$B52</f>
        <v>-4.8603597932284599E-17</v>
      </c>
      <c r="O52" s="2">
        <f>+IFERROR(INDEX(Assets!$A$2:$XY$440,MATCH($A52,Assets!$A$2:$A$441,0),MATCH(O$2,Assets!$A$2:$XY$2,0)),0)/$B52</f>
        <v>0</v>
      </c>
      <c r="P52" s="2">
        <f>+IFERROR(INDEX(Assets!$A$2:$XY$440,MATCH($A52,Assets!$A$2:$A$441,0),MATCH(P$2,Assets!$A$2:$XY$2,0)),0)/$B52</f>
        <v>-2.3433877574494358E-17</v>
      </c>
      <c r="Q52" s="2">
        <f>+IFERROR(INDEX(Assets!$A$2:$XY$440,MATCH($A52,Assets!$A$2:$A$441,0),MATCH(Q$2,Assets!$A$2:$XY$2,0)),0)/$B52</f>
        <v>0</v>
      </c>
      <c r="R52" s="2">
        <f>+IFERROR(INDEX(Assets!$A$2:$XY$440,MATCH($A52,Assets!$A$2:$A$441,0),MATCH(R$2,Assets!$A$2:$XY$2,0)),0)/$B52</f>
        <v>0</v>
      </c>
      <c r="S52" s="2">
        <f>+IFERROR(INDEX(Assets!$A$2:$XY$440,MATCH($A52,Assets!$A$2:$A$441,0),MATCH(S$2,Assets!$A$2:$XY$2,0)),0)/$B52</f>
        <v>0</v>
      </c>
      <c r="T52" s="2">
        <f>+IFERROR(INDEX(Assets!$A$2:$XY$440,MATCH($A52,Assets!$A$2:$A$441,0),MATCH(T$2,Assets!$A$2:$XY$2,0)),0)/$B52</f>
        <v>0</v>
      </c>
      <c r="U52" s="2">
        <f>+IFERROR(INDEX(Assets!$A$2:$XY$440,MATCH($A52,Assets!$A$2:$A$441,0),MATCH(U$2,Assets!$A$2:$XY$2,0)),0)/$B52</f>
        <v>0</v>
      </c>
      <c r="V52" s="2">
        <f>+IFERROR(INDEX(Assets!$A$2:$XY$440,MATCH($A52,Assets!$A$2:$A$441,0),MATCH(V$2,Assets!$A$2:$XY$2,0)),0)/$B52</f>
        <v>0</v>
      </c>
      <c r="W52" s="2">
        <f>+IFERROR(INDEX(Assets!$A$2:$XY$440,MATCH($A52,Assets!$A$2:$A$441,0),MATCH(W$2,Assets!$A$2:$XY$2,0)),0)/$B52</f>
        <v>0</v>
      </c>
      <c r="X52" s="2">
        <f>+IFERROR(INDEX(Assets!$A$2:$XY$440,MATCH($A52,Assets!$A$2:$A$441,0),MATCH(X$2,Assets!$A$2:$XY$2,0)),0)/$B52</f>
        <v>5.4655329207210419E-17</v>
      </c>
      <c r="Y52" s="2">
        <f>+IFERROR(INDEX(Assets!$A$2:$XY$440,MATCH($A52,Assets!$A$2:$A$441,0),MATCH(Y$2,Assets!$A$2:$XY$2,0)),0)/$B52</f>
        <v>0</v>
      </c>
      <c r="Z52" s="2">
        <f>+IFERROR(INDEX(Assets!$A$2:$XY$440,MATCH($A52,Assets!$A$2:$A$441,0),MATCH(Z$2,Assets!$A$2:$XY$2,0)),0)/$B52</f>
        <v>0</v>
      </c>
      <c r="AA52" s="2">
        <f>+IFERROR(INDEX(Assets!$A$2:$XY$440,MATCH($A52,Assets!$A$2:$A$441,0),MATCH(AA$2,Assets!$A$2:$XY$2,0)),0)/$B52</f>
        <v>0</v>
      </c>
      <c r="AB52" s="2">
        <f>+IFERROR(INDEX(Assets!$A$2:$XY$440,MATCH($A52,Assets!$A$2:$A$441,0),MATCH(AB$2,Assets!$A$2:$XY$2,0)),0)/$B52</f>
        <v>0</v>
      </c>
      <c r="AC52" s="2">
        <f>+IFERROR(INDEX(Assets!$A$2:$XY$440,MATCH($A52,Assets!$A$2:$A$441,0),MATCH(AC$2,Assets!$A$2:$XY$2,0)),0)/$B52</f>
        <v>0</v>
      </c>
      <c r="AD52" s="2">
        <f>+IFERROR(INDEX(Assets!$A$2:$XY$440,MATCH($A52,Assets!$A$2:$A$441,0),MATCH(AD$2,Assets!$A$2:$XY$2,0)),0)/$B52</f>
        <v>0</v>
      </c>
      <c r="AE52" s="2">
        <f>+IFERROR(INDEX(Assets!$A$2:$XY$440,MATCH($A52,Assets!$A$2:$A$441,0),MATCH(AE$2,Assets!$A$2:$XY$2,0)),0)/$B52</f>
        <v>-2.2218787626187247E-17</v>
      </c>
      <c r="AF52" s="2">
        <f>+IFERROR(INDEX(Assets!$A$2:$XY$440,MATCH($A52,Assets!$A$2:$A$441,0),MATCH(AF$2,Assets!$A$2:$XY$2,0)),0)/$B52</f>
        <v>-5.4207219409032634E-18</v>
      </c>
      <c r="AG52" s="2">
        <f>+IFERROR(INDEX(Assets!$A$2:$XY$440,MATCH($A52,Assets!$A$2:$A$441,0),MATCH(AG$2,Assets!$A$2:$XY$2,0)),0)/$B52</f>
        <v>1.071315499261522E-17</v>
      </c>
      <c r="AH52" s="2">
        <f>+IFERROR(INDEX(Assets!$A$2:$XY$440,MATCH($A52,Assets!$A$2:$A$441,0),MATCH(AH$2,Assets!$A$2:$XY$2,0)),0)/$B52</f>
        <v>6.9433711331835144E-18</v>
      </c>
      <c r="AI52" s="2">
        <f>+IFERROR(INDEX(Assets!$A$2:$XY$440,MATCH($A52,Assets!$A$2:$A$441,0),MATCH(AI$2,Assets!$A$2:$XY$2,0)),0)/$B52</f>
        <v>0</v>
      </c>
      <c r="AJ52" s="2">
        <f>+IFERROR(INDEX(Assets!$A$2:$XY$440,MATCH($A52,Assets!$A$2:$A$441,0),MATCH(AJ$2,Assets!$A$2:$XY$2,0)),0)/$B52</f>
        <v>-7.4693003377924153E-17</v>
      </c>
      <c r="AK52" s="2">
        <f>+IFERROR(INDEX(Assets!$A$2:$XY$440,MATCH($A52,Assets!$A$2:$A$441,0),MATCH(AK$2,Assets!$A$2:$XY$2,0)),0)/$B52</f>
        <v>0</v>
      </c>
      <c r="AL52" s="2">
        <f>+IFERROR(INDEX(Assets!$A$2:$XY$440,MATCH($A52,Assets!$A$2:$A$441,0),MATCH(AL$2,Assets!$A$2:$XY$2,0)),0)/$B52</f>
        <v>0</v>
      </c>
      <c r="AM52" s="2">
        <f>+IFERROR(INDEX(Assets!$A$2:$XY$440,MATCH($A52,Assets!$A$2:$A$441,0),MATCH(AM$2,Assets!$A$2:$XY$2,0)),0)/$B52</f>
        <v>0</v>
      </c>
      <c r="AN52" s="2">
        <f>+IFERROR(INDEX(Assets!$A$2:$XY$440,MATCH($A52,Assets!$A$2:$A$441,0),MATCH(AN$2,Assets!$A$2:$XY$2,0)),0)/$B52</f>
        <v>0</v>
      </c>
      <c r="AO52" s="2">
        <f>+IFERROR(INDEX(Assets!$A$2:$XY$440,MATCH($A52,Assets!$A$2:$A$441,0),MATCH(AO$2,Assets!$A$2:$XY$2,0)),0)/$B52</f>
        <v>0</v>
      </c>
      <c r="AP52" s="2">
        <f>+IFERROR(INDEX(Assets!$A$2:$XY$440,MATCH($A52,Assets!$A$2:$A$441,0),MATCH(AP$2,Assets!$A$2:$XY$2,0)),0)/$B52</f>
        <v>0</v>
      </c>
      <c r="AQ52" s="2">
        <f>+IFERROR(INDEX(Assets!$A$2:$XY$440,MATCH($A52,Assets!$A$2:$A$441,0),MATCH(AQ$2,Assets!$A$2:$XY$2,0)),0)/$B52</f>
        <v>0</v>
      </c>
    </row>
  </sheetData>
  <conditionalFormatting sqref="XEP45:XEU45">
    <cfRule type="colorScale" priority="4">
      <colorScale>
        <cfvo type="num" val="0"/>
        <cfvo type="percent" val="25"/>
        <cfvo type="percent" val="60"/>
        <color theme="0" tint="-4.9989318521683403E-2"/>
        <color rgb="FF92D050"/>
        <color rgb="FFFF0000"/>
      </colorScale>
    </cfRule>
  </conditionalFormatting>
  <conditionalFormatting sqref="C3:AQ52">
    <cfRule type="colorScale" priority="39">
      <colorScale>
        <cfvo type="num" val="0"/>
        <cfvo type="percent" val="25"/>
        <cfvo type="percent" val="60"/>
        <color theme="0" tint="-4.9989318521683403E-2"/>
        <color rgb="FF92D050"/>
        <color rgb="FFFF0000"/>
      </colorScale>
    </cfRule>
  </conditionalFormatting>
  <pageMargins left="0.7" right="0.7" top="0.75" bottom="0.75" header="0.3" footer="0.3"/>
  <ignoredErrors>
    <ignoredError sqref="C3 C4:C52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F74A-6DE4-4496-93F5-C7E25E9A66D1}">
  <sheetPr>
    <tabColor theme="8" tint="-0.249977111117893"/>
  </sheetPr>
  <dimension ref="A1:AT52"/>
  <sheetViews>
    <sheetView workbookViewId="0">
      <pane ySplit="2" topLeftCell="A3" activePane="bottomLeft" state="frozen"/>
      <selection pane="bottomLeft" activeCell="E72" sqref="E72"/>
    </sheetView>
  </sheetViews>
  <sheetFormatPr baseColWidth="10" defaultRowHeight="15" x14ac:dyDescent="0.25"/>
  <cols>
    <col min="1" max="1" width="12.5703125" customWidth="1"/>
    <col min="2" max="2" width="11.42578125" customWidth="1"/>
    <col min="3" max="3" width="17" bestFit="1" customWidth="1"/>
    <col min="4" max="4" width="17" customWidth="1"/>
    <col min="5" max="5" width="14.85546875" bestFit="1" customWidth="1"/>
    <col min="6" max="6" width="9.5703125" bestFit="1" customWidth="1"/>
    <col min="7" max="7" width="11.5703125" customWidth="1"/>
    <col min="8" max="8" width="9.5703125" bestFit="1" customWidth="1"/>
    <col min="9" max="9" width="10.5703125" customWidth="1"/>
    <col min="10" max="10" width="10.5703125" bestFit="1" customWidth="1"/>
    <col min="15" max="15" width="9" bestFit="1" customWidth="1"/>
    <col min="16" max="16" width="9.5703125" hidden="1" customWidth="1"/>
    <col min="17" max="17" width="10.28515625" hidden="1" customWidth="1"/>
    <col min="18" max="18" width="8" hidden="1" customWidth="1"/>
    <col min="19" max="19" width="10.5703125" hidden="1" customWidth="1"/>
    <col min="20" max="20" width="13.5703125" hidden="1" customWidth="1"/>
    <col min="21" max="21" width="15" hidden="1" customWidth="1"/>
    <col min="22" max="22" width="15.42578125" hidden="1" customWidth="1"/>
    <col min="23" max="23" width="16.7109375" hidden="1" customWidth="1"/>
    <col min="24" max="24" width="14.28515625" hidden="1" customWidth="1"/>
    <col min="25" max="25" width="18.7109375" hidden="1" customWidth="1"/>
    <col min="26" max="26" width="15.28515625" hidden="1" customWidth="1"/>
    <col min="27" max="27" width="16.42578125" hidden="1" customWidth="1"/>
    <col min="28" max="29" width="8" hidden="1" customWidth="1"/>
    <col min="30" max="30" width="11" hidden="1" customWidth="1"/>
    <col min="31" max="31" width="8" hidden="1" customWidth="1"/>
    <col min="32" max="32" width="12.85546875" hidden="1" customWidth="1"/>
    <col min="33" max="33" width="14.85546875" hidden="1" customWidth="1"/>
    <col min="34" max="34" width="9.5703125" hidden="1" customWidth="1"/>
    <col min="35" max="35" width="13.42578125" hidden="1" customWidth="1"/>
    <col min="36" max="36" width="14.28515625" hidden="1" customWidth="1"/>
    <col min="37" max="37" width="9.85546875" hidden="1" customWidth="1"/>
    <col min="38" max="38" width="14" hidden="1" customWidth="1"/>
    <col min="39" max="39" width="14.7109375" hidden="1" customWidth="1"/>
    <col min="40" max="40" width="16.7109375" hidden="1" customWidth="1"/>
    <col min="41" max="41" width="10.85546875" hidden="1" customWidth="1"/>
    <col min="42" max="42" width="9" hidden="1" customWidth="1"/>
    <col min="43" max="43" width="15.5703125" hidden="1" customWidth="1"/>
    <col min="44" max="44" width="11.5703125" hidden="1" customWidth="1"/>
    <col min="45" max="45" width="12.5703125" hidden="1" customWidth="1"/>
    <col min="46" max="46" width="13.85546875" hidden="1" customWidth="1"/>
  </cols>
  <sheetData>
    <row r="1" spans="1:46" x14ac:dyDescent="0.25">
      <c r="A1" s="7"/>
      <c r="B1" s="2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</row>
    <row r="2" spans="1:46" x14ac:dyDescent="0.25">
      <c r="A2" t="s">
        <v>76</v>
      </c>
      <c r="B2" t="s">
        <v>19</v>
      </c>
      <c r="C2" s="3" t="s">
        <v>77</v>
      </c>
      <c r="D2" s="3" t="s">
        <v>70</v>
      </c>
      <c r="E2" s="3" t="s">
        <v>17</v>
      </c>
      <c r="F2" s="30" t="s">
        <v>18</v>
      </c>
      <c r="G2" t="s">
        <v>5</v>
      </c>
      <c r="H2" s="14" t="s">
        <v>2</v>
      </c>
      <c r="I2" s="30" t="s">
        <v>53</v>
      </c>
      <c r="J2" s="30" t="s">
        <v>68</v>
      </c>
      <c r="K2" t="s">
        <v>7</v>
      </c>
      <c r="L2" t="s">
        <v>42</v>
      </c>
      <c r="M2" s="30" t="s">
        <v>59</v>
      </c>
      <c r="N2" s="30" t="s">
        <v>65</v>
      </c>
      <c r="O2" t="s">
        <v>40</v>
      </c>
      <c r="P2" t="s">
        <v>3</v>
      </c>
      <c r="Q2" t="s">
        <v>6</v>
      </c>
      <c r="R2" t="s">
        <v>0</v>
      </c>
      <c r="S2" t="s">
        <v>30</v>
      </c>
      <c r="T2" t="s">
        <v>24</v>
      </c>
      <c r="U2" t="s">
        <v>25</v>
      </c>
      <c r="V2" t="s">
        <v>23</v>
      </c>
      <c r="W2" t="s">
        <v>22</v>
      </c>
      <c r="X2" t="s">
        <v>33</v>
      </c>
      <c r="Y2" t="s">
        <v>21</v>
      </c>
      <c r="Z2" t="s">
        <v>13</v>
      </c>
      <c r="AA2" t="s">
        <v>16</v>
      </c>
      <c r="AB2" t="s">
        <v>4</v>
      </c>
      <c r="AC2" t="s">
        <v>8</v>
      </c>
      <c r="AD2" t="s">
        <v>9</v>
      </c>
      <c r="AE2" t="s">
        <v>10</v>
      </c>
      <c r="AF2" t="s">
        <v>27</v>
      </c>
      <c r="AG2" t="s">
        <v>26</v>
      </c>
      <c r="AH2" t="s">
        <v>11</v>
      </c>
      <c r="AI2" t="s">
        <v>14</v>
      </c>
      <c r="AJ2" t="s">
        <v>35</v>
      </c>
      <c r="AK2" t="s">
        <v>37</v>
      </c>
      <c r="AL2" t="s">
        <v>39</v>
      </c>
      <c r="AM2" t="s">
        <v>38</v>
      </c>
      <c r="AN2" t="s">
        <v>44</v>
      </c>
      <c r="AO2" t="s">
        <v>46</v>
      </c>
      <c r="AP2" t="s">
        <v>47</v>
      </c>
      <c r="AQ2" s="30" t="s">
        <v>55</v>
      </c>
      <c r="AR2" s="30" t="s">
        <v>54</v>
      </c>
      <c r="AS2" s="30" t="s">
        <v>56</v>
      </c>
      <c r="AT2" s="30" t="s">
        <v>57</v>
      </c>
    </row>
    <row r="3" spans="1:46" hidden="1" x14ac:dyDescent="0.25">
      <c r="A3" s="1">
        <f>+Quantity!A5</f>
        <v>44270</v>
      </c>
      <c r="B3" s="1"/>
      <c r="C3" s="4">
        <f>SUM($F3:XY3)</f>
        <v>1646.4222970000001</v>
      </c>
      <c r="D3" s="31">
        <f>+IFERROR(INDEX(Prices!$A$4:$XY$441,MATCH($A2,Prices!$A$4:$A$441,0),MATCH(F$2,Prices!$A$4:$XY$4,0))/INDEX(Prices!$A$4:$XY$441,MATCH($A3,Prices!$A$4:$A$441,0),MATCH(F$2,Prices!$A$4:$XY$4,0)),0)-1</f>
        <v>-1</v>
      </c>
      <c r="E3" s="6">
        <v>0</v>
      </c>
      <c r="F3" s="5">
        <f>+IFERROR(INDEX(Quantity!$A$5:$XX$441,MATCH($A3,Quantity!$A$5:$A$441,0),MATCH(F$2,Quantity!$A$4:$XX$4,0)),0)*(IFERROR(INDEX(Prices!$A$4:$XX$441,MATCH($A3,Prices!$A$4:$A$441,0),MATCH(F$2,Prices!$A$4:$XX$4,0)),0))</f>
        <v>0</v>
      </c>
      <c r="G3" s="5">
        <f>+IFERROR(INDEX(Quantity!$A$5:$XX$441,MATCH($A3,Quantity!$A$5:$A$441,0),MATCH(G$2,Quantity!$A$4:$XX$4,0)),0)*(IFERROR(INDEX(Prices!$A$4:$XX$441,MATCH($A3,Prices!$A$4:$A$441,0),MATCH(G$2,Prices!$A$4:$XX$4,0)),0))</f>
        <v>0</v>
      </c>
      <c r="H3" s="5">
        <f>+IFERROR(INDEX(Quantity!$A$5:$XX$441,MATCH($A3,Quantity!$A$5:$A$441,0),MATCH(H$2,Quantity!$A$4:$XX$4,0)),0)*(IFERROR(INDEX(Prices!$A$4:$XX$441,MATCH($A3,Prices!$A$4:$A$441,0),MATCH(H$2,Prices!$A$4:$XX$4,0)),0))</f>
        <v>0</v>
      </c>
      <c r="I3" s="2">
        <f>+IFERROR(INDEX(Quantity!$A$5:$XX$441,MATCH($A3,Quantity!$A$5:$A$441,0),MATCH(I$2,Quantity!$A$4:$XX$4,0)),0)*(IFERROR(INDEX(Prices!$A$4:$XX$441,MATCH($A3,Prices!$A$4:$A$441,0),MATCH(I$2,Prices!$A$4:$XX$4,0)),0))</f>
        <v>0</v>
      </c>
      <c r="J3" s="2">
        <f>+IFERROR(INDEX(Quantity!$A$5:$XX$441,MATCH($A3,Quantity!$A$5:$A$441,0),MATCH(J$2,Quantity!$A$4:$XX$4,0)),0)*(IFERROR(INDEX(Prices!$A$4:$XX$441,MATCH($A3,Prices!$A$4:$A$441,0),MATCH(J$2,Prices!$A$4:$XX$4,0)),0))</f>
        <v>0</v>
      </c>
      <c r="K3" s="2"/>
      <c r="L3" s="2"/>
      <c r="M3" s="2"/>
      <c r="N3" s="2"/>
      <c r="O3" s="5">
        <f>+IFERROR(INDEX(Quantity!$A$5:$XX$441,MATCH($A3,Quantity!$A$5:$A$441,0),MATCH(O$2,Quantity!$A$4:$XX$4,0)),0)*(IFERROR(INDEX(Prices!$A$4:$XX$441,MATCH($A3,Prices!$A$4:$A$441,0),MATCH(O$2,Prices!$A$4:$XX$4,0)),0))</f>
        <v>0</v>
      </c>
      <c r="P3" s="5">
        <f>+IFERROR(INDEX(Quantity!$A$5:$XX$441,MATCH($A3,Quantity!$A$5:$A$441,0),MATCH(P$2,Quantity!$A$4:$XX$4,0)),0)*(IFERROR(INDEX(Prices!$A$4:$XX$441,MATCH($A3,Prices!$A$4:$A$441,0),MATCH(P$2,Prices!$A$4:$XX$4,0)),0))</f>
        <v>1206.97</v>
      </c>
      <c r="Q3" s="5">
        <f>+IFERROR(INDEX(Quantity!$A$5:$XX$441,MATCH($A3,Quantity!$A$5:$A$441,0),MATCH(Q$2,Quantity!$A$4:$XX$4,0)),0)*(IFERROR(INDEX(Prices!$A$4:$XX$441,MATCH($A3,Prices!$A$4:$A$441,0),MATCH(Q$2,Prices!$A$4:$XX$4,0)),0))</f>
        <v>0</v>
      </c>
      <c r="R3" s="5">
        <f>+IFERROR(INDEX(Quantity!$A$5:$XX$441,MATCH($A3,Quantity!$A$5:$A$441,0),MATCH(R$2,Quantity!$A$4:$XX$4,0)),0)*(IFERROR(INDEX(Prices!$A$4:$XX$441,MATCH($A3,Prices!$A$4:$A$441,0),MATCH(R$2,Prices!$A$4:$XX$4,0)),0))</f>
        <v>0</v>
      </c>
      <c r="S3" s="5">
        <f>+IFERROR(INDEX(Quantity!$A$5:$XX$441,MATCH($A3,Quantity!$A$5:$A$441,0),MATCH(S$2,Quantity!$A$4:$XX$4,0)),0)*(IFERROR(INDEX(Prices!$A$4:$XX$441,MATCH($A3,Prices!$A$4:$A$441,0),MATCH(S$2,Prices!$A$4:$XX$4,0)),0))</f>
        <v>0</v>
      </c>
      <c r="T3" s="5">
        <f>+IFERROR(INDEX(Quantity!$A$5:$XX$441,MATCH($A3,Quantity!$A$5:$A$441,0),MATCH(T$2,Quantity!$A$4:$XX$4,0)),0)*(IFERROR(INDEX(Prices!$A$4:$XX$441,MATCH($A3,Prices!$A$4:$A$441,0),MATCH(T$2,Prices!$A$4:$XX$4,0)),0))</f>
        <v>0</v>
      </c>
      <c r="U3" s="5">
        <f>+IFERROR(INDEX(Quantity!$A$5:$XX$441,MATCH($A3,Quantity!$A$5:$A$441,0),MATCH(U$2,Quantity!$A$4:$XX$4,0)),0)*(IFERROR(INDEX(Prices!$A$4:$XX$441,MATCH($A3,Prices!$A$4:$A$441,0),MATCH(U$2,Prices!$A$4:$XX$4,0)),0))</f>
        <v>0</v>
      </c>
      <c r="V3" s="5">
        <f>+IFERROR(INDEX(Quantity!$A$5:$XX$441,MATCH($A3,Quantity!$A$5:$A$441,0),MATCH(V$2,Quantity!$A$4:$XX$4,0)),0)*(IFERROR(INDEX(Prices!$A$4:$XX$441,MATCH($A3,Prices!$A$4:$A$441,0),MATCH(V$2,Prices!$A$4:$XX$4,0)),0))</f>
        <v>0</v>
      </c>
      <c r="W3" s="5">
        <f>+IFERROR(INDEX(Quantity!$A$5:$XX$441,MATCH($A3,Quantity!$A$5:$A$441,0),MATCH(W$2,Quantity!$A$4:$XX$4,0)),0)*(IFERROR(INDEX(Prices!$A$4:$XX$441,MATCH($A3,Prices!$A$4:$A$441,0),MATCH(W$2,Prices!$A$4:$XX$4,0)),0))</f>
        <v>0</v>
      </c>
      <c r="X3" s="5">
        <f>+IFERROR(INDEX(Quantity!$A$5:$XX$441,MATCH($A3,Quantity!$A$5:$A$441,0),MATCH(X$2,Quantity!$A$4:$XX$4,0)),0)*(IFERROR(INDEX(Prices!$A$4:$XX$441,MATCH($A3,Prices!$A$4:$A$441,0),MATCH(X$2,Prices!$A$4:$XX$4,0)),0))</f>
        <v>0</v>
      </c>
      <c r="Y3" s="5">
        <f>+IFERROR(INDEX(Quantity!$A$5:$XX$441,MATCH($A3,Quantity!$A$5:$A$441,0),MATCH(Y$2,Quantity!$A$4:$XX$4,0)),0)*(IFERROR(INDEX(Prices!$A$4:$XX$441,MATCH($A3,Prices!$A$4:$A$441,0),MATCH(Y$2,Prices!$A$4:$XX$4,0)),0))</f>
        <v>0</v>
      </c>
      <c r="Z3" s="5">
        <f>+IFERROR(INDEX(Quantity!$A$5:$XX$441,MATCH($A3,Quantity!$A$5:$A$441,0),MATCH(Z$2,Quantity!$A$4:$XX$4,0)),0)*(IFERROR(INDEX(Prices!$A$4:$XX$441,MATCH($A3,Prices!$A$4:$A$441,0),MATCH(Z$2,Prices!$A$4:$XX$4,0)),0))</f>
        <v>0</v>
      </c>
      <c r="AA3" s="5">
        <f>+IFERROR(INDEX(Quantity!$A$5:$XX$441,MATCH($A3,Quantity!$A$5:$A$441,0),MATCH(AA$2,Quantity!$A$4:$XX$4,0)),0)*(IFERROR(INDEX(Prices!$A$4:$XX$441,MATCH($A3,Prices!$A$4:$A$441,0),MATCH(AA$2,Prices!$A$4:$XX$4,0)),0))</f>
        <v>0</v>
      </c>
      <c r="AB3" s="5">
        <f>+IFERROR(INDEX(Quantity!$A$5:$XX$441,MATCH($A3,Quantity!$A$5:$A$441,0),MATCH(AB$2,Quantity!$A$4:$XX$4,0)),0)*(IFERROR(INDEX(Prices!$A$4:$XX$441,MATCH($A3,Prices!$A$4:$A$441,0),MATCH(AB$2,Prices!$A$4:$XX$4,0)),0))</f>
        <v>0</v>
      </c>
      <c r="AC3" s="5">
        <f>+IFERROR(INDEX(Quantity!$A$5:$XX$441,MATCH($A3,Quantity!$A$5:$A$441,0),MATCH(AC$2,Quantity!$A$4:$XX$4,0)),0)*(IFERROR(INDEX(Prices!$A$4:$XX$441,MATCH($A3,Prices!$A$4:$A$441,0),MATCH(AC$2,Prices!$A$4:$XX$4,0)),0))</f>
        <v>0</v>
      </c>
      <c r="AD3" s="5">
        <f>+IFERROR(INDEX(Quantity!$A$5:$XX$441,MATCH($A3,Quantity!$A$5:$A$441,0),MATCH(AD$2,Quantity!$A$4:$XX$4,0)),0)*(IFERROR(INDEX(Prices!$A$4:$XX$441,MATCH($A3,Prices!$A$4:$A$441,0),MATCH(AD$2,Prices!$A$4:$XX$4,0)),0))</f>
        <v>439.45229700000004</v>
      </c>
      <c r="AE3" s="5">
        <f>+IFERROR(INDEX(Quantity!$A$5:$XX$441,MATCH($A3,Quantity!$A$5:$A$441,0),MATCH(AE$2,Quantity!$A$4:$XX$4,0)),0)*(IFERROR(INDEX(Prices!$A$4:$XX$441,MATCH($A3,Prices!$A$4:$A$441,0),MATCH(AE$2,Prices!$A$4:$XX$4,0)),0))</f>
        <v>0</v>
      </c>
      <c r="AF3" s="5">
        <f>+IFERROR(INDEX(Quantity!$A$5:$XX$441,MATCH($A3,Quantity!$A$5:$A$441,0),MATCH(AF$2,Quantity!$A$4:$XX$4,0)),0)*(IFERROR(INDEX(Prices!$A$4:$XX$441,MATCH($A3,Prices!$A$4:$A$441,0),MATCH(AF$2,Prices!$A$4:$XX$4,0)),0))</f>
        <v>0</v>
      </c>
      <c r="AG3" s="5">
        <f>+IFERROR(INDEX(Quantity!$A$5:$XX$441,MATCH($A3,Quantity!$A$5:$A$441,0),MATCH(AG$2,Quantity!$A$4:$XX$4,0)),0)*(IFERROR(INDEX(Prices!$A$4:$XX$441,MATCH($A3,Prices!$A$4:$A$441,0),MATCH(AG$2,Prices!$A$4:$XX$4,0)),0))</f>
        <v>0</v>
      </c>
      <c r="AH3" s="5">
        <f>+IFERROR(INDEX(Quantity!$A$5:$XX$441,MATCH($A3,Quantity!$A$5:$A$441,0),MATCH(AH$2,Quantity!$A$4:$XX$4,0)),0)*(IFERROR(INDEX(Prices!$A$4:$XX$441,MATCH($A3,Prices!$A$4:$A$441,0),MATCH(AH$2,Prices!$A$4:$XX$4,0)),0))</f>
        <v>0</v>
      </c>
      <c r="AI3" s="5">
        <f>+IFERROR(INDEX(Quantity!$A$5:$XX$441,MATCH($A3,Quantity!$A$5:$A$441,0),MATCH(AI$2,Quantity!$A$4:$XX$4,0)),0)*(IFERROR(INDEX(Prices!$A$4:$XX$441,MATCH($A3,Prices!$A$4:$A$441,0),MATCH(AI$2,Prices!$A$4:$XX$4,0)),0))</f>
        <v>0</v>
      </c>
      <c r="AJ3" s="5">
        <f>+IFERROR(INDEX(Quantity!$A$5:$XX$441,MATCH($A3,Quantity!$A$5:$A$441,0),MATCH(AJ$2,Quantity!$A$4:$XX$4,0)),0)*(IFERROR(INDEX(Prices!$A$4:$XX$441,MATCH($A3,Prices!$A$4:$A$441,0),MATCH(AJ$2,Prices!$A$4:$XX$4,0)),0))</f>
        <v>0</v>
      </c>
      <c r="AK3" s="5">
        <f>+IFERROR(INDEX(Quantity!$A$5:$XX$441,MATCH($A3,Quantity!$A$5:$A$441,0),MATCH(AK$2,Quantity!$A$4:$XX$4,0)),0)*(IFERROR(INDEX(Prices!$A$4:$XX$441,MATCH($A3,Prices!$A$4:$A$441,0),MATCH(AK$2,Prices!$A$4:$XX$4,0)),0))</f>
        <v>0</v>
      </c>
      <c r="AL3" s="5">
        <f>+IFERROR(INDEX(Quantity!$A$5:$XX$441,MATCH($A3,Quantity!$A$5:$A$441,0),MATCH(AL$2,Quantity!$A$4:$XX$4,0)),0)*(IFERROR(INDEX(Prices!$A$4:$XX$441,MATCH($A3,Prices!$A$4:$A$441,0),MATCH(AL$2,Prices!$A$4:$XX$4,0)),0))</f>
        <v>0</v>
      </c>
      <c r="AM3" s="5">
        <f>+IFERROR(INDEX(Quantity!$A$5:$XX$441,MATCH($A3,Quantity!$A$5:$A$441,0),MATCH(AM$2,Quantity!$A$4:$XX$4,0)),0)*(IFERROR(INDEX(Prices!$A$4:$XX$441,MATCH($A3,Prices!$A$4:$A$441,0),MATCH(AM$2,Prices!$A$4:$XX$4,0)),0))</f>
        <v>0</v>
      </c>
      <c r="AN3" s="5">
        <f>+IFERROR(INDEX(Quantity!$A$5:$XX$441,MATCH($A3,Quantity!$A$5:$A$441,0),MATCH(AN$2,Quantity!$A$4:$XX$4,0)),0)*(IFERROR(INDEX(Prices!$A$4:$XX$441,MATCH($A3,Prices!$A$4:$A$441,0),MATCH(AN$2,Prices!$A$4:$XX$4,0)),0))</f>
        <v>0</v>
      </c>
      <c r="AO3" s="2">
        <f>+IFERROR(INDEX(Quantity!$A$5:$XX$441,MATCH($A3,Quantity!$A$5:$A$441,0),MATCH(AO$2,Quantity!$A$4:$XX$4,0)),0)*(IFERROR(INDEX(Prices!$A$4:$XX$441,MATCH($A3,Prices!$A$4:$A$441,0),MATCH(AO$2,Prices!$A$4:$XX$4,0)),0))</f>
        <v>0</v>
      </c>
      <c r="AP3" s="2">
        <f>+IFERROR(INDEX(Quantity!$A$5:$XX$441,MATCH($A3,Quantity!$A$5:$A$441,0),MATCH(AP$2,Quantity!$A$4:$XX$4,0)),0)*(IFERROR(INDEX(Prices!$A$4:$XX$441,MATCH($A3,Prices!$A$4:$A$441,0),MATCH(AP$2,Prices!$A$4:$XX$4,0)),0))</f>
        <v>0</v>
      </c>
      <c r="AQ3" s="2">
        <f>+IFERROR(INDEX(Quantity!$A$5:$XX$441,MATCH($A3,Quantity!$A$5:$A$441,0),MATCH(AQ$2,Quantity!$A$4:$XX$4,0)),0)*(IFERROR(INDEX(Prices!$A$4:$XX$441,MATCH($A3,Prices!$A$4:$A$441,0),MATCH(AQ$2,Prices!$A$4:$XX$4,0)),0))</f>
        <v>0</v>
      </c>
      <c r="AR3" s="2">
        <f>+IFERROR(INDEX(Quantity!$A$5:$XX$441,MATCH($A3,Quantity!$A$5:$A$441,0),MATCH(AR$2,Quantity!$A$4:$XX$4,0)),0)*(IFERROR(INDEX(Prices!$A$4:$XX$441,MATCH($A3,Prices!$A$4:$A$441,0),MATCH(AR$2,Prices!$A$4:$XX$4,0)),0))</f>
        <v>0</v>
      </c>
      <c r="AS3" s="2"/>
      <c r="AT3" s="2"/>
    </row>
    <row r="4" spans="1:46" hidden="1" x14ac:dyDescent="0.25">
      <c r="A4" s="1">
        <f>+Quantity!A6</f>
        <v>44271</v>
      </c>
      <c r="B4" s="1"/>
      <c r="C4" s="4">
        <f>SUM($F4:XY4)</f>
        <v>1683.4122970000001</v>
      </c>
      <c r="D4" s="31">
        <f>+IFERROR(INDEX(Prices!$A$4:$XY$441,MATCH($A3,Prices!$A$4:$A$441,0),MATCH(F$2,Prices!$A$4:$XY$4,0))/INDEX(Prices!$A$4:$XY$441,MATCH($A4,Prices!$A$4:$A$441,0),MATCH(F$2,Prices!$A$4:$XY$4,0)),0)-1</f>
        <v>0</v>
      </c>
      <c r="E4" s="6">
        <f>(+Cantidades4[[#This Row],[Totals]]/C3)-1</f>
        <v>2.246689689965975E-2</v>
      </c>
      <c r="F4" s="5">
        <f>+IFERROR(INDEX(Quantity!$A$5:$XX$441,MATCH($A4,Quantity!$A$5:$A$441,0),MATCH(F$2,Quantity!$A$4:$XX$4,0)),0)*(IFERROR(INDEX(Prices!$A$4:$XX$441,MATCH($A4,Prices!$A$4:$A$441,0),MATCH(F$2,Prices!$A$4:$XX$4,0)),0))</f>
        <v>0</v>
      </c>
      <c r="G4" s="5">
        <f>+IFERROR(INDEX(Quantity!$A$5:$XX$441,MATCH($A4,Quantity!$A$5:$A$441,0),MATCH(G$2,Quantity!$A$4:$XX$4,0)),0)*(IFERROR(INDEX(Prices!$A$4:$XX$441,MATCH($A4,Prices!$A$4:$A$441,0),MATCH(G$2,Prices!$A$4:$XX$4,0)),0))</f>
        <v>0</v>
      </c>
      <c r="H4" s="5">
        <f>+IFERROR(INDEX(Quantity!$A$5:$XX$441,MATCH($A4,Quantity!$A$5:$A$441,0),MATCH(H$2,Quantity!$A$4:$XX$4,0)),0)*(IFERROR(INDEX(Prices!$A$4:$XX$441,MATCH($A4,Prices!$A$4:$A$441,0),MATCH(H$2,Prices!$A$4:$XX$4,0)),0))</f>
        <v>0</v>
      </c>
      <c r="I4" s="2">
        <f>+IFERROR(INDEX(Quantity!$A$5:$XX$441,MATCH($A4,Quantity!$A$5:$A$441,0),MATCH(I$2,Quantity!$A$4:$XX$4,0)),0)*(IFERROR(INDEX(Prices!$A$4:$XX$441,MATCH($A4,Prices!$A$4:$A$441,0),MATCH(I$2,Prices!$A$4:$XX$4,0)),0))</f>
        <v>0</v>
      </c>
      <c r="J4" s="2">
        <f>+IFERROR(INDEX(Quantity!$A$5:$XX$441,MATCH($A4,Quantity!$A$5:$A$441,0),MATCH(J$2,Quantity!$A$4:$XX$4,0)),0)*(IFERROR(INDEX(Prices!$A$4:$XX$441,MATCH($A4,Prices!$A$4:$A$441,0),MATCH(J$2,Prices!$A$4:$XX$4,0)),0))</f>
        <v>0</v>
      </c>
      <c r="K4" s="2"/>
      <c r="L4" s="2"/>
      <c r="M4" s="2"/>
      <c r="N4" s="2"/>
      <c r="O4" s="5">
        <f>+IFERROR(INDEX(Quantity!$A$5:$XX$441,MATCH($A4,Quantity!$A$5:$A$441,0),MATCH(O$2,Quantity!$A$4:$XX$4,0)),0)*(IFERROR(INDEX(Prices!$A$4:$XX$441,MATCH($A4,Prices!$A$4:$A$441,0),MATCH(O$2,Prices!$A$4:$XX$4,0)),0))</f>
        <v>0</v>
      </c>
      <c r="P4" s="5">
        <f>+IFERROR(INDEX(Quantity!$A$5:$XX$441,MATCH($A4,Quantity!$A$5:$A$441,0),MATCH(P$2,Quantity!$A$4:$XX$4,0)),0)*(IFERROR(INDEX(Prices!$A$4:$XX$441,MATCH($A4,Prices!$A$4:$A$441,0),MATCH(P$2,Prices!$A$4:$XX$4,0)),0))</f>
        <v>1243.96</v>
      </c>
      <c r="Q4" s="5">
        <f>+IFERROR(INDEX(Quantity!$A$5:$XX$441,MATCH($A4,Quantity!$A$5:$A$441,0),MATCH(Q$2,Quantity!$A$4:$XX$4,0)),0)*(IFERROR(INDEX(Prices!$A$4:$XX$441,MATCH($A4,Prices!$A$4:$A$441,0),MATCH(Q$2,Prices!$A$4:$XX$4,0)),0))</f>
        <v>0</v>
      </c>
      <c r="R4" s="5">
        <f>+IFERROR(INDEX(Quantity!$A$5:$XX$441,MATCH($A4,Quantity!$A$5:$A$441,0),MATCH(R$2,Quantity!$A$4:$XX$4,0)),0)*(IFERROR(INDEX(Prices!$A$4:$XX$441,MATCH($A4,Prices!$A$4:$A$441,0),MATCH(R$2,Prices!$A$4:$XX$4,0)),0))</f>
        <v>0</v>
      </c>
      <c r="S4" s="5">
        <f>+IFERROR(INDEX(Quantity!$A$5:$XX$441,MATCH($A4,Quantity!$A$5:$A$441,0),MATCH(S$2,Quantity!$A$4:$XX$4,0)),0)*(IFERROR(INDEX(Prices!$A$4:$XX$441,MATCH($A4,Prices!$A$4:$A$441,0),MATCH(S$2,Prices!$A$4:$XX$4,0)),0))</f>
        <v>0</v>
      </c>
      <c r="T4" s="5">
        <f>+IFERROR(INDEX(Quantity!$A$5:$XX$441,MATCH($A4,Quantity!$A$5:$A$441,0),MATCH(T$2,Quantity!$A$4:$XX$4,0)),0)*(IFERROR(INDEX(Prices!$A$4:$XX$441,MATCH($A4,Prices!$A$4:$A$441,0),MATCH(T$2,Prices!$A$4:$XX$4,0)),0))</f>
        <v>0</v>
      </c>
      <c r="U4" s="5">
        <f>+IFERROR(INDEX(Quantity!$A$5:$XX$441,MATCH($A4,Quantity!$A$5:$A$441,0),MATCH(U$2,Quantity!$A$4:$XX$4,0)),0)*(IFERROR(INDEX(Prices!$A$4:$XX$441,MATCH($A4,Prices!$A$4:$A$441,0),MATCH(U$2,Prices!$A$4:$XX$4,0)),0))</f>
        <v>0</v>
      </c>
      <c r="V4" s="5">
        <f>+IFERROR(INDEX(Quantity!$A$5:$XX$441,MATCH($A4,Quantity!$A$5:$A$441,0),MATCH(V$2,Quantity!$A$4:$XX$4,0)),0)*(IFERROR(INDEX(Prices!$A$4:$XX$441,MATCH($A4,Prices!$A$4:$A$441,0),MATCH(V$2,Prices!$A$4:$XX$4,0)),0))</f>
        <v>0</v>
      </c>
      <c r="W4" s="5">
        <f>+IFERROR(INDEX(Quantity!$A$5:$XX$441,MATCH($A4,Quantity!$A$5:$A$441,0),MATCH(W$2,Quantity!$A$4:$XX$4,0)),0)*(IFERROR(INDEX(Prices!$A$4:$XX$441,MATCH($A4,Prices!$A$4:$A$441,0),MATCH(W$2,Prices!$A$4:$XX$4,0)),0))</f>
        <v>0</v>
      </c>
      <c r="X4" s="5">
        <f>+IFERROR(INDEX(Quantity!$A$5:$XX$441,MATCH($A4,Quantity!$A$5:$A$441,0),MATCH(X$2,Quantity!$A$4:$XX$4,0)),0)*(IFERROR(INDEX(Prices!$A$4:$XX$441,MATCH($A4,Prices!$A$4:$A$441,0),MATCH(X$2,Prices!$A$4:$XX$4,0)),0))</f>
        <v>0</v>
      </c>
      <c r="Y4" s="5">
        <f>+IFERROR(INDEX(Quantity!$A$5:$XX$441,MATCH($A4,Quantity!$A$5:$A$441,0),MATCH(Y$2,Quantity!$A$4:$XX$4,0)),0)*(IFERROR(INDEX(Prices!$A$4:$XX$441,MATCH($A4,Prices!$A$4:$A$441,0),MATCH(Y$2,Prices!$A$4:$XX$4,0)),0))</f>
        <v>0</v>
      </c>
      <c r="Z4" s="5">
        <f>+IFERROR(INDEX(Quantity!$A$5:$XX$441,MATCH($A4,Quantity!$A$5:$A$441,0),MATCH(Z$2,Quantity!$A$4:$XX$4,0)),0)*(IFERROR(INDEX(Prices!$A$4:$XX$441,MATCH($A4,Prices!$A$4:$A$441,0),MATCH(Z$2,Prices!$A$4:$XX$4,0)),0))</f>
        <v>0</v>
      </c>
      <c r="AA4" s="5">
        <f>+IFERROR(INDEX(Quantity!$A$5:$XX$441,MATCH($A4,Quantity!$A$5:$A$441,0),MATCH(AA$2,Quantity!$A$4:$XX$4,0)),0)*(IFERROR(INDEX(Prices!$A$4:$XX$441,MATCH($A4,Prices!$A$4:$A$441,0),MATCH(AA$2,Prices!$A$4:$XX$4,0)),0))</f>
        <v>0</v>
      </c>
      <c r="AB4" s="5">
        <f>+IFERROR(INDEX(Quantity!$A$5:$XX$441,MATCH($A4,Quantity!$A$5:$A$441,0),MATCH(AB$2,Quantity!$A$4:$XX$4,0)),0)*(IFERROR(INDEX(Prices!$A$4:$XX$441,MATCH($A4,Prices!$A$4:$A$441,0),MATCH(AB$2,Prices!$A$4:$XX$4,0)),0))</f>
        <v>0</v>
      </c>
      <c r="AC4" s="5">
        <f>+IFERROR(INDEX(Quantity!$A$5:$XX$441,MATCH($A4,Quantity!$A$5:$A$441,0),MATCH(AC$2,Quantity!$A$4:$XX$4,0)),0)*(IFERROR(INDEX(Prices!$A$4:$XX$441,MATCH($A4,Prices!$A$4:$A$441,0),MATCH(AC$2,Prices!$A$4:$XX$4,0)),0))</f>
        <v>0</v>
      </c>
      <c r="AD4" s="5">
        <f>+IFERROR(INDEX(Quantity!$A$5:$XX$441,MATCH($A4,Quantity!$A$5:$A$441,0),MATCH(AD$2,Quantity!$A$4:$XX$4,0)),0)*(IFERROR(INDEX(Prices!$A$4:$XX$441,MATCH($A4,Prices!$A$4:$A$441,0),MATCH(AD$2,Prices!$A$4:$XX$4,0)),0))</f>
        <v>439.45229700000004</v>
      </c>
      <c r="AE4" s="5">
        <f>+IFERROR(INDEX(Quantity!$A$5:$XX$441,MATCH($A4,Quantity!$A$5:$A$441,0),MATCH(AE$2,Quantity!$A$4:$XX$4,0)),0)*(IFERROR(INDEX(Prices!$A$4:$XX$441,MATCH($A4,Prices!$A$4:$A$441,0),MATCH(AE$2,Prices!$A$4:$XX$4,0)),0))</f>
        <v>0</v>
      </c>
      <c r="AF4" s="5">
        <f>+IFERROR(INDEX(Quantity!$A$5:$XX$441,MATCH($A4,Quantity!$A$5:$A$441,0),MATCH(AF$2,Quantity!$A$4:$XX$4,0)),0)*(IFERROR(INDEX(Prices!$A$4:$XX$441,MATCH($A4,Prices!$A$4:$A$441,0),MATCH(AF$2,Prices!$A$4:$XX$4,0)),0))</f>
        <v>0</v>
      </c>
      <c r="AG4" s="5">
        <f>+IFERROR(INDEX(Quantity!$A$5:$XX$441,MATCH($A4,Quantity!$A$5:$A$441,0),MATCH(AG$2,Quantity!$A$4:$XX$4,0)),0)*(IFERROR(INDEX(Prices!$A$4:$XX$441,MATCH($A4,Prices!$A$4:$A$441,0),MATCH(AG$2,Prices!$A$4:$XX$4,0)),0))</f>
        <v>0</v>
      </c>
      <c r="AH4" s="5">
        <f>+IFERROR(INDEX(Quantity!$A$5:$XX$441,MATCH($A4,Quantity!$A$5:$A$441,0),MATCH(AH$2,Quantity!$A$4:$XX$4,0)),0)*(IFERROR(INDEX(Prices!$A$4:$XX$441,MATCH($A4,Prices!$A$4:$A$441,0),MATCH(AH$2,Prices!$A$4:$XX$4,0)),0))</f>
        <v>0</v>
      </c>
      <c r="AI4" s="5">
        <f>+IFERROR(INDEX(Quantity!$A$5:$XX$441,MATCH($A4,Quantity!$A$5:$A$441,0),MATCH(AI$2,Quantity!$A$4:$XX$4,0)),0)*(IFERROR(INDEX(Prices!$A$4:$XX$441,MATCH($A4,Prices!$A$4:$A$441,0),MATCH(AI$2,Prices!$A$4:$XX$4,0)),0))</f>
        <v>0</v>
      </c>
      <c r="AJ4" s="5">
        <f>+IFERROR(INDEX(Quantity!$A$5:$XX$441,MATCH($A4,Quantity!$A$5:$A$441,0),MATCH(AJ$2,Quantity!$A$4:$XX$4,0)),0)*(IFERROR(INDEX(Prices!$A$4:$XX$441,MATCH($A4,Prices!$A$4:$A$441,0),MATCH(AJ$2,Prices!$A$4:$XX$4,0)),0))</f>
        <v>0</v>
      </c>
      <c r="AK4" s="5">
        <f>+IFERROR(INDEX(Quantity!$A$5:$XX$441,MATCH($A4,Quantity!$A$5:$A$441,0),MATCH(AK$2,Quantity!$A$4:$XX$4,0)),0)*(IFERROR(INDEX(Prices!$A$4:$XX$441,MATCH($A4,Prices!$A$4:$A$441,0),MATCH(AK$2,Prices!$A$4:$XX$4,0)),0))</f>
        <v>0</v>
      </c>
      <c r="AL4" s="5">
        <f>+IFERROR(INDEX(Quantity!$A$5:$XX$441,MATCH($A4,Quantity!$A$5:$A$441,0),MATCH(AL$2,Quantity!$A$4:$XX$4,0)),0)*(IFERROR(INDEX(Prices!$A$4:$XX$441,MATCH($A4,Prices!$A$4:$A$441,0),MATCH(AL$2,Prices!$A$4:$XX$4,0)),0))</f>
        <v>0</v>
      </c>
      <c r="AM4" s="5">
        <f>+IFERROR(INDEX(Quantity!$A$5:$XX$441,MATCH($A4,Quantity!$A$5:$A$441,0),MATCH(AM$2,Quantity!$A$4:$XX$4,0)),0)*(IFERROR(INDEX(Prices!$A$4:$XX$441,MATCH($A4,Prices!$A$4:$A$441,0),MATCH(AM$2,Prices!$A$4:$XX$4,0)),0))</f>
        <v>0</v>
      </c>
      <c r="AN4" s="5">
        <f>+IFERROR(INDEX(Quantity!$A$5:$XX$441,MATCH($A4,Quantity!$A$5:$A$441,0),MATCH(AN$2,Quantity!$A$4:$XX$4,0)),0)*(IFERROR(INDEX(Prices!$A$4:$XX$441,MATCH($A4,Prices!$A$4:$A$441,0),MATCH(AN$2,Prices!$A$4:$XX$4,0)),0))</f>
        <v>0</v>
      </c>
      <c r="AO4" s="2">
        <f>+IFERROR(INDEX(Quantity!$A$5:$XX$441,MATCH($A4,Quantity!$A$5:$A$441,0),MATCH(AO$2,Quantity!$A$4:$XX$4,0)),0)*(IFERROR(INDEX(Prices!$A$4:$XX$441,MATCH($A4,Prices!$A$4:$A$441,0),MATCH(AO$2,Prices!$A$4:$XX$4,0)),0))</f>
        <v>0</v>
      </c>
      <c r="AP4" s="2">
        <f>+IFERROR(INDEX(Quantity!$A$5:$XX$441,MATCH($A4,Quantity!$A$5:$A$441,0),MATCH(AP$2,Quantity!$A$4:$XX$4,0)),0)*(IFERROR(INDEX(Prices!$A$4:$XX$441,MATCH($A4,Prices!$A$4:$A$441,0),MATCH(AP$2,Prices!$A$4:$XX$4,0)),0))</f>
        <v>0</v>
      </c>
      <c r="AQ4" s="2">
        <f>+IFERROR(INDEX(Quantity!$A$5:$XX$441,MATCH($A4,Quantity!$A$5:$A$441,0),MATCH(AQ$2,Quantity!$A$4:$XX$4,0)),0)*(IFERROR(INDEX(Prices!$A$4:$XX$441,MATCH($A4,Prices!$A$4:$A$441,0),MATCH(AQ$2,Prices!$A$4:$XX$4,0)),0))</f>
        <v>0</v>
      </c>
      <c r="AR4" s="2">
        <f>+IFERROR(INDEX(Quantity!$A$5:$XX$441,MATCH($A4,Quantity!$A$5:$A$441,0),MATCH(AR$2,Quantity!$A$4:$XX$4,0)),0)*(IFERROR(INDEX(Prices!$A$4:$XX$441,MATCH($A4,Prices!$A$4:$A$441,0),MATCH(AR$2,Prices!$A$4:$XX$4,0)),0))</f>
        <v>0</v>
      </c>
      <c r="AS4" s="2"/>
      <c r="AT4" s="2"/>
    </row>
    <row r="5" spans="1:46" s="23" customFormat="1" hidden="1" x14ac:dyDescent="0.25">
      <c r="A5" s="19">
        <f>+Quantity!A7</f>
        <v>44273</v>
      </c>
      <c r="B5" s="19"/>
      <c r="C5" s="20">
        <f>SUM($F5:XY5)</f>
        <v>5455.1307188000001</v>
      </c>
      <c r="D5" s="32">
        <f>+IFERROR(INDEX(Prices!$A$4:$XY$441,MATCH($A4,Prices!$A$4:$A$441,0),MATCH(F$2,Prices!$A$4:$XY$4,0))/INDEX(Prices!$A$4:$XY$441,MATCH($A5,Prices!$A$4:$A$441,0),MATCH(F$2,Prices!$A$4:$XY$4,0)),0)-1</f>
        <v>0</v>
      </c>
      <c r="E5" s="21">
        <f>(+Cantidades4[[#This Row],[Totals]]/C4)-1</f>
        <v>2.2405197042468794</v>
      </c>
      <c r="F5" s="22">
        <f>+IFERROR(INDEX(Quantity!$A$5:$XX$441,MATCH($A5,Quantity!$A$5:$A$441,0),MATCH(F$2,Quantity!$A$4:$XX$4,0)),0)*(IFERROR(INDEX(Prices!$A$4:$XX$441,MATCH($A5,Prices!$A$4:$A$441,0),MATCH(F$2,Prices!$A$4:$XX$4,0)),0))</f>
        <v>0</v>
      </c>
      <c r="G5" s="22">
        <f>+IFERROR(INDEX(Quantity!$A$5:$XX$441,MATCH($A5,Quantity!$A$5:$A$441,0),MATCH(G$2,Quantity!$A$4:$XX$4,0)),0)*(IFERROR(INDEX(Prices!$A$4:$XX$441,MATCH($A5,Prices!$A$4:$A$441,0),MATCH(G$2,Prices!$A$4:$XX$4,0)),0))</f>
        <v>90.42822000000001</v>
      </c>
      <c r="H5" s="22">
        <f>+IFERROR(INDEX(Quantity!$A$5:$XX$441,MATCH($A5,Quantity!$A$5:$A$441,0),MATCH(H$2,Quantity!$A$4:$XX$4,0)),0)*(IFERROR(INDEX(Prices!$A$4:$XX$441,MATCH($A5,Prices!$A$4:$A$441,0),MATCH(H$2,Prices!$A$4:$XX$4,0)),0))</f>
        <v>309.24700380000002</v>
      </c>
      <c r="I5" s="2">
        <f>+IFERROR(INDEX(Quantity!$A$5:$XX$441,MATCH($A5,Quantity!$A$5:$A$441,0),MATCH(I$2,Quantity!$A$4:$XX$4,0)),0)*(IFERROR(INDEX(Prices!$A$4:$XX$441,MATCH($A5,Prices!$A$4:$A$441,0),MATCH(I$2,Prices!$A$4:$XX$4,0)),0))</f>
        <v>0</v>
      </c>
      <c r="J5" s="2">
        <f>+IFERROR(INDEX(Quantity!$A$5:$XX$441,MATCH($A5,Quantity!$A$5:$A$441,0),MATCH(J$2,Quantity!$A$4:$XX$4,0)),0)*(IFERROR(INDEX(Prices!$A$4:$XX$441,MATCH($A5,Prices!$A$4:$A$441,0),MATCH(J$2,Prices!$A$4:$XX$4,0)),0))</f>
        <v>0</v>
      </c>
      <c r="K5" s="27"/>
      <c r="L5" s="27"/>
      <c r="M5" s="27"/>
      <c r="N5" s="27"/>
      <c r="O5" s="22">
        <f>+IFERROR(INDEX(Quantity!$A$5:$XX$441,MATCH($A5,Quantity!$A$5:$A$441,0),MATCH(O$2,Quantity!$A$4:$XX$4,0)),0)*(IFERROR(INDEX(Prices!$A$4:$XX$441,MATCH($A5,Prices!$A$4:$A$441,0),MATCH(O$2,Prices!$A$4:$XX$4,0)),0))</f>
        <v>0</v>
      </c>
      <c r="P5" s="22">
        <f>+IFERROR(INDEX(Quantity!$A$5:$XX$441,MATCH($A5,Quantity!$A$5:$A$441,0),MATCH(P$2,Quantity!$A$4:$XX$4,0)),0)*(IFERROR(INDEX(Prices!$A$4:$XX$441,MATCH($A5,Prices!$A$4:$A$441,0),MATCH(P$2,Prices!$A$4:$XX$4,0)),0))</f>
        <v>4789.5200000000004</v>
      </c>
      <c r="Q5" s="22">
        <f>+IFERROR(INDEX(Quantity!$A$5:$XX$441,MATCH($A5,Quantity!$A$5:$A$441,0),MATCH(Q$2,Quantity!$A$4:$XX$4,0)),0)*(IFERROR(INDEX(Prices!$A$4:$XX$441,MATCH($A5,Prices!$A$4:$A$441,0),MATCH(Q$2,Prices!$A$4:$XX$4,0)),0))</f>
        <v>0</v>
      </c>
      <c r="R5" s="22">
        <f>+IFERROR(INDEX(Quantity!$A$5:$XX$441,MATCH($A5,Quantity!$A$5:$A$441,0),MATCH(R$2,Quantity!$A$4:$XX$4,0)),0)*(IFERROR(INDEX(Prices!$A$4:$XX$441,MATCH($A5,Prices!$A$4:$A$441,0),MATCH(R$2,Prices!$A$4:$XX$4,0)),0))</f>
        <v>0</v>
      </c>
      <c r="S5" s="22">
        <f>+IFERROR(INDEX(Quantity!$A$5:$XX$441,MATCH($A5,Quantity!$A$5:$A$441,0),MATCH(S$2,Quantity!$A$4:$XX$4,0)),0)*(IFERROR(INDEX(Prices!$A$4:$XX$441,MATCH($A5,Prices!$A$4:$A$441,0),MATCH(S$2,Prices!$A$4:$XX$4,0)),0))</f>
        <v>0</v>
      </c>
      <c r="T5" s="22">
        <f>+IFERROR(INDEX(Quantity!$A$5:$XX$441,MATCH($A5,Quantity!$A$5:$A$441,0),MATCH(T$2,Quantity!$A$4:$XX$4,0)),0)*(IFERROR(INDEX(Prices!$A$4:$XX$441,MATCH($A5,Prices!$A$4:$A$441,0),MATCH(T$2,Prices!$A$4:$XX$4,0)),0))</f>
        <v>0</v>
      </c>
      <c r="U5" s="22">
        <f>+IFERROR(INDEX(Quantity!$A$5:$XX$441,MATCH($A5,Quantity!$A$5:$A$441,0),MATCH(U$2,Quantity!$A$4:$XX$4,0)),0)*(IFERROR(INDEX(Prices!$A$4:$XX$441,MATCH($A5,Prices!$A$4:$A$441,0),MATCH(U$2,Prices!$A$4:$XX$4,0)),0))</f>
        <v>0</v>
      </c>
      <c r="V5" s="22">
        <f>+IFERROR(INDEX(Quantity!$A$5:$XX$441,MATCH($A5,Quantity!$A$5:$A$441,0),MATCH(V$2,Quantity!$A$4:$XX$4,0)),0)*(IFERROR(INDEX(Prices!$A$4:$XX$441,MATCH($A5,Prices!$A$4:$A$441,0),MATCH(V$2,Prices!$A$4:$XX$4,0)),0))</f>
        <v>0</v>
      </c>
      <c r="W5" s="22">
        <f>+IFERROR(INDEX(Quantity!$A$5:$XX$441,MATCH($A5,Quantity!$A$5:$A$441,0),MATCH(W$2,Quantity!$A$4:$XX$4,0)),0)*(IFERROR(INDEX(Prices!$A$4:$XX$441,MATCH($A5,Prices!$A$4:$A$441,0),MATCH(W$2,Prices!$A$4:$XX$4,0)),0))</f>
        <v>0</v>
      </c>
      <c r="X5" s="22">
        <f>+IFERROR(INDEX(Quantity!$A$5:$XX$441,MATCH($A5,Quantity!$A$5:$A$441,0),MATCH(X$2,Quantity!$A$4:$XX$4,0)),0)*(IFERROR(INDEX(Prices!$A$4:$XX$441,MATCH($A5,Prices!$A$4:$A$441,0),MATCH(X$2,Prices!$A$4:$XX$4,0)),0))</f>
        <v>0</v>
      </c>
      <c r="Y5" s="22">
        <f>+IFERROR(INDEX(Quantity!$A$5:$XX$441,MATCH($A5,Quantity!$A$5:$A$441,0),MATCH(Y$2,Quantity!$A$4:$XX$4,0)),0)*(IFERROR(INDEX(Prices!$A$4:$XX$441,MATCH($A5,Prices!$A$4:$A$441,0),MATCH(Y$2,Prices!$A$4:$XX$4,0)),0))</f>
        <v>0</v>
      </c>
      <c r="Z5" s="22">
        <f>+IFERROR(INDEX(Quantity!$A$5:$XX$441,MATCH($A5,Quantity!$A$5:$A$441,0),MATCH(Z$2,Quantity!$A$4:$XX$4,0)),0)*(IFERROR(INDEX(Prices!$A$4:$XX$441,MATCH($A5,Prices!$A$4:$A$441,0),MATCH(Z$2,Prices!$A$4:$XX$4,0)),0))</f>
        <v>0</v>
      </c>
      <c r="AA5" s="22">
        <f>+IFERROR(INDEX(Quantity!$A$5:$XX$441,MATCH($A5,Quantity!$A$5:$A$441,0),MATCH(AA$2,Quantity!$A$4:$XX$4,0)),0)*(IFERROR(INDEX(Prices!$A$4:$XX$441,MATCH($A5,Prices!$A$4:$A$441,0),MATCH(AA$2,Prices!$A$4:$XX$4,0)),0))</f>
        <v>0</v>
      </c>
      <c r="AB5" s="22">
        <f>+IFERROR(INDEX(Quantity!$A$5:$XX$441,MATCH($A5,Quantity!$A$5:$A$441,0),MATCH(AB$2,Quantity!$A$4:$XX$4,0)),0)*(IFERROR(INDEX(Prices!$A$4:$XX$441,MATCH($A5,Prices!$A$4:$A$441,0),MATCH(AB$2,Prices!$A$4:$XX$4,0)),0))</f>
        <v>265.935495</v>
      </c>
      <c r="AC5" s="22">
        <f>+IFERROR(INDEX(Quantity!$A$5:$XX$441,MATCH($A5,Quantity!$A$5:$A$441,0),MATCH(AC$2,Quantity!$A$4:$XX$4,0)),0)*(IFERROR(INDEX(Prices!$A$4:$XX$441,MATCH($A5,Prices!$A$4:$A$441,0),MATCH(AC$2,Prices!$A$4:$XX$4,0)),0))</f>
        <v>0</v>
      </c>
      <c r="AD5" s="22">
        <f>+IFERROR(INDEX(Quantity!$A$5:$XX$441,MATCH($A5,Quantity!$A$5:$A$441,0),MATCH(AD$2,Quantity!$A$4:$XX$4,0)),0)*(IFERROR(INDEX(Prices!$A$4:$XX$441,MATCH($A5,Prices!$A$4:$A$441,0),MATCH(AD$2,Prices!$A$4:$XX$4,0)),0))</f>
        <v>0</v>
      </c>
      <c r="AE5" s="22">
        <f>+IFERROR(INDEX(Quantity!$A$5:$XX$441,MATCH($A5,Quantity!$A$5:$A$441,0),MATCH(AE$2,Quantity!$A$4:$XX$4,0)),0)*(IFERROR(INDEX(Prices!$A$4:$XX$441,MATCH($A5,Prices!$A$4:$A$441,0),MATCH(AE$2,Prices!$A$4:$XX$4,0)),0))</f>
        <v>0</v>
      </c>
      <c r="AF5" s="22">
        <f>+IFERROR(INDEX(Quantity!$A$5:$XX$441,MATCH($A5,Quantity!$A$5:$A$441,0),MATCH(AF$2,Quantity!$A$4:$XX$4,0)),0)*(IFERROR(INDEX(Prices!$A$4:$XX$441,MATCH($A5,Prices!$A$4:$A$441,0),MATCH(AF$2,Prices!$A$4:$XX$4,0)),0))</f>
        <v>0</v>
      </c>
      <c r="AG5" s="22">
        <f>+IFERROR(INDEX(Quantity!$A$5:$XX$441,MATCH($A5,Quantity!$A$5:$A$441,0),MATCH(AG$2,Quantity!$A$4:$XX$4,0)),0)*(IFERROR(INDEX(Prices!$A$4:$XX$441,MATCH($A5,Prices!$A$4:$A$441,0),MATCH(AG$2,Prices!$A$4:$XX$4,0)),0))</f>
        <v>0</v>
      </c>
      <c r="AH5" s="22">
        <f>+IFERROR(INDEX(Quantity!$A$5:$XX$441,MATCH($A5,Quantity!$A$5:$A$441,0),MATCH(AH$2,Quantity!$A$4:$XX$4,0)),0)*(IFERROR(INDEX(Prices!$A$4:$XX$441,MATCH($A5,Prices!$A$4:$A$441,0),MATCH(AH$2,Prices!$A$4:$XX$4,0)),0))</f>
        <v>0</v>
      </c>
      <c r="AI5" s="22">
        <f>+IFERROR(INDEX(Quantity!$A$5:$XX$441,MATCH($A5,Quantity!$A$5:$A$441,0),MATCH(AI$2,Quantity!$A$4:$XX$4,0)),0)*(IFERROR(INDEX(Prices!$A$4:$XX$441,MATCH($A5,Prices!$A$4:$A$441,0),MATCH(AI$2,Prices!$A$4:$XX$4,0)),0))</f>
        <v>0</v>
      </c>
      <c r="AJ5" s="22">
        <f>+IFERROR(INDEX(Quantity!$A$5:$XX$441,MATCH($A5,Quantity!$A$5:$A$441,0),MATCH(AJ$2,Quantity!$A$4:$XX$4,0)),0)*(IFERROR(INDEX(Prices!$A$4:$XX$441,MATCH($A5,Prices!$A$4:$A$441,0),MATCH(AJ$2,Prices!$A$4:$XX$4,0)),0))</f>
        <v>0</v>
      </c>
      <c r="AK5" s="22">
        <f>+IFERROR(INDEX(Quantity!$A$5:$XX$441,MATCH($A5,Quantity!$A$5:$A$441,0),MATCH(AK$2,Quantity!$A$4:$XX$4,0)),0)*(IFERROR(INDEX(Prices!$A$4:$XX$441,MATCH($A5,Prices!$A$4:$A$441,0),MATCH(AK$2,Prices!$A$4:$XX$4,0)),0))</f>
        <v>0</v>
      </c>
      <c r="AL5" s="22">
        <f>+IFERROR(INDEX(Quantity!$A$5:$XX$441,MATCH($A5,Quantity!$A$5:$A$441,0),MATCH(AL$2,Quantity!$A$4:$XX$4,0)),0)*(IFERROR(INDEX(Prices!$A$4:$XX$441,MATCH($A5,Prices!$A$4:$A$441,0),MATCH(AL$2,Prices!$A$4:$XX$4,0)),0))</f>
        <v>0</v>
      </c>
      <c r="AM5" s="22">
        <f>+IFERROR(INDEX(Quantity!$A$5:$XX$441,MATCH($A5,Quantity!$A$5:$A$441,0),MATCH(AM$2,Quantity!$A$4:$XX$4,0)),0)*(IFERROR(INDEX(Prices!$A$4:$XX$441,MATCH($A5,Prices!$A$4:$A$441,0),MATCH(AM$2,Prices!$A$4:$XX$4,0)),0))</f>
        <v>0</v>
      </c>
      <c r="AN5" s="22">
        <f>+IFERROR(INDEX(Quantity!$A$5:$XX$441,MATCH($A5,Quantity!$A$5:$A$441,0),MATCH(AN$2,Quantity!$A$4:$XX$4,0)),0)*(IFERROR(INDEX(Prices!$A$4:$XX$441,MATCH($A5,Prices!$A$4:$A$441,0),MATCH(AN$2,Prices!$A$4:$XX$4,0)),0))</f>
        <v>0</v>
      </c>
      <c r="AO5" s="2">
        <f>+IFERROR(INDEX(Quantity!$A$5:$XX$441,MATCH($A5,Quantity!$A$5:$A$441,0),MATCH(AO$2,Quantity!$A$4:$XX$4,0)),0)*(IFERROR(INDEX(Prices!$A$4:$XX$441,MATCH($A5,Prices!$A$4:$A$441,0),MATCH(AO$2,Prices!$A$4:$XX$4,0)),0))</f>
        <v>0</v>
      </c>
      <c r="AP5" s="2">
        <f>+IFERROR(INDEX(Quantity!$A$5:$XX$441,MATCH($A5,Quantity!$A$5:$A$441,0),MATCH(AP$2,Quantity!$A$4:$XX$4,0)),0)*(IFERROR(INDEX(Prices!$A$4:$XX$441,MATCH($A5,Prices!$A$4:$A$441,0),MATCH(AP$2,Prices!$A$4:$XX$4,0)),0))</f>
        <v>0</v>
      </c>
      <c r="AQ5" s="2">
        <f>+IFERROR(INDEX(Quantity!$A$5:$XX$441,MATCH($A5,Quantity!$A$5:$A$441,0),MATCH(AQ$2,Quantity!$A$4:$XX$4,0)),0)*(IFERROR(INDEX(Prices!$A$4:$XX$441,MATCH($A5,Prices!$A$4:$A$441,0),MATCH(AQ$2,Prices!$A$4:$XX$4,0)),0))</f>
        <v>0</v>
      </c>
      <c r="AR5" s="2">
        <f>+IFERROR(INDEX(Quantity!$A$5:$XX$441,MATCH($A5,Quantity!$A$5:$A$441,0),MATCH(AR$2,Quantity!$A$4:$XX$4,0)),0)*(IFERROR(INDEX(Prices!$A$4:$XX$441,MATCH($A5,Prices!$A$4:$A$441,0),MATCH(AR$2,Prices!$A$4:$XX$4,0)),0))</f>
        <v>0</v>
      </c>
      <c r="AS5" s="27"/>
      <c r="AT5" s="27"/>
    </row>
    <row r="6" spans="1:46" hidden="1" x14ac:dyDescent="0.25">
      <c r="A6" s="1">
        <f>+Quantity!A8</f>
        <v>44274</v>
      </c>
      <c r="B6" s="1"/>
      <c r="C6" s="4">
        <f>SUM($F6:XY6)</f>
        <v>4950.1995677200002</v>
      </c>
      <c r="D6" s="31">
        <f>+IFERROR(INDEX(Prices!$A$4:$XY$441,MATCH($A5,Prices!$A$4:$A$441,0),MATCH(F$2,Prices!$A$4:$XY$4,0))/INDEX(Prices!$A$4:$XY$441,MATCH($A6,Prices!$A$4:$A$441,0),MATCH(F$2,Prices!$A$4:$XY$4,0)),0)-1</f>
        <v>4.0297117091774748E-2</v>
      </c>
      <c r="E6" s="6">
        <f>(+Cantidades4[[#This Row],[Totals]]/C5)-1</f>
        <v>-9.2560779403481064E-2</v>
      </c>
      <c r="F6" s="5">
        <f>+IFERROR(INDEX(Quantity!$A$5:$XX$441,MATCH($A6,Quantity!$A$5:$A$441,0),MATCH(F$2,Quantity!$A$4:$XX$4,0)),0)*(IFERROR(INDEX(Prices!$A$4:$XX$441,MATCH($A6,Prices!$A$4:$A$441,0),MATCH(F$2,Prices!$A$4:$XX$4,0)),0))</f>
        <v>0</v>
      </c>
      <c r="G6" s="5">
        <f>+IFERROR(INDEX(Quantity!$A$5:$XX$441,MATCH($A6,Quantity!$A$5:$A$441,0),MATCH(G$2,Quantity!$A$4:$XX$4,0)),0)*(IFERROR(INDEX(Prices!$A$4:$XX$441,MATCH($A6,Prices!$A$4:$A$441,0),MATCH(G$2,Prices!$A$4:$XX$4,0)),0))</f>
        <v>90.42822000000001</v>
      </c>
      <c r="H6" s="5">
        <f>+IFERROR(INDEX(Quantity!$A$5:$XX$441,MATCH($A6,Quantity!$A$5:$A$441,0),MATCH(H$2,Quantity!$A$4:$XX$4,0)),0)*(IFERROR(INDEX(Prices!$A$4:$XX$441,MATCH($A6,Prices!$A$4:$A$441,0),MATCH(H$2,Prices!$A$4:$XX$4,0)),0))</f>
        <v>584.74852380000016</v>
      </c>
      <c r="I6" s="2">
        <f>+IFERROR(INDEX(Quantity!$A$5:$XX$441,MATCH($A6,Quantity!$A$5:$A$441,0),MATCH(I$2,Quantity!$A$4:$XX$4,0)),0)*(IFERROR(INDEX(Prices!$A$4:$XX$441,MATCH($A6,Prices!$A$4:$A$441,0),MATCH(I$2,Prices!$A$4:$XX$4,0)),0))</f>
        <v>0</v>
      </c>
      <c r="J6" s="2">
        <f>+IFERROR(INDEX(Quantity!$A$5:$XX$441,MATCH($A6,Quantity!$A$5:$A$441,0),MATCH(J$2,Quantity!$A$4:$XX$4,0)),0)*(IFERROR(INDEX(Prices!$A$4:$XX$441,MATCH($A6,Prices!$A$4:$A$441,0),MATCH(J$2,Prices!$A$4:$XX$4,0)),0))</f>
        <v>0</v>
      </c>
      <c r="K6" s="2"/>
      <c r="L6" s="2"/>
      <c r="M6" s="2"/>
      <c r="N6" s="2"/>
      <c r="O6" s="5">
        <f>+IFERROR(INDEX(Quantity!$A$5:$XX$441,MATCH($A6,Quantity!$A$5:$A$441,0),MATCH(O$2,Quantity!$A$4:$XX$4,0)),0)*(IFERROR(INDEX(Prices!$A$4:$XX$441,MATCH($A6,Prices!$A$4:$A$441,0),MATCH(O$2,Prices!$A$4:$XX$4,0)),0))</f>
        <v>0</v>
      </c>
      <c r="P6" s="5">
        <f>+IFERROR(INDEX(Quantity!$A$5:$XX$441,MATCH($A6,Quantity!$A$5:$A$441,0),MATCH(P$2,Quantity!$A$4:$XX$4,0)),0)*(IFERROR(INDEX(Prices!$A$4:$XX$441,MATCH($A6,Prices!$A$4:$A$441,0),MATCH(P$2,Prices!$A$4:$XX$4,0)),0))</f>
        <v>1775.52</v>
      </c>
      <c r="Q6" s="5">
        <f>+IFERROR(INDEX(Quantity!$A$5:$XX$441,MATCH($A6,Quantity!$A$5:$A$441,0),MATCH(Q$2,Quantity!$A$4:$XX$4,0)),0)*(IFERROR(INDEX(Prices!$A$4:$XX$441,MATCH($A6,Prices!$A$4:$A$441,0),MATCH(Q$2,Prices!$A$4:$XX$4,0)),0))</f>
        <v>1213.0939000000001</v>
      </c>
      <c r="R6" s="5">
        <f>+IFERROR(INDEX(Quantity!$A$5:$XX$441,MATCH($A6,Quantity!$A$5:$A$441,0),MATCH(R$2,Quantity!$A$4:$XX$4,0)),0)*(IFERROR(INDEX(Prices!$A$4:$XX$441,MATCH($A6,Prices!$A$4:$A$441,0),MATCH(R$2,Prices!$A$4:$XX$4,0)),0))</f>
        <v>0</v>
      </c>
      <c r="S6" s="5">
        <f>+IFERROR(INDEX(Quantity!$A$5:$XX$441,MATCH($A6,Quantity!$A$5:$A$441,0),MATCH(S$2,Quantity!$A$4:$XX$4,0)),0)*(IFERROR(INDEX(Prices!$A$4:$XX$441,MATCH($A6,Prices!$A$4:$A$441,0),MATCH(S$2,Prices!$A$4:$XX$4,0)),0))</f>
        <v>0</v>
      </c>
      <c r="T6" s="5">
        <f>+IFERROR(INDEX(Quantity!$A$5:$XX$441,MATCH($A6,Quantity!$A$5:$A$441,0),MATCH(T$2,Quantity!$A$4:$XX$4,0)),0)*(IFERROR(INDEX(Prices!$A$4:$XX$441,MATCH($A6,Prices!$A$4:$A$441,0),MATCH(T$2,Prices!$A$4:$XX$4,0)),0))</f>
        <v>0</v>
      </c>
      <c r="U6" s="5">
        <f>+IFERROR(INDEX(Quantity!$A$5:$XX$441,MATCH($A6,Quantity!$A$5:$A$441,0),MATCH(U$2,Quantity!$A$4:$XX$4,0)),0)*(IFERROR(INDEX(Prices!$A$4:$XX$441,MATCH($A6,Prices!$A$4:$A$441,0),MATCH(U$2,Prices!$A$4:$XX$4,0)),0))</f>
        <v>0</v>
      </c>
      <c r="V6" s="5">
        <f>+IFERROR(INDEX(Quantity!$A$5:$XX$441,MATCH($A6,Quantity!$A$5:$A$441,0),MATCH(V$2,Quantity!$A$4:$XX$4,0)),0)*(IFERROR(INDEX(Prices!$A$4:$XX$441,MATCH($A6,Prices!$A$4:$A$441,0),MATCH(V$2,Prices!$A$4:$XX$4,0)),0))</f>
        <v>0</v>
      </c>
      <c r="W6" s="5">
        <f>+IFERROR(INDEX(Quantity!$A$5:$XX$441,MATCH($A6,Quantity!$A$5:$A$441,0),MATCH(W$2,Quantity!$A$4:$XX$4,0)),0)*(IFERROR(INDEX(Prices!$A$4:$XX$441,MATCH($A6,Prices!$A$4:$A$441,0),MATCH(W$2,Prices!$A$4:$XX$4,0)),0))</f>
        <v>0</v>
      </c>
      <c r="X6" s="5">
        <f>+IFERROR(INDEX(Quantity!$A$5:$XX$441,MATCH($A6,Quantity!$A$5:$A$441,0),MATCH(X$2,Quantity!$A$4:$XX$4,0)),0)*(IFERROR(INDEX(Prices!$A$4:$XX$441,MATCH($A6,Prices!$A$4:$A$441,0),MATCH(X$2,Prices!$A$4:$XX$4,0)),0))</f>
        <v>0</v>
      </c>
      <c r="Y6" s="5">
        <f>+IFERROR(INDEX(Quantity!$A$5:$XX$441,MATCH($A6,Quantity!$A$5:$A$441,0),MATCH(Y$2,Quantity!$A$4:$XX$4,0)),0)*(IFERROR(INDEX(Prices!$A$4:$XX$441,MATCH($A6,Prices!$A$4:$A$441,0),MATCH(Y$2,Prices!$A$4:$XX$4,0)),0))</f>
        <v>0</v>
      </c>
      <c r="Z6" s="5">
        <f>+IFERROR(INDEX(Quantity!$A$5:$XX$441,MATCH($A6,Quantity!$A$5:$A$441,0),MATCH(Z$2,Quantity!$A$4:$XX$4,0)),0)*(IFERROR(INDEX(Prices!$A$4:$XX$441,MATCH($A6,Prices!$A$4:$A$441,0),MATCH(Z$2,Prices!$A$4:$XX$4,0)),0))</f>
        <v>0</v>
      </c>
      <c r="AA6" s="5">
        <f>+IFERROR(INDEX(Quantity!$A$5:$XX$441,MATCH($A6,Quantity!$A$5:$A$441,0),MATCH(AA$2,Quantity!$A$4:$XX$4,0)),0)*(IFERROR(INDEX(Prices!$A$4:$XX$441,MATCH($A6,Prices!$A$4:$A$441,0),MATCH(AA$2,Prices!$A$4:$XX$4,0)),0))</f>
        <v>0</v>
      </c>
      <c r="AB6" s="5">
        <f>+IFERROR(INDEX(Quantity!$A$5:$XX$441,MATCH($A6,Quantity!$A$5:$A$441,0),MATCH(AB$2,Quantity!$A$4:$XX$4,0)),0)*(IFERROR(INDEX(Prices!$A$4:$XX$441,MATCH($A6,Prices!$A$4:$A$441,0),MATCH(AB$2,Prices!$A$4:$XX$4,0)),0))</f>
        <v>265.935495</v>
      </c>
      <c r="AC6" s="5">
        <f>+IFERROR(INDEX(Quantity!$A$5:$XX$441,MATCH($A6,Quantity!$A$5:$A$441,0),MATCH(AC$2,Quantity!$A$4:$XX$4,0)),0)*(IFERROR(INDEX(Prices!$A$4:$XX$441,MATCH($A6,Prices!$A$4:$A$441,0),MATCH(AC$2,Prices!$A$4:$XX$4,0)),0))</f>
        <v>1020.4734289200002</v>
      </c>
      <c r="AD6" s="5">
        <f>+IFERROR(INDEX(Quantity!$A$5:$XX$441,MATCH($A6,Quantity!$A$5:$A$441,0),MATCH(AD$2,Quantity!$A$4:$XX$4,0)),0)*(IFERROR(INDEX(Prices!$A$4:$XX$441,MATCH($A6,Prices!$A$4:$A$441,0),MATCH(AD$2,Prices!$A$4:$XX$4,0)),0))</f>
        <v>0</v>
      </c>
      <c r="AE6" s="5">
        <f>+IFERROR(INDEX(Quantity!$A$5:$XX$441,MATCH($A6,Quantity!$A$5:$A$441,0),MATCH(AE$2,Quantity!$A$4:$XX$4,0)),0)*(IFERROR(INDEX(Prices!$A$4:$XX$441,MATCH($A6,Prices!$A$4:$A$441,0),MATCH(AE$2,Prices!$A$4:$XX$4,0)),0))</f>
        <v>0</v>
      </c>
      <c r="AF6" s="5">
        <f>+IFERROR(INDEX(Quantity!$A$5:$XX$441,MATCH($A6,Quantity!$A$5:$A$441,0),MATCH(AF$2,Quantity!$A$4:$XX$4,0)),0)*(IFERROR(INDEX(Prices!$A$4:$XX$441,MATCH($A6,Prices!$A$4:$A$441,0),MATCH(AF$2,Prices!$A$4:$XX$4,0)),0))</f>
        <v>0</v>
      </c>
      <c r="AG6" s="5">
        <f>+IFERROR(INDEX(Quantity!$A$5:$XX$441,MATCH($A6,Quantity!$A$5:$A$441,0),MATCH(AG$2,Quantity!$A$4:$XX$4,0)),0)*(IFERROR(INDEX(Prices!$A$4:$XX$441,MATCH($A6,Prices!$A$4:$A$441,0),MATCH(AG$2,Prices!$A$4:$XX$4,0)),0))</f>
        <v>0</v>
      </c>
      <c r="AH6" s="5">
        <f>+IFERROR(INDEX(Quantity!$A$5:$XX$441,MATCH($A6,Quantity!$A$5:$A$441,0),MATCH(AH$2,Quantity!$A$4:$XX$4,0)),0)*(IFERROR(INDEX(Prices!$A$4:$XX$441,MATCH($A6,Prices!$A$4:$A$441,0),MATCH(AH$2,Prices!$A$4:$XX$4,0)),0))</f>
        <v>0</v>
      </c>
      <c r="AI6" s="5">
        <f>+IFERROR(INDEX(Quantity!$A$5:$XX$441,MATCH($A6,Quantity!$A$5:$A$441,0),MATCH(AI$2,Quantity!$A$4:$XX$4,0)),0)*(IFERROR(INDEX(Prices!$A$4:$XX$441,MATCH($A6,Prices!$A$4:$A$441,0),MATCH(AI$2,Prices!$A$4:$XX$4,0)),0))</f>
        <v>0</v>
      </c>
      <c r="AJ6" s="5">
        <f>+IFERROR(INDEX(Quantity!$A$5:$XX$441,MATCH($A6,Quantity!$A$5:$A$441,0),MATCH(AJ$2,Quantity!$A$4:$XX$4,0)),0)*(IFERROR(INDEX(Prices!$A$4:$XX$441,MATCH($A6,Prices!$A$4:$A$441,0),MATCH(AJ$2,Prices!$A$4:$XX$4,0)),0))</f>
        <v>0</v>
      </c>
      <c r="AK6" s="5">
        <f>+IFERROR(INDEX(Quantity!$A$5:$XX$441,MATCH($A6,Quantity!$A$5:$A$441,0),MATCH(AK$2,Quantity!$A$4:$XX$4,0)),0)*(IFERROR(INDEX(Prices!$A$4:$XX$441,MATCH($A6,Prices!$A$4:$A$441,0),MATCH(AK$2,Prices!$A$4:$XX$4,0)),0))</f>
        <v>0</v>
      </c>
      <c r="AL6" s="5">
        <f>+IFERROR(INDEX(Quantity!$A$5:$XX$441,MATCH($A6,Quantity!$A$5:$A$441,0),MATCH(AL$2,Quantity!$A$4:$XX$4,0)),0)*(IFERROR(INDEX(Prices!$A$4:$XX$441,MATCH($A6,Prices!$A$4:$A$441,0),MATCH(AL$2,Prices!$A$4:$XX$4,0)),0))</f>
        <v>0</v>
      </c>
      <c r="AM6" s="5">
        <f>+IFERROR(INDEX(Quantity!$A$5:$XX$441,MATCH($A6,Quantity!$A$5:$A$441,0),MATCH(AM$2,Quantity!$A$4:$XX$4,0)),0)*(IFERROR(INDEX(Prices!$A$4:$XX$441,MATCH($A6,Prices!$A$4:$A$441,0),MATCH(AM$2,Prices!$A$4:$XX$4,0)),0))</f>
        <v>0</v>
      </c>
      <c r="AN6" s="5">
        <f>+IFERROR(INDEX(Quantity!$A$5:$XX$441,MATCH($A6,Quantity!$A$5:$A$441,0),MATCH(AN$2,Quantity!$A$4:$XX$4,0)),0)*(IFERROR(INDEX(Prices!$A$4:$XX$441,MATCH($A6,Prices!$A$4:$A$441,0),MATCH(AN$2,Prices!$A$4:$XX$4,0)),0))</f>
        <v>0</v>
      </c>
      <c r="AO6" s="2">
        <f>+IFERROR(INDEX(Quantity!$A$5:$XX$441,MATCH($A6,Quantity!$A$5:$A$441,0),MATCH(AO$2,Quantity!$A$4:$XX$4,0)),0)*(IFERROR(INDEX(Prices!$A$4:$XX$441,MATCH($A6,Prices!$A$4:$A$441,0),MATCH(AO$2,Prices!$A$4:$XX$4,0)),0))</f>
        <v>0</v>
      </c>
      <c r="AP6" s="2">
        <f>+IFERROR(INDEX(Quantity!$A$5:$XX$441,MATCH($A6,Quantity!$A$5:$A$441,0),MATCH(AP$2,Quantity!$A$4:$XX$4,0)),0)*(IFERROR(INDEX(Prices!$A$4:$XX$441,MATCH($A6,Prices!$A$4:$A$441,0),MATCH(AP$2,Prices!$A$4:$XX$4,0)),0))</f>
        <v>0</v>
      </c>
      <c r="AQ6" s="2">
        <f>+IFERROR(INDEX(Quantity!$A$5:$XX$441,MATCH($A6,Quantity!$A$5:$A$441,0),MATCH(AQ$2,Quantity!$A$4:$XX$4,0)),0)*(IFERROR(INDEX(Prices!$A$4:$XX$441,MATCH($A6,Prices!$A$4:$A$441,0),MATCH(AQ$2,Prices!$A$4:$XX$4,0)),0))</f>
        <v>0</v>
      </c>
      <c r="AR6" s="2">
        <f>+IFERROR(INDEX(Quantity!$A$5:$XX$441,MATCH($A6,Quantity!$A$5:$A$441,0),MATCH(AR$2,Quantity!$A$4:$XX$4,0)),0)*(IFERROR(INDEX(Prices!$A$4:$XX$441,MATCH($A6,Prices!$A$4:$A$441,0),MATCH(AR$2,Prices!$A$4:$XX$4,0)),0))</f>
        <v>0</v>
      </c>
      <c r="AS6" s="2"/>
      <c r="AT6" s="2"/>
    </row>
    <row r="7" spans="1:46" hidden="1" x14ac:dyDescent="0.25">
      <c r="A7" s="1">
        <f>+Quantity!A9</f>
        <v>44283</v>
      </c>
      <c r="B7" s="1"/>
      <c r="C7" s="4">
        <f>SUM($F7:XY7)</f>
        <v>4408.7625527200007</v>
      </c>
      <c r="D7" s="31">
        <f>+IFERROR(INDEX(Prices!$A$4:$XY$441,MATCH($A6,Prices!$A$4:$A$441,0),MATCH(F$2,Prices!$A$4:$XY$4,0))/INDEX(Prices!$A$4:$XY$441,MATCH($A7,Prices!$A$4:$A$441,0),MATCH(F$2,Prices!$A$4:$XY$4,0)),0)-1</f>
        <v>0</v>
      </c>
      <c r="E7" s="6">
        <f>(+Cantidades4[[#This Row],[Totals]]/C6)-1</f>
        <v>-0.10937680543844797</v>
      </c>
      <c r="F7" s="5">
        <f>+IFERROR(INDEX(Quantity!$A$5:$XX$441,MATCH($A7,Quantity!$A$5:$A$441,0),MATCH(F$2,Quantity!$A$4:$XX$4,0)),0)*(IFERROR(INDEX(Prices!$A$4:$XX$441,MATCH($A7,Prices!$A$4:$A$441,0),MATCH(F$2,Prices!$A$4:$XX$4,0)),0))</f>
        <v>0</v>
      </c>
      <c r="G7" s="5">
        <f>+IFERROR(INDEX(Quantity!$A$5:$XX$441,MATCH($A7,Quantity!$A$5:$A$441,0),MATCH(G$2,Quantity!$A$4:$XX$4,0)),0)*(IFERROR(INDEX(Prices!$A$4:$XX$441,MATCH($A7,Prices!$A$4:$A$441,0),MATCH(G$2,Prices!$A$4:$XX$4,0)),0))</f>
        <v>90.42822000000001</v>
      </c>
      <c r="H7" s="5">
        <f>+IFERROR(INDEX(Quantity!$A$5:$XX$441,MATCH($A7,Quantity!$A$5:$A$441,0),MATCH(H$2,Quantity!$A$4:$XX$4,0)),0)*(IFERROR(INDEX(Prices!$A$4:$XX$441,MATCH($A7,Prices!$A$4:$A$441,0),MATCH(H$2,Prices!$A$4:$XX$4,0)),0))</f>
        <v>309.24700380000007</v>
      </c>
      <c r="I7" s="2">
        <f>+IFERROR(INDEX(Quantity!$A$5:$XX$441,MATCH($A7,Quantity!$A$5:$A$441,0),MATCH(I$2,Quantity!$A$4:$XX$4,0)),0)*(IFERROR(INDEX(Prices!$A$4:$XX$441,MATCH($A7,Prices!$A$4:$A$441,0),MATCH(I$2,Prices!$A$4:$XX$4,0)),0))</f>
        <v>0</v>
      </c>
      <c r="J7" s="2">
        <f>+IFERROR(INDEX(Quantity!$A$5:$XX$441,MATCH($A7,Quantity!$A$5:$A$441,0),MATCH(J$2,Quantity!$A$4:$XX$4,0)),0)*(IFERROR(INDEX(Prices!$A$4:$XX$441,MATCH($A7,Prices!$A$4:$A$441,0),MATCH(J$2,Prices!$A$4:$XX$4,0)),0))</f>
        <v>0</v>
      </c>
      <c r="K7" s="2"/>
      <c r="L7" s="2"/>
      <c r="M7" s="2"/>
      <c r="N7" s="2"/>
      <c r="O7" s="5">
        <f>+IFERROR(INDEX(Quantity!$A$5:$XX$441,MATCH($A7,Quantity!$A$5:$A$441,0),MATCH(O$2,Quantity!$A$4:$XX$4,0)),0)*(IFERROR(INDEX(Prices!$A$4:$XX$441,MATCH($A7,Prices!$A$4:$A$441,0),MATCH(O$2,Prices!$A$4:$XX$4,0)),0))</f>
        <v>0</v>
      </c>
      <c r="P7" s="5">
        <f>+IFERROR(INDEX(Quantity!$A$5:$XX$441,MATCH($A7,Quantity!$A$5:$A$441,0),MATCH(P$2,Quantity!$A$4:$XX$4,0)),0)*(IFERROR(INDEX(Prices!$A$4:$XX$441,MATCH($A7,Prices!$A$4:$A$441,0),MATCH(P$2,Prices!$A$4:$XX$4,0)),0))</f>
        <v>1775.52</v>
      </c>
      <c r="Q7" s="5">
        <f>+IFERROR(INDEX(Quantity!$A$5:$XX$441,MATCH($A7,Quantity!$A$5:$A$441,0),MATCH(Q$2,Quantity!$A$4:$XX$4,0)),0)*(IFERROR(INDEX(Prices!$A$4:$XX$441,MATCH($A7,Prices!$A$4:$A$441,0),MATCH(Q$2,Prices!$A$4:$XX$4,0)),0))</f>
        <v>1213.0939000000001</v>
      </c>
      <c r="R7" s="5">
        <f>+IFERROR(INDEX(Quantity!$A$5:$XX$441,MATCH($A7,Quantity!$A$5:$A$441,0),MATCH(R$2,Quantity!$A$4:$XX$4,0)),0)*(IFERROR(INDEX(Prices!$A$4:$XX$441,MATCH($A7,Prices!$A$4:$A$441,0),MATCH(R$2,Prices!$A$4:$XX$4,0)),0))</f>
        <v>0</v>
      </c>
      <c r="S7" s="5">
        <f>+IFERROR(INDEX(Quantity!$A$5:$XX$441,MATCH($A7,Quantity!$A$5:$A$441,0),MATCH(S$2,Quantity!$A$4:$XX$4,0)),0)*(IFERROR(INDEX(Prices!$A$4:$XX$441,MATCH($A7,Prices!$A$4:$A$441,0),MATCH(S$2,Prices!$A$4:$XX$4,0)),0))</f>
        <v>0</v>
      </c>
      <c r="T7" s="5">
        <f>+IFERROR(INDEX(Quantity!$A$5:$XX$441,MATCH($A7,Quantity!$A$5:$A$441,0),MATCH(T$2,Quantity!$A$4:$XX$4,0)),0)*(IFERROR(INDEX(Prices!$A$4:$XX$441,MATCH($A7,Prices!$A$4:$A$441,0),MATCH(T$2,Prices!$A$4:$XX$4,0)),0))</f>
        <v>0</v>
      </c>
      <c r="U7" s="5">
        <f>+IFERROR(INDEX(Quantity!$A$5:$XX$441,MATCH($A7,Quantity!$A$5:$A$441,0),MATCH(U$2,Quantity!$A$4:$XX$4,0)),0)*(IFERROR(INDEX(Prices!$A$4:$XX$441,MATCH($A7,Prices!$A$4:$A$441,0),MATCH(U$2,Prices!$A$4:$XX$4,0)),0))</f>
        <v>0</v>
      </c>
      <c r="V7" s="5">
        <f>+IFERROR(INDEX(Quantity!$A$5:$XX$441,MATCH($A7,Quantity!$A$5:$A$441,0),MATCH(V$2,Quantity!$A$4:$XX$4,0)),0)*(IFERROR(INDEX(Prices!$A$4:$XX$441,MATCH($A7,Prices!$A$4:$A$441,0),MATCH(V$2,Prices!$A$4:$XX$4,0)),0))</f>
        <v>0</v>
      </c>
      <c r="W7" s="5">
        <f>+IFERROR(INDEX(Quantity!$A$5:$XX$441,MATCH($A7,Quantity!$A$5:$A$441,0),MATCH(W$2,Quantity!$A$4:$XX$4,0)),0)*(IFERROR(INDEX(Prices!$A$4:$XX$441,MATCH($A7,Prices!$A$4:$A$441,0),MATCH(W$2,Prices!$A$4:$XX$4,0)),0))</f>
        <v>0</v>
      </c>
      <c r="X7" s="5">
        <f>+IFERROR(INDEX(Quantity!$A$5:$XX$441,MATCH($A7,Quantity!$A$5:$A$441,0),MATCH(X$2,Quantity!$A$4:$XX$4,0)),0)*(IFERROR(INDEX(Prices!$A$4:$XX$441,MATCH($A7,Prices!$A$4:$A$441,0),MATCH(X$2,Prices!$A$4:$XX$4,0)),0))</f>
        <v>0</v>
      </c>
      <c r="Y7" s="5">
        <f>+IFERROR(INDEX(Quantity!$A$5:$XX$441,MATCH($A7,Quantity!$A$5:$A$441,0),MATCH(Y$2,Quantity!$A$4:$XX$4,0)),0)*(IFERROR(INDEX(Prices!$A$4:$XX$441,MATCH($A7,Prices!$A$4:$A$441,0),MATCH(Y$2,Prices!$A$4:$XX$4,0)),0))</f>
        <v>0</v>
      </c>
      <c r="Z7" s="5">
        <f>+IFERROR(INDEX(Quantity!$A$5:$XX$441,MATCH($A7,Quantity!$A$5:$A$441,0),MATCH(Z$2,Quantity!$A$4:$XX$4,0)),0)*(IFERROR(INDEX(Prices!$A$4:$XX$441,MATCH($A7,Prices!$A$4:$A$441,0),MATCH(Z$2,Prices!$A$4:$XX$4,0)),0))</f>
        <v>0</v>
      </c>
      <c r="AA7" s="5">
        <f>+IFERROR(INDEX(Quantity!$A$5:$XX$441,MATCH($A7,Quantity!$A$5:$A$441,0),MATCH(AA$2,Quantity!$A$4:$XX$4,0)),0)*(IFERROR(INDEX(Prices!$A$4:$XX$441,MATCH($A7,Prices!$A$4:$A$441,0),MATCH(AA$2,Prices!$A$4:$XX$4,0)),0))</f>
        <v>0</v>
      </c>
      <c r="AB7" s="5">
        <f>+IFERROR(INDEX(Quantity!$A$5:$XX$441,MATCH($A7,Quantity!$A$5:$A$441,0),MATCH(AB$2,Quantity!$A$4:$XX$4,0)),0)*(IFERROR(INDEX(Prices!$A$4:$XX$441,MATCH($A7,Prices!$A$4:$A$441,0),MATCH(AB$2,Prices!$A$4:$XX$4,0)),0))</f>
        <v>0</v>
      </c>
      <c r="AC7" s="5">
        <f>+IFERROR(INDEX(Quantity!$A$5:$XX$441,MATCH($A7,Quantity!$A$5:$A$441,0),MATCH(AC$2,Quantity!$A$4:$XX$4,0)),0)*(IFERROR(INDEX(Prices!$A$4:$XX$441,MATCH($A7,Prices!$A$4:$A$441,0),MATCH(AC$2,Prices!$A$4:$XX$4,0)),0))</f>
        <v>1020.4734289200002</v>
      </c>
      <c r="AD7" s="5">
        <f>+IFERROR(INDEX(Quantity!$A$5:$XX$441,MATCH($A7,Quantity!$A$5:$A$441,0),MATCH(AD$2,Quantity!$A$4:$XX$4,0)),0)*(IFERROR(INDEX(Prices!$A$4:$XX$441,MATCH($A7,Prices!$A$4:$A$441,0),MATCH(AD$2,Prices!$A$4:$XX$4,0)),0))</f>
        <v>0</v>
      </c>
      <c r="AE7" s="5">
        <f>+IFERROR(INDEX(Quantity!$A$5:$XX$441,MATCH($A7,Quantity!$A$5:$A$441,0),MATCH(AE$2,Quantity!$A$4:$XX$4,0)),0)*(IFERROR(INDEX(Prices!$A$4:$XX$441,MATCH($A7,Prices!$A$4:$A$441,0),MATCH(AE$2,Prices!$A$4:$XX$4,0)),0))</f>
        <v>0</v>
      </c>
      <c r="AF7" s="5">
        <f>+IFERROR(INDEX(Quantity!$A$5:$XX$441,MATCH($A7,Quantity!$A$5:$A$441,0),MATCH(AF$2,Quantity!$A$4:$XX$4,0)),0)*(IFERROR(INDEX(Prices!$A$4:$XX$441,MATCH($A7,Prices!$A$4:$A$441,0),MATCH(AF$2,Prices!$A$4:$XX$4,0)),0))</f>
        <v>0</v>
      </c>
      <c r="AG7" s="5">
        <f>+IFERROR(INDEX(Quantity!$A$5:$XX$441,MATCH($A7,Quantity!$A$5:$A$441,0),MATCH(AG$2,Quantity!$A$4:$XX$4,0)),0)*(IFERROR(INDEX(Prices!$A$4:$XX$441,MATCH($A7,Prices!$A$4:$A$441,0),MATCH(AG$2,Prices!$A$4:$XX$4,0)),0))</f>
        <v>0</v>
      </c>
      <c r="AH7" s="5">
        <f>+IFERROR(INDEX(Quantity!$A$5:$XX$441,MATCH($A7,Quantity!$A$5:$A$441,0),MATCH(AH$2,Quantity!$A$4:$XX$4,0)),0)*(IFERROR(INDEX(Prices!$A$4:$XX$441,MATCH($A7,Prices!$A$4:$A$441,0),MATCH(AH$2,Prices!$A$4:$XX$4,0)),0))</f>
        <v>0</v>
      </c>
      <c r="AI7" s="5">
        <f>+IFERROR(INDEX(Quantity!$A$5:$XX$441,MATCH($A7,Quantity!$A$5:$A$441,0),MATCH(AI$2,Quantity!$A$4:$XX$4,0)),0)*(IFERROR(INDEX(Prices!$A$4:$XX$441,MATCH($A7,Prices!$A$4:$A$441,0),MATCH(AI$2,Prices!$A$4:$XX$4,0)),0))</f>
        <v>0</v>
      </c>
      <c r="AJ7" s="5">
        <f>+IFERROR(INDEX(Quantity!$A$5:$XX$441,MATCH($A7,Quantity!$A$5:$A$441,0),MATCH(AJ$2,Quantity!$A$4:$XX$4,0)),0)*(IFERROR(INDEX(Prices!$A$4:$XX$441,MATCH($A7,Prices!$A$4:$A$441,0),MATCH(AJ$2,Prices!$A$4:$XX$4,0)),0))</f>
        <v>0</v>
      </c>
      <c r="AK7" s="5">
        <f>+IFERROR(INDEX(Quantity!$A$5:$XX$441,MATCH($A7,Quantity!$A$5:$A$441,0),MATCH(AK$2,Quantity!$A$4:$XX$4,0)),0)*(IFERROR(INDEX(Prices!$A$4:$XX$441,MATCH($A7,Prices!$A$4:$A$441,0),MATCH(AK$2,Prices!$A$4:$XX$4,0)),0))</f>
        <v>0</v>
      </c>
      <c r="AL7" s="5">
        <f>+IFERROR(INDEX(Quantity!$A$5:$XX$441,MATCH($A7,Quantity!$A$5:$A$441,0),MATCH(AL$2,Quantity!$A$4:$XX$4,0)),0)*(IFERROR(INDEX(Prices!$A$4:$XX$441,MATCH($A7,Prices!$A$4:$A$441,0),MATCH(AL$2,Prices!$A$4:$XX$4,0)),0))</f>
        <v>0</v>
      </c>
      <c r="AM7" s="5">
        <f>+IFERROR(INDEX(Quantity!$A$5:$XX$441,MATCH($A7,Quantity!$A$5:$A$441,0),MATCH(AM$2,Quantity!$A$4:$XX$4,0)),0)*(IFERROR(INDEX(Prices!$A$4:$XX$441,MATCH($A7,Prices!$A$4:$A$441,0),MATCH(AM$2,Prices!$A$4:$XX$4,0)),0))</f>
        <v>0</v>
      </c>
      <c r="AN7" s="5">
        <f>+IFERROR(INDEX(Quantity!$A$5:$XX$441,MATCH($A7,Quantity!$A$5:$A$441,0),MATCH(AN$2,Quantity!$A$4:$XX$4,0)),0)*(IFERROR(INDEX(Prices!$A$4:$XX$441,MATCH($A7,Prices!$A$4:$A$441,0),MATCH(AN$2,Prices!$A$4:$XX$4,0)),0))</f>
        <v>0</v>
      </c>
      <c r="AO7" s="2">
        <f>+IFERROR(INDEX(Quantity!$A$5:$XX$441,MATCH($A7,Quantity!$A$5:$A$441,0),MATCH(AO$2,Quantity!$A$4:$XX$4,0)),0)*(IFERROR(INDEX(Prices!$A$4:$XX$441,MATCH($A7,Prices!$A$4:$A$441,0),MATCH(AO$2,Prices!$A$4:$XX$4,0)),0))</f>
        <v>0</v>
      </c>
      <c r="AP7" s="2">
        <f>+IFERROR(INDEX(Quantity!$A$5:$XX$441,MATCH($A7,Quantity!$A$5:$A$441,0),MATCH(AP$2,Quantity!$A$4:$XX$4,0)),0)*(IFERROR(INDEX(Prices!$A$4:$XX$441,MATCH($A7,Prices!$A$4:$A$441,0),MATCH(AP$2,Prices!$A$4:$XX$4,0)),0))</f>
        <v>0</v>
      </c>
      <c r="AQ7" s="2">
        <f>+IFERROR(INDEX(Quantity!$A$5:$XX$441,MATCH($A7,Quantity!$A$5:$A$441,0),MATCH(AQ$2,Quantity!$A$4:$XX$4,0)),0)*(IFERROR(INDEX(Prices!$A$4:$XX$441,MATCH($A7,Prices!$A$4:$A$441,0),MATCH(AQ$2,Prices!$A$4:$XX$4,0)),0))</f>
        <v>0</v>
      </c>
      <c r="AR7" s="2">
        <f>+IFERROR(INDEX(Quantity!$A$5:$XX$441,MATCH($A7,Quantity!$A$5:$A$441,0),MATCH(AR$2,Quantity!$A$4:$XX$4,0)),0)*(IFERROR(INDEX(Prices!$A$4:$XX$441,MATCH($A7,Prices!$A$4:$A$441,0),MATCH(AR$2,Prices!$A$4:$XX$4,0)),0))</f>
        <v>0</v>
      </c>
      <c r="AS7" s="2"/>
      <c r="AT7" s="2"/>
    </row>
    <row r="8" spans="1:46" hidden="1" x14ac:dyDescent="0.25">
      <c r="A8" s="1">
        <f>+Quantity!A10</f>
        <v>44284</v>
      </c>
      <c r="B8" s="1"/>
      <c r="C8" s="4">
        <f>SUM($F8:XY8)</f>
        <v>4974.3335762080269</v>
      </c>
      <c r="D8" s="31">
        <f>+IFERROR(INDEX(Prices!$A$4:$XY$441,MATCH($A7,Prices!$A$4:$A$441,0),MATCH(F$2,Prices!$A$4:$XY$4,0))/INDEX(Prices!$A$4:$XY$441,MATCH($A8,Prices!$A$4:$A$441,0),MATCH(F$2,Prices!$A$4:$XY$4,0)),0)-1</f>
        <v>0</v>
      </c>
      <c r="E8" s="6">
        <f>(+Cantidades4[[#This Row],[Totals]]/C7)-1</f>
        <v>0.12828339397391564</v>
      </c>
      <c r="F8" s="5">
        <f>+IFERROR(INDEX(Quantity!$A$5:$XX$441,MATCH($A8,Quantity!$A$5:$A$441,0),MATCH(F$2,Quantity!$A$4:$XX$4,0)),0)*(IFERROR(INDEX(Prices!$A$4:$XX$441,MATCH($A8,Prices!$A$4:$A$441,0),MATCH(F$2,Prices!$A$4:$XX$4,0)),0))</f>
        <v>0</v>
      </c>
      <c r="G8" s="5">
        <f>+IFERROR(INDEX(Quantity!$A$5:$XX$441,MATCH($A8,Quantity!$A$5:$A$441,0),MATCH(G$2,Quantity!$A$4:$XX$4,0)),0)*(IFERROR(INDEX(Prices!$A$4:$XX$441,MATCH($A8,Prices!$A$4:$A$441,0),MATCH(G$2,Prices!$A$4:$XX$4,0)),0))</f>
        <v>90.42822000000001</v>
      </c>
      <c r="H8" s="5">
        <f>+IFERROR(INDEX(Quantity!$A$5:$XX$441,MATCH($A8,Quantity!$A$5:$A$441,0),MATCH(H$2,Quantity!$A$4:$XX$4,0)),0)*(IFERROR(INDEX(Prices!$A$4:$XX$441,MATCH($A8,Prices!$A$4:$A$441,0),MATCH(H$2,Prices!$A$4:$XX$4,0)),0))</f>
        <v>604.23403752574279</v>
      </c>
      <c r="I8" s="2">
        <f>+IFERROR(INDEX(Quantity!$A$5:$XX$441,MATCH($A8,Quantity!$A$5:$A$441,0),MATCH(I$2,Quantity!$A$4:$XX$4,0)),0)*(IFERROR(INDEX(Prices!$A$4:$XX$441,MATCH($A8,Prices!$A$4:$A$441,0),MATCH(I$2,Prices!$A$4:$XX$4,0)),0))</f>
        <v>0</v>
      </c>
      <c r="J8" s="2">
        <f>+IFERROR(INDEX(Quantity!$A$5:$XX$441,MATCH($A8,Quantity!$A$5:$A$441,0),MATCH(J$2,Quantity!$A$4:$XX$4,0)),0)*(IFERROR(INDEX(Prices!$A$4:$XX$441,MATCH($A8,Prices!$A$4:$A$441,0),MATCH(J$2,Prices!$A$4:$XX$4,0)),0))</f>
        <v>0</v>
      </c>
      <c r="K8" s="2"/>
      <c r="L8" s="2"/>
      <c r="M8" s="2"/>
      <c r="N8" s="2"/>
      <c r="O8" s="5">
        <f>+IFERROR(INDEX(Quantity!$A$5:$XX$441,MATCH($A8,Quantity!$A$5:$A$441,0),MATCH(O$2,Quantity!$A$4:$XX$4,0)),0)*(IFERROR(INDEX(Prices!$A$4:$XX$441,MATCH($A8,Prices!$A$4:$A$441,0),MATCH(O$2,Prices!$A$4:$XX$4,0)),0))</f>
        <v>0</v>
      </c>
      <c r="P8" s="5">
        <f>+IFERROR(INDEX(Quantity!$A$5:$XX$441,MATCH($A8,Quantity!$A$5:$A$441,0),MATCH(P$2,Quantity!$A$4:$XX$4,0)),0)*(IFERROR(INDEX(Prices!$A$4:$XX$441,MATCH($A8,Prices!$A$4:$A$441,0),MATCH(P$2,Prices!$A$4:$XX$4,0)),0))</f>
        <v>1750.86</v>
      </c>
      <c r="Q8" s="5">
        <f>+IFERROR(INDEX(Quantity!$A$5:$XX$441,MATCH($A8,Quantity!$A$5:$A$441,0),MATCH(Q$2,Quantity!$A$4:$XX$4,0)),0)*(IFERROR(INDEX(Prices!$A$4:$XX$441,MATCH($A8,Prices!$A$4:$A$441,0),MATCH(Q$2,Prices!$A$4:$XX$4,0)),0))</f>
        <v>1213.0939000000001</v>
      </c>
      <c r="R8" s="5">
        <f>+IFERROR(INDEX(Quantity!$A$5:$XX$441,MATCH($A8,Quantity!$A$5:$A$441,0),MATCH(R$2,Quantity!$A$4:$XX$4,0)),0)*(IFERROR(INDEX(Prices!$A$4:$XX$441,MATCH($A8,Prices!$A$4:$A$441,0),MATCH(R$2,Prices!$A$4:$XX$4,0)),0))</f>
        <v>0</v>
      </c>
      <c r="S8" s="5">
        <f>+IFERROR(INDEX(Quantity!$A$5:$XX$441,MATCH($A8,Quantity!$A$5:$A$441,0),MATCH(S$2,Quantity!$A$4:$XX$4,0)),0)*(IFERROR(INDEX(Prices!$A$4:$XX$441,MATCH($A8,Prices!$A$4:$A$441,0),MATCH(S$2,Prices!$A$4:$XX$4,0)),0))</f>
        <v>0</v>
      </c>
      <c r="T8" s="5">
        <f>+IFERROR(INDEX(Quantity!$A$5:$XX$441,MATCH($A8,Quantity!$A$5:$A$441,0),MATCH(T$2,Quantity!$A$4:$XX$4,0)),0)*(IFERROR(INDEX(Prices!$A$4:$XX$441,MATCH($A8,Prices!$A$4:$A$441,0),MATCH(T$2,Prices!$A$4:$XX$4,0)),0))</f>
        <v>0</v>
      </c>
      <c r="U8" s="5">
        <f>+IFERROR(INDEX(Quantity!$A$5:$XX$441,MATCH($A8,Quantity!$A$5:$A$441,0),MATCH(U$2,Quantity!$A$4:$XX$4,0)),0)*(IFERROR(INDEX(Prices!$A$4:$XX$441,MATCH($A8,Prices!$A$4:$A$441,0),MATCH(U$2,Prices!$A$4:$XX$4,0)),0))</f>
        <v>0</v>
      </c>
      <c r="V8" s="5">
        <f>+IFERROR(INDEX(Quantity!$A$5:$XX$441,MATCH($A8,Quantity!$A$5:$A$441,0),MATCH(V$2,Quantity!$A$4:$XX$4,0)),0)*(IFERROR(INDEX(Prices!$A$4:$XX$441,MATCH($A8,Prices!$A$4:$A$441,0),MATCH(V$2,Prices!$A$4:$XX$4,0)),0))</f>
        <v>0</v>
      </c>
      <c r="W8" s="5">
        <f>+IFERROR(INDEX(Quantity!$A$5:$XX$441,MATCH($A8,Quantity!$A$5:$A$441,0),MATCH(W$2,Quantity!$A$4:$XX$4,0)),0)*(IFERROR(INDEX(Prices!$A$4:$XX$441,MATCH($A8,Prices!$A$4:$A$441,0),MATCH(W$2,Prices!$A$4:$XX$4,0)),0))</f>
        <v>0</v>
      </c>
      <c r="X8" s="5">
        <f>+IFERROR(INDEX(Quantity!$A$5:$XX$441,MATCH($A8,Quantity!$A$5:$A$441,0),MATCH(X$2,Quantity!$A$4:$XX$4,0)),0)*(IFERROR(INDEX(Prices!$A$4:$XX$441,MATCH($A8,Prices!$A$4:$A$441,0),MATCH(X$2,Prices!$A$4:$XX$4,0)),0))</f>
        <v>0</v>
      </c>
      <c r="Y8" s="5">
        <f>+IFERROR(INDEX(Quantity!$A$5:$XX$441,MATCH($A8,Quantity!$A$5:$A$441,0),MATCH(Y$2,Quantity!$A$4:$XX$4,0)),0)*(IFERROR(INDEX(Prices!$A$4:$XX$441,MATCH($A8,Prices!$A$4:$A$441,0),MATCH(Y$2,Prices!$A$4:$XX$4,0)),0))</f>
        <v>0</v>
      </c>
      <c r="Z8" s="5">
        <f>+IFERROR(INDEX(Quantity!$A$5:$XX$441,MATCH($A8,Quantity!$A$5:$A$441,0),MATCH(Z$2,Quantity!$A$4:$XX$4,0)),0)*(IFERROR(INDEX(Prices!$A$4:$XX$441,MATCH($A8,Prices!$A$4:$A$441,0),MATCH(Z$2,Prices!$A$4:$XX$4,0)),0))</f>
        <v>0</v>
      </c>
      <c r="AA8" s="5">
        <f>+IFERROR(INDEX(Quantity!$A$5:$XX$441,MATCH($A8,Quantity!$A$5:$A$441,0),MATCH(AA$2,Quantity!$A$4:$XX$4,0)),0)*(IFERROR(INDEX(Prices!$A$4:$XX$441,MATCH($A8,Prices!$A$4:$A$441,0),MATCH(AA$2,Prices!$A$4:$XX$4,0)),0))</f>
        <v>0</v>
      </c>
      <c r="AB8" s="5">
        <f>+IFERROR(INDEX(Quantity!$A$5:$XX$441,MATCH($A8,Quantity!$A$5:$A$441,0),MATCH(AB$2,Quantity!$A$4:$XX$4,0)),0)*(IFERROR(INDEX(Prices!$A$4:$XX$441,MATCH($A8,Prices!$A$4:$A$441,0),MATCH(AB$2,Prices!$A$4:$XX$4,0)),0))</f>
        <v>0</v>
      </c>
      <c r="AC8" s="5">
        <f>+IFERROR(INDEX(Quantity!$A$5:$XX$441,MATCH($A8,Quantity!$A$5:$A$441,0),MATCH(AC$2,Quantity!$A$4:$XX$4,0)),0)*(IFERROR(INDEX(Prices!$A$4:$XX$441,MATCH($A8,Prices!$A$4:$A$441,0),MATCH(AC$2,Prices!$A$4:$XX$4,0)),0))</f>
        <v>1020.4734289200002</v>
      </c>
      <c r="AD8" s="5">
        <f>+IFERROR(INDEX(Quantity!$A$5:$XX$441,MATCH($A8,Quantity!$A$5:$A$441,0),MATCH(AD$2,Quantity!$A$4:$XX$4,0)),0)*(IFERROR(INDEX(Prices!$A$4:$XX$441,MATCH($A8,Prices!$A$4:$A$441,0),MATCH(AD$2,Prices!$A$4:$XX$4,0)),0))</f>
        <v>0</v>
      </c>
      <c r="AE8" s="5">
        <f>+IFERROR(INDEX(Quantity!$A$5:$XX$441,MATCH($A8,Quantity!$A$5:$A$441,0),MATCH(AE$2,Quantity!$A$4:$XX$4,0)),0)*(IFERROR(INDEX(Prices!$A$4:$XX$441,MATCH($A8,Prices!$A$4:$A$441,0),MATCH(AE$2,Prices!$A$4:$XX$4,0)),0))</f>
        <v>179.71472598680313</v>
      </c>
      <c r="AF8" s="5">
        <f>+IFERROR(INDEX(Quantity!$A$5:$XX$441,MATCH($A8,Quantity!$A$5:$A$441,0),MATCH(AF$2,Quantity!$A$4:$XX$4,0)),0)*(IFERROR(INDEX(Prices!$A$4:$XX$441,MATCH($A8,Prices!$A$4:$A$441,0),MATCH(AF$2,Prices!$A$4:$XX$4,0)),0))</f>
        <v>0</v>
      </c>
      <c r="AG8" s="5">
        <f>+IFERROR(INDEX(Quantity!$A$5:$XX$441,MATCH($A8,Quantity!$A$5:$A$441,0),MATCH(AG$2,Quantity!$A$4:$XX$4,0)),0)*(IFERROR(INDEX(Prices!$A$4:$XX$441,MATCH($A8,Prices!$A$4:$A$441,0),MATCH(AG$2,Prices!$A$4:$XX$4,0)),0))</f>
        <v>0</v>
      </c>
      <c r="AH8" s="5">
        <f>+IFERROR(INDEX(Quantity!$A$5:$XX$441,MATCH($A8,Quantity!$A$5:$A$441,0),MATCH(AH$2,Quantity!$A$4:$XX$4,0)),0)*(IFERROR(INDEX(Prices!$A$4:$XX$441,MATCH($A8,Prices!$A$4:$A$441,0),MATCH(AH$2,Prices!$A$4:$XX$4,0)),0))</f>
        <v>115.52926377548005</v>
      </c>
      <c r="AI8" s="5">
        <f>+IFERROR(INDEX(Quantity!$A$5:$XX$441,MATCH($A8,Quantity!$A$5:$A$441,0),MATCH(AI$2,Quantity!$A$4:$XX$4,0)),0)*(IFERROR(INDEX(Prices!$A$4:$XX$441,MATCH($A8,Prices!$A$4:$A$441,0),MATCH(AI$2,Prices!$A$4:$XX$4,0)),0))</f>
        <v>0</v>
      </c>
      <c r="AJ8" s="5">
        <f>+IFERROR(INDEX(Quantity!$A$5:$XX$441,MATCH($A8,Quantity!$A$5:$A$441,0),MATCH(AJ$2,Quantity!$A$4:$XX$4,0)),0)*(IFERROR(INDEX(Prices!$A$4:$XX$441,MATCH($A8,Prices!$A$4:$A$441,0),MATCH(AJ$2,Prices!$A$4:$XX$4,0)),0))</f>
        <v>0</v>
      </c>
      <c r="AK8" s="5">
        <f>+IFERROR(INDEX(Quantity!$A$5:$XX$441,MATCH($A8,Quantity!$A$5:$A$441,0),MATCH(AK$2,Quantity!$A$4:$XX$4,0)),0)*(IFERROR(INDEX(Prices!$A$4:$XX$441,MATCH($A8,Prices!$A$4:$A$441,0),MATCH(AK$2,Prices!$A$4:$XX$4,0)),0))</f>
        <v>0</v>
      </c>
      <c r="AL8" s="5">
        <f>+IFERROR(INDEX(Quantity!$A$5:$XX$441,MATCH($A8,Quantity!$A$5:$A$441,0),MATCH(AL$2,Quantity!$A$4:$XX$4,0)),0)*(IFERROR(INDEX(Prices!$A$4:$XX$441,MATCH($A8,Prices!$A$4:$A$441,0),MATCH(AL$2,Prices!$A$4:$XX$4,0)),0))</f>
        <v>0</v>
      </c>
      <c r="AM8" s="5">
        <f>+IFERROR(INDEX(Quantity!$A$5:$XX$441,MATCH($A8,Quantity!$A$5:$A$441,0),MATCH(AM$2,Quantity!$A$4:$XX$4,0)),0)*(IFERROR(INDEX(Prices!$A$4:$XX$441,MATCH($A8,Prices!$A$4:$A$441,0),MATCH(AM$2,Prices!$A$4:$XX$4,0)),0))</f>
        <v>0</v>
      </c>
      <c r="AN8" s="5">
        <f>+IFERROR(INDEX(Quantity!$A$5:$XX$441,MATCH($A8,Quantity!$A$5:$A$441,0),MATCH(AN$2,Quantity!$A$4:$XX$4,0)),0)*(IFERROR(INDEX(Prices!$A$4:$XX$441,MATCH($A8,Prices!$A$4:$A$441,0),MATCH(AN$2,Prices!$A$4:$XX$4,0)),0))</f>
        <v>0</v>
      </c>
      <c r="AO8" s="2">
        <f>+IFERROR(INDEX(Quantity!$A$5:$XX$441,MATCH($A8,Quantity!$A$5:$A$441,0),MATCH(AO$2,Quantity!$A$4:$XX$4,0)),0)*(IFERROR(INDEX(Prices!$A$4:$XX$441,MATCH($A8,Prices!$A$4:$A$441,0),MATCH(AO$2,Prices!$A$4:$XX$4,0)),0))</f>
        <v>0</v>
      </c>
      <c r="AP8" s="2">
        <f>+IFERROR(INDEX(Quantity!$A$5:$XX$441,MATCH($A8,Quantity!$A$5:$A$441,0),MATCH(AP$2,Quantity!$A$4:$XX$4,0)),0)*(IFERROR(INDEX(Prices!$A$4:$XX$441,MATCH($A8,Prices!$A$4:$A$441,0),MATCH(AP$2,Prices!$A$4:$XX$4,0)),0))</f>
        <v>0</v>
      </c>
      <c r="AQ8" s="2">
        <f>+IFERROR(INDEX(Quantity!$A$5:$XX$441,MATCH($A8,Quantity!$A$5:$A$441,0),MATCH(AQ$2,Quantity!$A$4:$XX$4,0)),0)*(IFERROR(INDEX(Prices!$A$4:$XX$441,MATCH($A8,Prices!$A$4:$A$441,0),MATCH(AQ$2,Prices!$A$4:$XX$4,0)),0))</f>
        <v>0</v>
      </c>
      <c r="AR8" s="2">
        <f>+IFERROR(INDEX(Quantity!$A$5:$XX$441,MATCH($A8,Quantity!$A$5:$A$441,0),MATCH(AR$2,Quantity!$A$4:$XX$4,0)),0)*(IFERROR(INDEX(Prices!$A$4:$XX$441,MATCH($A8,Prices!$A$4:$A$441,0),MATCH(AR$2,Prices!$A$4:$XX$4,0)),0))</f>
        <v>0</v>
      </c>
      <c r="AS8" s="2"/>
      <c r="AT8" s="2"/>
    </row>
    <row r="9" spans="1:46" hidden="1" x14ac:dyDescent="0.25">
      <c r="A9" s="1">
        <f>+Quantity!A11</f>
        <v>44285</v>
      </c>
      <c r="B9" s="1"/>
      <c r="C9" s="4">
        <f>SUM($F9:XY9)</f>
        <v>5073.571211840117</v>
      </c>
      <c r="D9" s="31">
        <f>+IFERROR(INDEX(Prices!$A$4:$XY$441,MATCH($A8,Prices!$A$4:$A$441,0),MATCH(F$2,Prices!$A$4:$XY$4,0))/INDEX(Prices!$A$4:$XY$441,MATCH($A9,Prices!$A$4:$A$441,0),MATCH(F$2,Prices!$A$4:$XY$4,0)),0)-1</f>
        <v>0</v>
      </c>
      <c r="E9" s="6">
        <f>(+Cantidades4[[#This Row],[Totals]]/C8)-1</f>
        <v>1.9949935827934473E-2</v>
      </c>
      <c r="F9" s="5">
        <f>+IFERROR(INDEX(Quantity!$A$5:$XX$441,MATCH($A9,Quantity!$A$5:$A$441,0),MATCH(F$2,Quantity!$A$4:$XX$4,0)),0)*(IFERROR(INDEX(Prices!$A$4:$XX$441,MATCH($A9,Prices!$A$4:$A$441,0),MATCH(F$2,Prices!$A$4:$XX$4,0)),0))</f>
        <v>0</v>
      </c>
      <c r="G9" s="5">
        <f>+IFERROR(INDEX(Quantity!$A$5:$XX$441,MATCH($A9,Quantity!$A$5:$A$441,0),MATCH(G$2,Quantity!$A$4:$XX$4,0)),0)*(IFERROR(INDEX(Prices!$A$4:$XX$441,MATCH($A9,Prices!$A$4:$A$441,0),MATCH(G$2,Prices!$A$4:$XX$4,0)),0))</f>
        <v>90.42822000000001</v>
      </c>
      <c r="H9" s="5">
        <f>+IFERROR(INDEX(Quantity!$A$5:$XX$441,MATCH($A9,Quantity!$A$5:$A$441,0),MATCH(H$2,Quantity!$A$4:$XX$4,0)),0)*(IFERROR(INDEX(Prices!$A$4:$XX$441,MATCH($A9,Prices!$A$4:$A$441,0),MATCH(H$2,Prices!$A$4:$XX$4,0)),0))</f>
        <v>666.73681812724919</v>
      </c>
      <c r="I9" s="2">
        <f>+IFERROR(INDEX(Quantity!$A$5:$XX$441,MATCH($A9,Quantity!$A$5:$A$441,0),MATCH(I$2,Quantity!$A$4:$XX$4,0)),0)*(IFERROR(INDEX(Prices!$A$4:$XX$441,MATCH($A9,Prices!$A$4:$A$441,0),MATCH(I$2,Prices!$A$4:$XX$4,0)),0))</f>
        <v>0</v>
      </c>
      <c r="J9" s="2">
        <f>+IFERROR(INDEX(Quantity!$A$5:$XX$441,MATCH($A9,Quantity!$A$5:$A$441,0),MATCH(J$2,Quantity!$A$4:$XX$4,0)),0)*(IFERROR(INDEX(Prices!$A$4:$XX$441,MATCH($A9,Prices!$A$4:$A$441,0),MATCH(J$2,Prices!$A$4:$XX$4,0)),0))</f>
        <v>0</v>
      </c>
      <c r="K9" s="2"/>
      <c r="L9" s="2"/>
      <c r="M9" s="2"/>
      <c r="N9" s="2"/>
      <c r="O9" s="5">
        <f>+IFERROR(INDEX(Quantity!$A$5:$XX$441,MATCH($A9,Quantity!$A$5:$A$441,0),MATCH(O$2,Quantity!$A$4:$XX$4,0)),0)*(IFERROR(INDEX(Prices!$A$4:$XX$441,MATCH($A9,Prices!$A$4:$A$441,0),MATCH(O$2,Prices!$A$4:$XX$4,0)),0))</f>
        <v>0</v>
      </c>
      <c r="P9" s="5">
        <f>+IFERROR(INDEX(Quantity!$A$5:$XX$441,MATCH($A9,Quantity!$A$5:$A$441,0),MATCH(P$2,Quantity!$A$4:$XX$4,0)),0)*(IFERROR(INDEX(Prices!$A$4:$XX$441,MATCH($A9,Prices!$A$4:$A$441,0),MATCH(P$2,Prices!$A$4:$XX$4,0)),0))</f>
        <v>1750.86</v>
      </c>
      <c r="Q9" s="5">
        <f>+IFERROR(INDEX(Quantity!$A$5:$XX$441,MATCH($A9,Quantity!$A$5:$A$441,0),MATCH(Q$2,Quantity!$A$4:$XX$4,0)),0)*(IFERROR(INDEX(Prices!$A$4:$XX$441,MATCH($A9,Prices!$A$4:$A$441,0),MATCH(Q$2,Prices!$A$4:$XX$4,0)),0))</f>
        <v>1213.0939000000001</v>
      </c>
      <c r="R9" s="5">
        <f>+IFERROR(INDEX(Quantity!$A$5:$XX$441,MATCH($A9,Quantity!$A$5:$A$441,0),MATCH(R$2,Quantity!$A$4:$XX$4,0)),0)*(IFERROR(INDEX(Prices!$A$4:$XX$441,MATCH($A9,Prices!$A$4:$A$441,0),MATCH(R$2,Prices!$A$4:$XX$4,0)),0))</f>
        <v>0</v>
      </c>
      <c r="S9" s="5">
        <f>+IFERROR(INDEX(Quantity!$A$5:$XX$441,MATCH($A9,Quantity!$A$5:$A$441,0),MATCH(S$2,Quantity!$A$4:$XX$4,0)),0)*(IFERROR(INDEX(Prices!$A$4:$XX$441,MATCH($A9,Prices!$A$4:$A$441,0),MATCH(S$2,Prices!$A$4:$XX$4,0)),0))</f>
        <v>0</v>
      </c>
      <c r="T9" s="5">
        <f>+IFERROR(INDEX(Quantity!$A$5:$XX$441,MATCH($A9,Quantity!$A$5:$A$441,0),MATCH(T$2,Quantity!$A$4:$XX$4,0)),0)*(IFERROR(INDEX(Prices!$A$4:$XX$441,MATCH($A9,Prices!$A$4:$A$441,0),MATCH(T$2,Prices!$A$4:$XX$4,0)),0))</f>
        <v>0</v>
      </c>
      <c r="U9" s="5">
        <f>+IFERROR(INDEX(Quantity!$A$5:$XX$441,MATCH($A9,Quantity!$A$5:$A$441,0),MATCH(U$2,Quantity!$A$4:$XX$4,0)),0)*(IFERROR(INDEX(Prices!$A$4:$XX$441,MATCH($A9,Prices!$A$4:$A$441,0),MATCH(U$2,Prices!$A$4:$XX$4,0)),0))</f>
        <v>0</v>
      </c>
      <c r="V9" s="5">
        <f>+IFERROR(INDEX(Quantity!$A$5:$XX$441,MATCH($A9,Quantity!$A$5:$A$441,0),MATCH(V$2,Quantity!$A$4:$XX$4,0)),0)*(IFERROR(INDEX(Prices!$A$4:$XX$441,MATCH($A9,Prices!$A$4:$A$441,0),MATCH(V$2,Prices!$A$4:$XX$4,0)),0))</f>
        <v>0</v>
      </c>
      <c r="W9" s="5">
        <f>+IFERROR(INDEX(Quantity!$A$5:$XX$441,MATCH($A9,Quantity!$A$5:$A$441,0),MATCH(W$2,Quantity!$A$4:$XX$4,0)),0)*(IFERROR(INDEX(Prices!$A$4:$XX$441,MATCH($A9,Prices!$A$4:$A$441,0),MATCH(W$2,Prices!$A$4:$XX$4,0)),0))</f>
        <v>0</v>
      </c>
      <c r="X9" s="5">
        <f>+IFERROR(INDEX(Quantity!$A$5:$XX$441,MATCH($A9,Quantity!$A$5:$A$441,0),MATCH(X$2,Quantity!$A$4:$XX$4,0)),0)*(IFERROR(INDEX(Prices!$A$4:$XX$441,MATCH($A9,Prices!$A$4:$A$441,0),MATCH(X$2,Prices!$A$4:$XX$4,0)),0))</f>
        <v>0</v>
      </c>
      <c r="Y9" s="5">
        <f>+IFERROR(INDEX(Quantity!$A$5:$XX$441,MATCH($A9,Quantity!$A$5:$A$441,0),MATCH(Y$2,Quantity!$A$4:$XX$4,0)),0)*(IFERROR(INDEX(Prices!$A$4:$XX$441,MATCH($A9,Prices!$A$4:$A$441,0),MATCH(Y$2,Prices!$A$4:$XX$4,0)),0))</f>
        <v>0</v>
      </c>
      <c r="Z9" s="5">
        <f>+IFERROR(INDEX(Quantity!$A$5:$XX$441,MATCH($A9,Quantity!$A$5:$A$441,0),MATCH(Z$2,Quantity!$A$4:$XX$4,0)),0)*(IFERROR(INDEX(Prices!$A$4:$XX$441,MATCH($A9,Prices!$A$4:$A$441,0),MATCH(Z$2,Prices!$A$4:$XX$4,0)),0))</f>
        <v>0</v>
      </c>
      <c r="AA9" s="5">
        <f>+IFERROR(INDEX(Quantity!$A$5:$XX$441,MATCH($A9,Quantity!$A$5:$A$441,0),MATCH(AA$2,Quantity!$A$4:$XX$4,0)),0)*(IFERROR(INDEX(Prices!$A$4:$XX$441,MATCH($A9,Prices!$A$4:$A$441,0),MATCH(AA$2,Prices!$A$4:$XX$4,0)),0))</f>
        <v>0</v>
      </c>
      <c r="AB9" s="5">
        <f>+IFERROR(INDEX(Quantity!$A$5:$XX$441,MATCH($A9,Quantity!$A$5:$A$441,0),MATCH(AB$2,Quantity!$A$4:$XX$4,0)),0)*(IFERROR(INDEX(Prices!$A$4:$XX$441,MATCH($A9,Prices!$A$4:$A$441,0),MATCH(AB$2,Prices!$A$4:$XX$4,0)),0))</f>
        <v>0</v>
      </c>
      <c r="AC9" s="5">
        <f>+IFERROR(INDEX(Quantity!$A$5:$XX$441,MATCH($A9,Quantity!$A$5:$A$441,0),MATCH(AC$2,Quantity!$A$4:$XX$4,0)),0)*(IFERROR(INDEX(Prices!$A$4:$XX$441,MATCH($A9,Prices!$A$4:$A$441,0),MATCH(AC$2,Prices!$A$4:$XX$4,0)),0))</f>
        <v>1020.4734289200002</v>
      </c>
      <c r="AD9" s="5">
        <f>+IFERROR(INDEX(Quantity!$A$5:$XX$441,MATCH($A9,Quantity!$A$5:$A$441,0),MATCH(AD$2,Quantity!$A$4:$XX$4,0)),0)*(IFERROR(INDEX(Prices!$A$4:$XX$441,MATCH($A9,Prices!$A$4:$A$441,0),MATCH(AD$2,Prices!$A$4:$XX$4,0)),0))</f>
        <v>0</v>
      </c>
      <c r="AE9" s="5">
        <f>+IFERROR(INDEX(Quantity!$A$5:$XX$441,MATCH($A9,Quantity!$A$5:$A$441,0),MATCH(AE$2,Quantity!$A$4:$XX$4,0)),0)*(IFERROR(INDEX(Prices!$A$4:$XX$441,MATCH($A9,Prices!$A$4:$A$441,0),MATCH(AE$2,Prices!$A$4:$XX$4,0)),0))</f>
        <v>179.71472598680313</v>
      </c>
      <c r="AF9" s="5">
        <f>+IFERROR(INDEX(Quantity!$A$5:$XX$441,MATCH($A9,Quantity!$A$5:$A$441,0),MATCH(AF$2,Quantity!$A$4:$XX$4,0)),0)*(IFERROR(INDEX(Prices!$A$4:$XX$441,MATCH($A9,Prices!$A$4:$A$441,0),MATCH(AF$2,Prices!$A$4:$XX$4,0)),0))</f>
        <v>0</v>
      </c>
      <c r="AG9" s="5">
        <f>+IFERROR(INDEX(Quantity!$A$5:$XX$441,MATCH($A9,Quantity!$A$5:$A$441,0),MATCH(AG$2,Quantity!$A$4:$XX$4,0)),0)*(IFERROR(INDEX(Prices!$A$4:$XX$441,MATCH($A9,Prices!$A$4:$A$441,0),MATCH(AG$2,Prices!$A$4:$XX$4,0)),0))</f>
        <v>0</v>
      </c>
      <c r="AH9" s="5">
        <f>+IFERROR(INDEX(Quantity!$A$5:$XX$441,MATCH($A9,Quantity!$A$5:$A$441,0),MATCH(AH$2,Quantity!$A$4:$XX$4,0)),0)*(IFERROR(INDEX(Prices!$A$4:$XX$441,MATCH($A9,Prices!$A$4:$A$441,0),MATCH(AH$2,Prices!$A$4:$XX$4,0)),0))</f>
        <v>152.26411880606469</v>
      </c>
      <c r="AI9" s="5">
        <f>+IFERROR(INDEX(Quantity!$A$5:$XX$441,MATCH($A9,Quantity!$A$5:$A$441,0),MATCH(AI$2,Quantity!$A$4:$XX$4,0)),0)*(IFERROR(INDEX(Prices!$A$4:$XX$441,MATCH($A9,Prices!$A$4:$A$441,0),MATCH(AI$2,Prices!$A$4:$XX$4,0)),0))</f>
        <v>0</v>
      </c>
      <c r="AJ9" s="5">
        <f>+IFERROR(INDEX(Quantity!$A$5:$XX$441,MATCH($A9,Quantity!$A$5:$A$441,0),MATCH(AJ$2,Quantity!$A$4:$XX$4,0)),0)*(IFERROR(INDEX(Prices!$A$4:$XX$441,MATCH($A9,Prices!$A$4:$A$441,0),MATCH(AJ$2,Prices!$A$4:$XX$4,0)),0))</f>
        <v>0</v>
      </c>
      <c r="AK9" s="5">
        <f>+IFERROR(INDEX(Quantity!$A$5:$XX$441,MATCH($A9,Quantity!$A$5:$A$441,0),MATCH(AK$2,Quantity!$A$4:$XX$4,0)),0)*(IFERROR(INDEX(Prices!$A$4:$XX$441,MATCH($A9,Prices!$A$4:$A$441,0),MATCH(AK$2,Prices!$A$4:$XX$4,0)),0))</f>
        <v>0</v>
      </c>
      <c r="AL9" s="5">
        <f>+IFERROR(INDEX(Quantity!$A$5:$XX$441,MATCH($A9,Quantity!$A$5:$A$441,0),MATCH(AL$2,Quantity!$A$4:$XX$4,0)),0)*(IFERROR(INDEX(Prices!$A$4:$XX$441,MATCH($A9,Prices!$A$4:$A$441,0),MATCH(AL$2,Prices!$A$4:$XX$4,0)),0))</f>
        <v>0</v>
      </c>
      <c r="AM9" s="5">
        <f>+IFERROR(INDEX(Quantity!$A$5:$XX$441,MATCH($A9,Quantity!$A$5:$A$441,0),MATCH(AM$2,Quantity!$A$4:$XX$4,0)),0)*(IFERROR(INDEX(Prices!$A$4:$XX$441,MATCH($A9,Prices!$A$4:$A$441,0),MATCH(AM$2,Prices!$A$4:$XX$4,0)),0))</f>
        <v>0</v>
      </c>
      <c r="AN9" s="5">
        <f>+IFERROR(INDEX(Quantity!$A$5:$XX$441,MATCH($A9,Quantity!$A$5:$A$441,0),MATCH(AN$2,Quantity!$A$4:$XX$4,0)),0)*(IFERROR(INDEX(Prices!$A$4:$XX$441,MATCH($A9,Prices!$A$4:$A$441,0),MATCH(AN$2,Prices!$A$4:$XX$4,0)),0))</f>
        <v>0</v>
      </c>
      <c r="AO9" s="2">
        <f>+IFERROR(INDEX(Quantity!$A$5:$XX$441,MATCH($A9,Quantity!$A$5:$A$441,0),MATCH(AO$2,Quantity!$A$4:$XX$4,0)),0)*(IFERROR(INDEX(Prices!$A$4:$XX$441,MATCH($A9,Prices!$A$4:$A$441,0),MATCH(AO$2,Prices!$A$4:$XX$4,0)),0))</f>
        <v>0</v>
      </c>
      <c r="AP9" s="2">
        <f>+IFERROR(INDEX(Quantity!$A$5:$XX$441,MATCH($A9,Quantity!$A$5:$A$441,0),MATCH(AP$2,Quantity!$A$4:$XX$4,0)),0)*(IFERROR(INDEX(Prices!$A$4:$XX$441,MATCH($A9,Prices!$A$4:$A$441,0),MATCH(AP$2,Prices!$A$4:$XX$4,0)),0))</f>
        <v>0</v>
      </c>
      <c r="AQ9" s="2">
        <f>+IFERROR(INDEX(Quantity!$A$5:$XX$441,MATCH($A9,Quantity!$A$5:$A$441,0),MATCH(AQ$2,Quantity!$A$4:$XX$4,0)),0)*(IFERROR(INDEX(Prices!$A$4:$XX$441,MATCH($A9,Prices!$A$4:$A$441,0),MATCH(AQ$2,Prices!$A$4:$XX$4,0)),0))</f>
        <v>0</v>
      </c>
      <c r="AR9" s="2">
        <f>+IFERROR(INDEX(Quantity!$A$5:$XX$441,MATCH($A9,Quantity!$A$5:$A$441,0),MATCH(AR$2,Quantity!$A$4:$XX$4,0)),0)*(IFERROR(INDEX(Prices!$A$4:$XX$441,MATCH($A9,Prices!$A$4:$A$441,0),MATCH(AR$2,Prices!$A$4:$XX$4,0)),0))</f>
        <v>0</v>
      </c>
      <c r="AS9" s="2"/>
      <c r="AT9" s="2"/>
    </row>
    <row r="10" spans="1:46" hidden="1" x14ac:dyDescent="0.25">
      <c r="A10" s="1">
        <f>+Quantity!A12</f>
        <v>44295</v>
      </c>
      <c r="B10" s="1"/>
      <c r="C10" s="4">
        <f>SUM($F10:XY10)</f>
        <v>3641.5365676693618</v>
      </c>
      <c r="D10" s="31">
        <f>+IFERROR(INDEX(Prices!$A$4:$XY$441,MATCH($A9,Prices!$A$4:$A$441,0),MATCH(F$2,Prices!$A$4:$XY$4,0))/INDEX(Prices!$A$4:$XY$441,MATCH($A10,Prices!$A$4:$A$441,0),MATCH(F$2,Prices!$A$4:$XY$4,0)),0)-1</f>
        <v>0</v>
      </c>
      <c r="E10" s="6">
        <f>(+Cantidades4[[#This Row],[Totals]]/C9)-1</f>
        <v>-0.28225377833050558</v>
      </c>
      <c r="F10" s="5">
        <f>+IFERROR(INDEX(Quantity!$A$5:$XX$441,MATCH($A10,Quantity!$A$5:$A$441,0),MATCH(F$2,Quantity!$A$4:$XX$4,0)),0)*(IFERROR(INDEX(Prices!$A$4:$XX$441,MATCH($A10,Prices!$A$4:$A$441,0),MATCH(F$2,Prices!$A$4:$XX$4,0)),0))</f>
        <v>0</v>
      </c>
      <c r="G10" s="5">
        <f>+IFERROR(INDEX(Quantity!$A$5:$XX$441,MATCH($A10,Quantity!$A$5:$A$441,0),MATCH(G$2,Quantity!$A$4:$XX$4,0)),0)*(IFERROR(INDEX(Prices!$A$4:$XX$441,MATCH($A10,Prices!$A$4:$A$441,0),MATCH(G$2,Prices!$A$4:$XX$4,0)),0))</f>
        <v>29.345400000000001</v>
      </c>
      <c r="H10" s="5">
        <f>+IFERROR(INDEX(Quantity!$A$5:$XX$441,MATCH($A10,Quantity!$A$5:$A$441,0),MATCH(H$2,Quantity!$A$4:$XX$4,0)),0)*(IFERROR(INDEX(Prices!$A$4:$XX$441,MATCH($A10,Prices!$A$4:$A$441,0),MATCH(H$2,Prices!$A$4:$XX$4,0)),0))</f>
        <v>0</v>
      </c>
      <c r="I10" s="2">
        <f>+IFERROR(INDEX(Quantity!$A$5:$XX$441,MATCH($A10,Quantity!$A$5:$A$441,0),MATCH(I$2,Quantity!$A$4:$XX$4,0)),0)*(IFERROR(INDEX(Prices!$A$4:$XX$441,MATCH($A10,Prices!$A$4:$A$441,0),MATCH(I$2,Prices!$A$4:$XX$4,0)),0))</f>
        <v>0</v>
      </c>
      <c r="J10" s="2">
        <f>+IFERROR(INDEX(Quantity!$A$5:$XX$441,MATCH($A10,Quantity!$A$5:$A$441,0),MATCH(J$2,Quantity!$A$4:$XX$4,0)),0)*(IFERROR(INDEX(Prices!$A$4:$XX$441,MATCH($A10,Prices!$A$4:$A$441,0),MATCH(J$2,Prices!$A$4:$XX$4,0)),0))</f>
        <v>0</v>
      </c>
      <c r="K10" s="2"/>
      <c r="L10" s="2"/>
      <c r="M10" s="2"/>
      <c r="N10" s="2"/>
      <c r="O10" s="5">
        <f>+IFERROR(INDEX(Quantity!$A$5:$XX$441,MATCH($A10,Quantity!$A$5:$A$441,0),MATCH(O$2,Quantity!$A$4:$XX$4,0)),0)*(IFERROR(INDEX(Prices!$A$4:$XX$441,MATCH($A10,Prices!$A$4:$A$441,0),MATCH(O$2,Prices!$A$4:$XX$4,0)),0))</f>
        <v>0</v>
      </c>
      <c r="P10" s="5">
        <f>+IFERROR(INDEX(Quantity!$A$5:$XX$441,MATCH($A10,Quantity!$A$5:$A$441,0),MATCH(P$2,Quantity!$A$4:$XX$4,0)),0)*(IFERROR(INDEX(Prices!$A$4:$XX$441,MATCH($A10,Prices!$A$4:$A$441,0),MATCH(P$2,Prices!$A$4:$XX$4,0)),0))</f>
        <v>-2.2737367544323206E-13</v>
      </c>
      <c r="Q10" s="5">
        <f>+IFERROR(INDEX(Quantity!$A$5:$XX$441,MATCH($A10,Quantity!$A$5:$A$441,0),MATCH(Q$2,Quantity!$A$4:$XX$4,0)),0)*(IFERROR(INDEX(Prices!$A$4:$XX$441,MATCH($A10,Prices!$A$4:$A$441,0),MATCH(Q$2,Prices!$A$4:$XX$4,0)),0))</f>
        <v>152.45359999999982</v>
      </c>
      <c r="R10" s="5">
        <f>+IFERROR(INDEX(Quantity!$A$5:$XX$441,MATCH($A10,Quantity!$A$5:$A$441,0),MATCH(R$2,Quantity!$A$4:$XX$4,0)),0)*(IFERROR(INDEX(Prices!$A$4:$XX$441,MATCH($A10,Prices!$A$4:$A$441,0),MATCH(R$2,Prices!$A$4:$XX$4,0)),0))</f>
        <v>0</v>
      </c>
      <c r="S10" s="5">
        <f>+IFERROR(INDEX(Quantity!$A$5:$XX$441,MATCH($A10,Quantity!$A$5:$A$441,0),MATCH(S$2,Quantity!$A$4:$XX$4,0)),0)*(IFERROR(INDEX(Prices!$A$4:$XX$441,MATCH($A10,Prices!$A$4:$A$441,0),MATCH(S$2,Prices!$A$4:$XX$4,0)),0))</f>
        <v>2054.93561</v>
      </c>
      <c r="T10" s="5">
        <f>+IFERROR(INDEX(Quantity!$A$5:$XX$441,MATCH($A10,Quantity!$A$5:$A$441,0),MATCH(T$2,Quantity!$A$4:$XX$4,0)),0)*(IFERROR(INDEX(Prices!$A$4:$XX$441,MATCH($A10,Prices!$A$4:$A$441,0),MATCH(T$2,Prices!$A$4:$XX$4,0)),0))</f>
        <v>0</v>
      </c>
      <c r="U10" s="5">
        <f>+IFERROR(INDEX(Quantity!$A$5:$XX$441,MATCH($A10,Quantity!$A$5:$A$441,0),MATCH(U$2,Quantity!$A$4:$XX$4,0)),0)*(IFERROR(INDEX(Prices!$A$4:$XX$441,MATCH($A10,Prices!$A$4:$A$441,0),MATCH(U$2,Prices!$A$4:$XX$4,0)),0))</f>
        <v>0</v>
      </c>
      <c r="V10" s="5">
        <f>+IFERROR(INDEX(Quantity!$A$5:$XX$441,MATCH($A10,Quantity!$A$5:$A$441,0),MATCH(V$2,Quantity!$A$4:$XX$4,0)),0)*(IFERROR(INDEX(Prices!$A$4:$XX$441,MATCH($A10,Prices!$A$4:$A$441,0),MATCH(V$2,Prices!$A$4:$XX$4,0)),0))</f>
        <v>0</v>
      </c>
      <c r="W10" s="5">
        <f>+IFERROR(INDEX(Quantity!$A$5:$XX$441,MATCH($A10,Quantity!$A$5:$A$441,0),MATCH(W$2,Quantity!$A$4:$XX$4,0)),0)*(IFERROR(INDEX(Prices!$A$4:$XX$441,MATCH($A10,Prices!$A$4:$A$441,0),MATCH(W$2,Prices!$A$4:$XX$4,0)),0))</f>
        <v>0</v>
      </c>
      <c r="X10" s="5">
        <f>+IFERROR(INDEX(Quantity!$A$5:$XX$441,MATCH($A10,Quantity!$A$5:$A$441,0),MATCH(X$2,Quantity!$A$4:$XX$4,0)),0)*(IFERROR(INDEX(Prices!$A$4:$XX$441,MATCH($A10,Prices!$A$4:$A$441,0),MATCH(X$2,Prices!$A$4:$XX$4,0)),0))</f>
        <v>0</v>
      </c>
      <c r="Y10" s="5">
        <f>+IFERROR(INDEX(Quantity!$A$5:$XX$441,MATCH($A10,Quantity!$A$5:$A$441,0),MATCH(Y$2,Quantity!$A$4:$XX$4,0)),0)*(IFERROR(INDEX(Prices!$A$4:$XX$441,MATCH($A10,Prices!$A$4:$A$441,0),MATCH(Y$2,Prices!$A$4:$XX$4,0)),0))</f>
        <v>0</v>
      </c>
      <c r="Z10" s="5">
        <f>+IFERROR(INDEX(Quantity!$A$5:$XX$441,MATCH($A10,Quantity!$A$5:$A$441,0),MATCH(Z$2,Quantity!$A$4:$XX$4,0)),0)*(IFERROR(INDEX(Prices!$A$4:$XX$441,MATCH($A10,Prices!$A$4:$A$441,0),MATCH(Z$2,Prices!$A$4:$XX$4,0)),0))</f>
        <v>0</v>
      </c>
      <c r="AA10" s="5">
        <f>+IFERROR(INDEX(Quantity!$A$5:$XX$441,MATCH($A10,Quantity!$A$5:$A$441,0),MATCH(AA$2,Quantity!$A$4:$XX$4,0)),0)*(IFERROR(INDEX(Prices!$A$4:$XX$441,MATCH($A10,Prices!$A$4:$A$441,0),MATCH(AA$2,Prices!$A$4:$XX$4,0)),0))</f>
        <v>219.57572942309972</v>
      </c>
      <c r="AB10" s="5">
        <f>+IFERROR(INDEX(Quantity!$A$5:$XX$441,MATCH($A10,Quantity!$A$5:$A$441,0),MATCH(AB$2,Quantity!$A$4:$XX$4,0)),0)*(IFERROR(INDEX(Prices!$A$4:$XX$441,MATCH($A10,Prices!$A$4:$A$441,0),MATCH(AB$2,Prices!$A$4:$XX$4,0)),0))</f>
        <v>0</v>
      </c>
      <c r="AC10" s="5">
        <f>+IFERROR(INDEX(Quantity!$A$5:$XX$441,MATCH($A10,Quantity!$A$5:$A$441,0),MATCH(AC$2,Quantity!$A$4:$XX$4,0)),0)*(IFERROR(INDEX(Prices!$A$4:$XX$441,MATCH($A10,Prices!$A$4:$A$441,0),MATCH(AC$2,Prices!$A$4:$XX$4,0)),0))</f>
        <v>0</v>
      </c>
      <c r="AD10" s="5">
        <f>+IFERROR(INDEX(Quantity!$A$5:$XX$441,MATCH($A10,Quantity!$A$5:$A$441,0),MATCH(AD$2,Quantity!$A$4:$XX$4,0)),0)*(IFERROR(INDEX(Prices!$A$4:$XX$441,MATCH($A10,Prices!$A$4:$A$441,0),MATCH(AD$2,Prices!$A$4:$XX$4,0)),0))</f>
        <v>0</v>
      </c>
      <c r="AE10" s="5">
        <f>+IFERROR(INDEX(Quantity!$A$5:$XX$441,MATCH($A10,Quantity!$A$5:$A$441,0),MATCH(AE$2,Quantity!$A$4:$XX$4,0)),0)*(IFERROR(INDEX(Prices!$A$4:$XX$441,MATCH($A10,Prices!$A$4:$A$441,0),MATCH(AE$2,Prices!$A$4:$XX$4,0)),0))</f>
        <v>0</v>
      </c>
      <c r="AF10" s="5">
        <f>+IFERROR(INDEX(Quantity!$A$5:$XX$441,MATCH($A10,Quantity!$A$5:$A$441,0),MATCH(AF$2,Quantity!$A$4:$XX$4,0)),0)*(IFERROR(INDEX(Prices!$A$4:$XX$441,MATCH($A10,Prices!$A$4:$A$441,0),MATCH(AF$2,Prices!$A$4:$XX$4,0)),0))</f>
        <v>0</v>
      </c>
      <c r="AG10" s="5">
        <f>+IFERROR(INDEX(Quantity!$A$5:$XX$441,MATCH($A10,Quantity!$A$5:$A$441,0),MATCH(AG$2,Quantity!$A$4:$XX$4,0)),0)*(IFERROR(INDEX(Prices!$A$4:$XX$441,MATCH($A10,Prices!$A$4:$A$441,0),MATCH(AG$2,Prices!$A$4:$XX$4,0)),0))</f>
        <v>0</v>
      </c>
      <c r="AH10" s="5">
        <f>+IFERROR(INDEX(Quantity!$A$5:$XX$441,MATCH($A10,Quantity!$A$5:$A$441,0),MATCH(AH$2,Quantity!$A$4:$XX$4,0)),0)*(IFERROR(INDEX(Prices!$A$4:$XX$441,MATCH($A10,Prices!$A$4:$A$441,0),MATCH(AH$2,Prices!$A$4:$XX$4,0)),0))</f>
        <v>152.26411880606469</v>
      </c>
      <c r="AI10" s="5">
        <f>+IFERROR(INDEX(Quantity!$A$5:$XX$441,MATCH($A10,Quantity!$A$5:$A$441,0),MATCH(AI$2,Quantity!$A$4:$XX$4,0)),0)*(IFERROR(INDEX(Prices!$A$4:$XX$441,MATCH($A10,Prices!$A$4:$A$441,0),MATCH(AI$2,Prices!$A$4:$XX$4,0)),0))</f>
        <v>1032.962109440198</v>
      </c>
      <c r="AJ10" s="5">
        <f>+IFERROR(INDEX(Quantity!$A$5:$XX$441,MATCH($A10,Quantity!$A$5:$A$441,0),MATCH(AJ$2,Quantity!$A$4:$XX$4,0)),0)*(IFERROR(INDEX(Prices!$A$4:$XX$441,MATCH($A10,Prices!$A$4:$A$441,0),MATCH(AJ$2,Prices!$A$4:$XX$4,0)),0))</f>
        <v>0</v>
      </c>
      <c r="AK10" s="5">
        <f>+IFERROR(INDEX(Quantity!$A$5:$XX$441,MATCH($A10,Quantity!$A$5:$A$441,0),MATCH(AK$2,Quantity!$A$4:$XX$4,0)),0)*(IFERROR(INDEX(Prices!$A$4:$XX$441,MATCH($A10,Prices!$A$4:$A$441,0),MATCH(AK$2,Prices!$A$4:$XX$4,0)),0))</f>
        <v>0</v>
      </c>
      <c r="AL10" s="5">
        <f>+IFERROR(INDEX(Quantity!$A$5:$XX$441,MATCH($A10,Quantity!$A$5:$A$441,0),MATCH(AL$2,Quantity!$A$4:$XX$4,0)),0)*(IFERROR(INDEX(Prices!$A$4:$XX$441,MATCH($A10,Prices!$A$4:$A$441,0),MATCH(AL$2,Prices!$A$4:$XX$4,0)),0))</f>
        <v>0</v>
      </c>
      <c r="AM10" s="5">
        <f>+IFERROR(INDEX(Quantity!$A$5:$XX$441,MATCH($A10,Quantity!$A$5:$A$441,0),MATCH(AM$2,Quantity!$A$4:$XX$4,0)),0)*(IFERROR(INDEX(Prices!$A$4:$XX$441,MATCH($A10,Prices!$A$4:$A$441,0),MATCH(AM$2,Prices!$A$4:$XX$4,0)),0))</f>
        <v>0</v>
      </c>
      <c r="AN10" s="5">
        <f>+IFERROR(INDEX(Quantity!$A$5:$XX$441,MATCH($A10,Quantity!$A$5:$A$441,0),MATCH(AN$2,Quantity!$A$4:$XX$4,0)),0)*(IFERROR(INDEX(Prices!$A$4:$XX$441,MATCH($A10,Prices!$A$4:$A$441,0),MATCH(AN$2,Prices!$A$4:$XX$4,0)),0))</f>
        <v>0</v>
      </c>
      <c r="AO10" s="2">
        <f>+IFERROR(INDEX(Quantity!$A$5:$XX$441,MATCH($A10,Quantity!$A$5:$A$441,0),MATCH(AO$2,Quantity!$A$4:$XX$4,0)),0)*(IFERROR(INDEX(Prices!$A$4:$XX$441,MATCH($A10,Prices!$A$4:$A$441,0),MATCH(AO$2,Prices!$A$4:$XX$4,0)),0))</f>
        <v>0</v>
      </c>
      <c r="AP10" s="2">
        <f>+IFERROR(INDEX(Quantity!$A$5:$XX$441,MATCH($A10,Quantity!$A$5:$A$441,0),MATCH(AP$2,Quantity!$A$4:$XX$4,0)),0)*(IFERROR(INDEX(Prices!$A$4:$XX$441,MATCH($A10,Prices!$A$4:$A$441,0),MATCH(AP$2,Prices!$A$4:$XX$4,0)),0))</f>
        <v>0</v>
      </c>
      <c r="AQ10" s="2">
        <f>+IFERROR(INDEX(Quantity!$A$5:$XX$441,MATCH($A10,Quantity!$A$5:$A$441,0),MATCH(AQ$2,Quantity!$A$4:$XX$4,0)),0)*(IFERROR(INDEX(Prices!$A$4:$XX$441,MATCH($A10,Prices!$A$4:$A$441,0),MATCH(AQ$2,Prices!$A$4:$XX$4,0)),0))</f>
        <v>0</v>
      </c>
      <c r="AR10" s="2">
        <f>+IFERROR(INDEX(Quantity!$A$5:$XX$441,MATCH($A10,Quantity!$A$5:$A$441,0),MATCH(AR$2,Quantity!$A$4:$XX$4,0)),0)*(IFERROR(INDEX(Prices!$A$4:$XX$441,MATCH($A10,Prices!$A$4:$A$441,0),MATCH(AR$2,Prices!$A$4:$XX$4,0)),0))</f>
        <v>0</v>
      </c>
      <c r="AS10" s="2"/>
      <c r="AT10" s="2"/>
    </row>
    <row r="11" spans="1:46" hidden="1" x14ac:dyDescent="0.25">
      <c r="A11" s="1">
        <f>+Quantity!A13</f>
        <v>44296</v>
      </c>
      <c r="B11" s="2">
        <v>458.38083166959996</v>
      </c>
      <c r="C11" s="4">
        <f>SUM($F11:XY11)</f>
        <v>4472.9158534979169</v>
      </c>
      <c r="D11" s="31">
        <f>+IFERROR(INDEX(Prices!$A$4:$XY$441,MATCH($A10,Prices!$A$4:$A$441,0),MATCH(F$2,Prices!$A$4:$XY$4,0))/INDEX(Prices!$A$4:$XY$441,MATCH($A11,Prices!$A$4:$A$441,0),MATCH(F$2,Prices!$A$4:$XY$4,0)),0)-1</f>
        <v>0</v>
      </c>
      <c r="E11" s="6">
        <f>((Cantidades4[[#This Row],[Totals]]-Cantidades4[[#This Row],[Deposits]])/C10)-1</f>
        <v>0.10242886408735963</v>
      </c>
      <c r="F11" s="5">
        <f>+IFERROR(INDEX(Quantity!$A$5:$XX$441,MATCH($A11,Quantity!$A$5:$A$441,0),MATCH(F$2,Quantity!$A$4:$XX$4,0)),0)*(IFERROR(INDEX(Prices!$A$4:$XX$441,MATCH($A11,Prices!$A$4:$A$441,0),MATCH(F$2,Prices!$A$4:$XX$4,0)),0))</f>
        <v>0</v>
      </c>
      <c r="G11" s="5">
        <f>+IFERROR(INDEX(Quantity!$A$5:$XX$441,MATCH($A11,Quantity!$A$5:$A$441,0),MATCH(G$2,Quantity!$A$4:$XX$4,0)),0)*(IFERROR(INDEX(Prices!$A$4:$XX$441,MATCH($A11,Prices!$A$4:$A$441,0),MATCH(G$2,Prices!$A$4:$XX$4,0)),0))</f>
        <v>29.345400000000001</v>
      </c>
      <c r="H11" s="5">
        <f>+IFERROR(INDEX(Quantity!$A$5:$XX$441,MATCH($A11,Quantity!$A$5:$A$441,0),MATCH(H$2,Quantity!$A$4:$XX$4,0)),0)*(IFERROR(INDEX(Prices!$A$4:$XX$441,MATCH($A11,Prices!$A$4:$A$441,0),MATCH(H$2,Prices!$A$4:$XX$4,0)),0))</f>
        <v>0</v>
      </c>
      <c r="I11" s="2">
        <f>+IFERROR(INDEX(Quantity!$A$5:$XX$441,MATCH($A11,Quantity!$A$5:$A$441,0),MATCH(I$2,Quantity!$A$4:$XX$4,0)),0)*(IFERROR(INDEX(Prices!$A$4:$XX$441,MATCH($A11,Prices!$A$4:$A$441,0),MATCH(I$2,Prices!$A$4:$XX$4,0)),0))</f>
        <v>0</v>
      </c>
      <c r="J11" s="2">
        <f>+IFERROR(INDEX(Quantity!$A$5:$XX$441,MATCH($A11,Quantity!$A$5:$A$441,0),MATCH(J$2,Quantity!$A$4:$XX$4,0)),0)*(IFERROR(INDEX(Prices!$A$4:$XX$441,MATCH($A11,Prices!$A$4:$A$441,0),MATCH(J$2,Prices!$A$4:$XX$4,0)),0))</f>
        <v>0</v>
      </c>
      <c r="K11" s="2"/>
      <c r="L11" s="2"/>
      <c r="M11" s="2"/>
      <c r="N11" s="2"/>
      <c r="O11" s="5">
        <f>+IFERROR(INDEX(Quantity!$A$5:$XX$441,MATCH($A11,Quantity!$A$5:$A$441,0),MATCH(O$2,Quantity!$A$4:$XX$4,0)),0)*(IFERROR(INDEX(Prices!$A$4:$XX$441,MATCH($A11,Prices!$A$4:$A$441,0),MATCH(O$2,Prices!$A$4:$XX$4,0)),0))</f>
        <v>0</v>
      </c>
      <c r="P11" s="5">
        <f>+IFERROR(INDEX(Quantity!$A$5:$XX$441,MATCH($A11,Quantity!$A$5:$A$441,0),MATCH(P$2,Quantity!$A$4:$XX$4,0)),0)*(IFERROR(INDEX(Prices!$A$4:$XX$441,MATCH($A11,Prices!$A$4:$A$441,0),MATCH(P$2,Prices!$A$4:$XX$4,0)),0))</f>
        <v>-2.2737367544323206E-13</v>
      </c>
      <c r="Q11" s="5">
        <f>+IFERROR(INDEX(Quantity!$A$5:$XX$441,MATCH($A11,Quantity!$A$5:$A$441,0),MATCH(Q$2,Quantity!$A$4:$XX$4,0)),0)*(IFERROR(INDEX(Prices!$A$4:$XX$441,MATCH($A11,Prices!$A$4:$A$441,0),MATCH(Q$2,Prices!$A$4:$XX$4,0)),0))</f>
        <v>-1.9895196601282805E-13</v>
      </c>
      <c r="R11" s="5">
        <f>+IFERROR(INDEX(Quantity!$A$5:$XX$441,MATCH($A11,Quantity!$A$5:$A$441,0),MATCH(R$2,Quantity!$A$4:$XX$4,0)),0)*(IFERROR(INDEX(Prices!$A$4:$XX$441,MATCH($A11,Prices!$A$4:$A$441,0),MATCH(R$2,Prices!$A$4:$XX$4,0)),0))</f>
        <v>0</v>
      </c>
      <c r="S11" s="5">
        <f>+IFERROR(INDEX(Quantity!$A$5:$XX$441,MATCH($A11,Quantity!$A$5:$A$441,0),MATCH(S$2,Quantity!$A$4:$XX$4,0)),0)*(IFERROR(INDEX(Prices!$A$4:$XX$441,MATCH($A11,Prices!$A$4:$A$441,0),MATCH(S$2,Prices!$A$4:$XX$4,0)),0))</f>
        <v>2508.4409559999999</v>
      </c>
      <c r="T11" s="5">
        <f>+IFERROR(INDEX(Quantity!$A$5:$XX$441,MATCH($A11,Quantity!$A$5:$A$441,0),MATCH(T$2,Quantity!$A$4:$XX$4,0)),0)*(IFERROR(INDEX(Prices!$A$4:$XX$441,MATCH($A11,Prices!$A$4:$A$441,0),MATCH(T$2,Prices!$A$4:$XX$4,0)),0))</f>
        <v>0</v>
      </c>
      <c r="U11" s="5">
        <f>+IFERROR(INDEX(Quantity!$A$5:$XX$441,MATCH($A11,Quantity!$A$5:$A$441,0),MATCH(U$2,Quantity!$A$4:$XX$4,0)),0)*(IFERROR(INDEX(Prices!$A$4:$XX$441,MATCH($A11,Prices!$A$4:$A$441,0),MATCH(U$2,Prices!$A$4:$XX$4,0)),0))</f>
        <v>0</v>
      </c>
      <c r="V11" s="5">
        <f>+IFERROR(INDEX(Quantity!$A$5:$XX$441,MATCH($A11,Quantity!$A$5:$A$441,0),MATCH(V$2,Quantity!$A$4:$XX$4,0)),0)*(IFERROR(INDEX(Prices!$A$4:$XX$441,MATCH($A11,Prices!$A$4:$A$441,0),MATCH(V$2,Prices!$A$4:$XX$4,0)),0))</f>
        <v>0</v>
      </c>
      <c r="W11" s="5">
        <f>+IFERROR(INDEX(Quantity!$A$5:$XX$441,MATCH($A11,Quantity!$A$5:$A$441,0),MATCH(W$2,Quantity!$A$4:$XX$4,0)),0)*(IFERROR(INDEX(Prices!$A$4:$XX$441,MATCH($A11,Prices!$A$4:$A$441,0),MATCH(W$2,Prices!$A$4:$XX$4,0)),0))</f>
        <v>0</v>
      </c>
      <c r="X11" s="5">
        <f>+IFERROR(INDEX(Quantity!$A$5:$XX$441,MATCH($A11,Quantity!$A$5:$A$441,0),MATCH(X$2,Quantity!$A$4:$XX$4,0)),0)*(IFERROR(INDEX(Prices!$A$4:$XX$441,MATCH($A11,Prices!$A$4:$A$441,0),MATCH(X$2,Prices!$A$4:$XX$4,0)),0))</f>
        <v>0</v>
      </c>
      <c r="Y11" s="5">
        <f>+IFERROR(INDEX(Quantity!$A$5:$XX$441,MATCH($A11,Quantity!$A$5:$A$441,0),MATCH(Y$2,Quantity!$A$4:$XX$4,0)),0)*(IFERROR(INDEX(Prices!$A$4:$XX$441,MATCH($A11,Prices!$A$4:$A$441,0),MATCH(Y$2,Prices!$A$4:$XX$4,0)),0))</f>
        <v>0</v>
      </c>
      <c r="Z11" s="5">
        <f>+IFERROR(INDEX(Quantity!$A$5:$XX$441,MATCH($A11,Quantity!$A$5:$A$441,0),MATCH(Z$2,Quantity!$A$4:$XX$4,0)),0)*(IFERROR(INDEX(Prices!$A$4:$XX$441,MATCH($A11,Prices!$A$4:$A$441,0),MATCH(Z$2,Prices!$A$4:$XX$4,0)),0))</f>
        <v>0</v>
      </c>
      <c r="AA11" s="5">
        <f>+IFERROR(INDEX(Quantity!$A$5:$XX$441,MATCH($A11,Quantity!$A$5:$A$441,0),MATCH(AA$2,Quantity!$A$4:$XX$4,0)),0)*(IFERROR(INDEX(Prices!$A$4:$XX$441,MATCH($A11,Prices!$A$4:$A$441,0),MATCH(AA$2,Prices!$A$4:$XX$4,0)),0))</f>
        <v>749.90326925165459</v>
      </c>
      <c r="AB11" s="5">
        <f>+IFERROR(INDEX(Quantity!$A$5:$XX$441,MATCH($A11,Quantity!$A$5:$A$441,0),MATCH(AB$2,Quantity!$A$4:$XX$4,0)),0)*(IFERROR(INDEX(Prices!$A$4:$XX$441,MATCH($A11,Prices!$A$4:$A$441,0),MATCH(AB$2,Prices!$A$4:$XX$4,0)),0))</f>
        <v>0</v>
      </c>
      <c r="AC11" s="5">
        <f>+IFERROR(INDEX(Quantity!$A$5:$XX$441,MATCH($A11,Quantity!$A$5:$A$441,0),MATCH(AC$2,Quantity!$A$4:$XX$4,0)),0)*(IFERROR(INDEX(Prices!$A$4:$XX$441,MATCH($A11,Prices!$A$4:$A$441,0),MATCH(AC$2,Prices!$A$4:$XX$4,0)),0))</f>
        <v>0</v>
      </c>
      <c r="AD11" s="5">
        <f>+IFERROR(INDEX(Quantity!$A$5:$XX$441,MATCH($A11,Quantity!$A$5:$A$441,0),MATCH(AD$2,Quantity!$A$4:$XX$4,0)),0)*(IFERROR(INDEX(Prices!$A$4:$XX$441,MATCH($A11,Prices!$A$4:$A$441,0),MATCH(AD$2,Prices!$A$4:$XX$4,0)),0))</f>
        <v>0</v>
      </c>
      <c r="AE11" s="5">
        <f>+IFERROR(INDEX(Quantity!$A$5:$XX$441,MATCH($A11,Quantity!$A$5:$A$441,0),MATCH(AE$2,Quantity!$A$4:$XX$4,0)),0)*(IFERROR(INDEX(Prices!$A$4:$XX$441,MATCH($A11,Prices!$A$4:$A$441,0),MATCH(AE$2,Prices!$A$4:$XX$4,0)),0))</f>
        <v>0</v>
      </c>
      <c r="AF11" s="5">
        <f>+IFERROR(INDEX(Quantity!$A$5:$XX$441,MATCH($A11,Quantity!$A$5:$A$441,0),MATCH(AF$2,Quantity!$A$4:$XX$4,0)),0)*(IFERROR(INDEX(Prices!$A$4:$XX$441,MATCH($A11,Prices!$A$4:$A$441,0),MATCH(AF$2,Prices!$A$4:$XX$4,0)),0))</f>
        <v>0</v>
      </c>
      <c r="AG11" s="5">
        <f>+IFERROR(INDEX(Quantity!$A$5:$XX$441,MATCH($A11,Quantity!$A$5:$A$441,0),MATCH(AG$2,Quantity!$A$4:$XX$4,0)),0)*(IFERROR(INDEX(Prices!$A$4:$XX$441,MATCH($A11,Prices!$A$4:$A$441,0),MATCH(AG$2,Prices!$A$4:$XX$4,0)),0))</f>
        <v>0</v>
      </c>
      <c r="AH11" s="5">
        <f>+IFERROR(INDEX(Quantity!$A$5:$XX$441,MATCH($A11,Quantity!$A$5:$A$441,0),MATCH(AH$2,Quantity!$A$4:$XX$4,0)),0)*(IFERROR(INDEX(Prices!$A$4:$XX$441,MATCH($A11,Prices!$A$4:$A$441,0),MATCH(AH$2,Prices!$A$4:$XX$4,0)),0))</f>
        <v>152.26411880606469</v>
      </c>
      <c r="AI11" s="5">
        <f>+IFERROR(INDEX(Quantity!$A$5:$XX$441,MATCH($A11,Quantity!$A$5:$A$441,0),MATCH(AI$2,Quantity!$A$4:$XX$4,0)),0)*(IFERROR(INDEX(Prices!$A$4:$XX$441,MATCH($A11,Prices!$A$4:$A$441,0),MATCH(AI$2,Prices!$A$4:$XX$4,0)),0))</f>
        <v>1032.962109440198</v>
      </c>
      <c r="AJ11" s="5">
        <f>+IFERROR(INDEX(Quantity!$A$5:$XX$441,MATCH($A11,Quantity!$A$5:$A$441,0),MATCH(AJ$2,Quantity!$A$4:$XX$4,0)),0)*(IFERROR(INDEX(Prices!$A$4:$XX$441,MATCH($A11,Prices!$A$4:$A$441,0),MATCH(AJ$2,Prices!$A$4:$XX$4,0)),0))</f>
        <v>0</v>
      </c>
      <c r="AK11" s="5">
        <f>+IFERROR(INDEX(Quantity!$A$5:$XX$441,MATCH($A11,Quantity!$A$5:$A$441,0),MATCH(AK$2,Quantity!$A$4:$XX$4,0)),0)*(IFERROR(INDEX(Prices!$A$4:$XX$441,MATCH($A11,Prices!$A$4:$A$441,0),MATCH(AK$2,Prices!$A$4:$XX$4,0)),0))</f>
        <v>0</v>
      </c>
      <c r="AL11" s="5">
        <f>+IFERROR(INDEX(Quantity!$A$5:$XX$441,MATCH($A11,Quantity!$A$5:$A$441,0),MATCH(AL$2,Quantity!$A$4:$XX$4,0)),0)*(IFERROR(INDEX(Prices!$A$4:$XX$441,MATCH($A11,Prices!$A$4:$A$441,0),MATCH(AL$2,Prices!$A$4:$XX$4,0)),0))</f>
        <v>0</v>
      </c>
      <c r="AM11" s="5">
        <f>+IFERROR(INDEX(Quantity!$A$5:$XX$441,MATCH($A11,Quantity!$A$5:$A$441,0),MATCH(AM$2,Quantity!$A$4:$XX$4,0)),0)*(IFERROR(INDEX(Prices!$A$4:$XX$441,MATCH($A11,Prices!$A$4:$A$441,0),MATCH(AM$2,Prices!$A$4:$XX$4,0)),0))</f>
        <v>0</v>
      </c>
      <c r="AN11" s="5">
        <f>+IFERROR(INDEX(Quantity!$A$5:$XX$441,MATCH($A11,Quantity!$A$5:$A$441,0),MATCH(AN$2,Quantity!$A$4:$XX$4,0)),0)*(IFERROR(INDEX(Prices!$A$4:$XX$441,MATCH($A11,Prices!$A$4:$A$441,0),MATCH(AN$2,Prices!$A$4:$XX$4,0)),0))</f>
        <v>0</v>
      </c>
      <c r="AO11" s="2">
        <f>+IFERROR(INDEX(Quantity!$A$5:$XX$441,MATCH($A11,Quantity!$A$5:$A$441,0),MATCH(AO$2,Quantity!$A$4:$XX$4,0)),0)*(IFERROR(INDEX(Prices!$A$4:$XX$441,MATCH($A11,Prices!$A$4:$A$441,0),MATCH(AO$2,Prices!$A$4:$XX$4,0)),0))</f>
        <v>0</v>
      </c>
      <c r="AP11" s="2">
        <f>+IFERROR(INDEX(Quantity!$A$5:$XX$441,MATCH($A11,Quantity!$A$5:$A$441,0),MATCH(AP$2,Quantity!$A$4:$XX$4,0)),0)*(IFERROR(INDEX(Prices!$A$4:$XX$441,MATCH($A11,Prices!$A$4:$A$441,0),MATCH(AP$2,Prices!$A$4:$XX$4,0)),0))</f>
        <v>0</v>
      </c>
      <c r="AQ11" s="2">
        <f>+IFERROR(INDEX(Quantity!$A$5:$XX$441,MATCH($A11,Quantity!$A$5:$A$441,0),MATCH(AQ$2,Quantity!$A$4:$XX$4,0)),0)*(IFERROR(INDEX(Prices!$A$4:$XX$441,MATCH($A11,Prices!$A$4:$A$441,0),MATCH(AQ$2,Prices!$A$4:$XX$4,0)),0))</f>
        <v>0</v>
      </c>
      <c r="AR11" s="2">
        <f>+IFERROR(INDEX(Quantity!$A$5:$XX$441,MATCH($A11,Quantity!$A$5:$A$441,0),MATCH(AR$2,Quantity!$A$4:$XX$4,0)),0)*(IFERROR(INDEX(Prices!$A$4:$XX$441,MATCH($A11,Prices!$A$4:$A$441,0),MATCH(AR$2,Prices!$A$4:$XX$4,0)),0))</f>
        <v>0</v>
      </c>
      <c r="AS11" s="2"/>
      <c r="AT11" s="2"/>
    </row>
    <row r="12" spans="1:46" hidden="1" x14ac:dyDescent="0.25">
      <c r="A12" s="1">
        <f>+Quantity!A14</f>
        <v>44297</v>
      </c>
      <c r="B12" s="1"/>
      <c r="C12" s="4">
        <f>SUM($F12:XY12)</f>
        <v>7289.6958506754327</v>
      </c>
      <c r="D12" s="31">
        <f>+IFERROR(INDEX(Prices!$A$4:$XY$441,MATCH($A11,Prices!$A$4:$A$441,0),MATCH(F$2,Prices!$A$4:$XY$4,0))/INDEX(Prices!$A$4:$XY$441,MATCH($A12,Prices!$A$4:$A$441,0),MATCH(F$2,Prices!$A$4:$XY$4,0)),0)-1</f>
        <v>0</v>
      </c>
      <c r="E12" s="6">
        <f>((Cantidades4[[#This Row],[Totals]]-Cantidades4[[#This Row],[Deposits]])/C11)-1</f>
        <v>0.62974133416230771</v>
      </c>
      <c r="F12" s="5">
        <f>+IFERROR(INDEX(Quantity!$A$5:$XX$441,MATCH($A12,Quantity!$A$5:$A$441,0),MATCH(F$2,Quantity!$A$4:$XX$4,0)),0)*(IFERROR(INDEX(Prices!$A$4:$XX$441,MATCH($A12,Prices!$A$4:$A$441,0),MATCH(F$2,Prices!$A$4:$XX$4,0)),0))</f>
        <v>0</v>
      </c>
      <c r="G12" s="5">
        <f>+IFERROR(INDEX(Quantity!$A$5:$XX$441,MATCH($A12,Quantity!$A$5:$A$441,0),MATCH(G$2,Quantity!$A$4:$XX$4,0)),0)*(IFERROR(INDEX(Prices!$A$4:$XX$441,MATCH($A12,Prices!$A$4:$A$441,0),MATCH(G$2,Prices!$A$4:$XX$4,0)),0))</f>
        <v>29.345400000000001</v>
      </c>
      <c r="H12" s="5">
        <f>+IFERROR(INDEX(Quantity!$A$5:$XX$441,MATCH($A12,Quantity!$A$5:$A$441,0),MATCH(H$2,Quantity!$A$4:$XX$4,0)),0)*(IFERROR(INDEX(Prices!$A$4:$XX$441,MATCH($A12,Prices!$A$4:$A$441,0),MATCH(H$2,Prices!$A$4:$XX$4,0)),0))</f>
        <v>0</v>
      </c>
      <c r="I12" s="2">
        <f>+IFERROR(INDEX(Quantity!$A$5:$XX$441,MATCH($A12,Quantity!$A$5:$A$441,0),MATCH(I$2,Quantity!$A$4:$XX$4,0)),0)*(IFERROR(INDEX(Prices!$A$4:$XX$441,MATCH($A12,Prices!$A$4:$A$441,0),MATCH(I$2,Prices!$A$4:$XX$4,0)),0))</f>
        <v>0</v>
      </c>
      <c r="J12" s="2">
        <f>+IFERROR(INDEX(Quantity!$A$5:$XX$441,MATCH($A12,Quantity!$A$5:$A$441,0),MATCH(J$2,Quantity!$A$4:$XX$4,0)),0)*(IFERROR(INDEX(Prices!$A$4:$XX$441,MATCH($A12,Prices!$A$4:$A$441,0),MATCH(J$2,Prices!$A$4:$XX$4,0)),0))</f>
        <v>0</v>
      </c>
      <c r="K12" s="2"/>
      <c r="L12" s="2"/>
      <c r="M12" s="2"/>
      <c r="N12" s="2"/>
      <c r="O12" s="5">
        <f>+IFERROR(INDEX(Quantity!$A$5:$XX$441,MATCH($A12,Quantity!$A$5:$A$441,0),MATCH(O$2,Quantity!$A$4:$XX$4,0)),0)*(IFERROR(INDEX(Prices!$A$4:$XX$441,MATCH($A12,Prices!$A$4:$A$441,0),MATCH(O$2,Prices!$A$4:$XX$4,0)),0))</f>
        <v>0</v>
      </c>
      <c r="P12" s="5">
        <f>+IFERROR(INDEX(Quantity!$A$5:$XX$441,MATCH($A12,Quantity!$A$5:$A$441,0),MATCH(P$2,Quantity!$A$4:$XX$4,0)),0)*(IFERROR(INDEX(Prices!$A$4:$XX$441,MATCH($A12,Prices!$A$4:$A$441,0),MATCH(P$2,Prices!$A$4:$XX$4,0)),0))</f>
        <v>-2.2737367544323206E-13</v>
      </c>
      <c r="Q12" s="5">
        <f>+IFERROR(INDEX(Quantity!$A$5:$XX$441,MATCH($A12,Quantity!$A$5:$A$441,0),MATCH(Q$2,Quantity!$A$4:$XX$4,0)),0)*(IFERROR(INDEX(Prices!$A$4:$XX$441,MATCH($A12,Prices!$A$4:$A$441,0),MATCH(Q$2,Prices!$A$4:$XX$4,0)),0))</f>
        <v>-1.9895196601282805E-13</v>
      </c>
      <c r="R12" s="5">
        <f>+IFERROR(INDEX(Quantity!$A$5:$XX$441,MATCH($A12,Quantity!$A$5:$A$441,0),MATCH(R$2,Quantity!$A$4:$XX$4,0)),0)*(IFERROR(INDEX(Prices!$A$4:$XX$441,MATCH($A12,Prices!$A$4:$A$441,0),MATCH(R$2,Prices!$A$4:$XX$4,0)),0))</f>
        <v>0</v>
      </c>
      <c r="S12" s="5">
        <f>+IFERROR(INDEX(Quantity!$A$5:$XX$441,MATCH($A12,Quantity!$A$5:$A$441,0),MATCH(S$2,Quantity!$A$4:$XX$4,0)),0)*(IFERROR(INDEX(Prices!$A$4:$XX$441,MATCH($A12,Prices!$A$4:$A$441,0),MATCH(S$2,Prices!$A$4:$XX$4,0)),0))</f>
        <v>2508.4409559999999</v>
      </c>
      <c r="T12" s="5">
        <f>+IFERROR(INDEX(Quantity!$A$5:$XX$441,MATCH($A12,Quantity!$A$5:$A$441,0),MATCH(T$2,Quantity!$A$4:$XX$4,0)),0)*(IFERROR(INDEX(Prices!$A$4:$XX$441,MATCH($A12,Prices!$A$4:$A$441,0),MATCH(T$2,Prices!$A$4:$XX$4,0)),0))</f>
        <v>0</v>
      </c>
      <c r="U12" s="5">
        <f>+IFERROR(INDEX(Quantity!$A$5:$XX$441,MATCH($A12,Quantity!$A$5:$A$441,0),MATCH(U$2,Quantity!$A$4:$XX$4,0)),0)*(IFERROR(INDEX(Prices!$A$4:$XX$441,MATCH($A12,Prices!$A$4:$A$441,0),MATCH(U$2,Prices!$A$4:$XX$4,0)),0))</f>
        <v>0</v>
      </c>
      <c r="V12" s="5">
        <f>+IFERROR(INDEX(Quantity!$A$5:$XX$441,MATCH($A12,Quantity!$A$5:$A$441,0),MATCH(V$2,Quantity!$A$4:$XX$4,0)),0)*(IFERROR(INDEX(Prices!$A$4:$XX$441,MATCH($A12,Prices!$A$4:$A$441,0),MATCH(V$2,Prices!$A$4:$XX$4,0)),0))</f>
        <v>0</v>
      </c>
      <c r="W12" s="5">
        <f>+IFERROR(INDEX(Quantity!$A$5:$XX$441,MATCH($A12,Quantity!$A$5:$A$441,0),MATCH(W$2,Quantity!$A$4:$XX$4,0)),0)*(IFERROR(INDEX(Prices!$A$4:$XX$441,MATCH($A12,Prices!$A$4:$A$441,0),MATCH(W$2,Prices!$A$4:$XX$4,0)),0))</f>
        <v>0</v>
      </c>
      <c r="X12" s="5">
        <f>+IFERROR(INDEX(Quantity!$A$5:$XX$441,MATCH($A12,Quantity!$A$5:$A$441,0),MATCH(X$2,Quantity!$A$4:$XX$4,0)),0)*(IFERROR(INDEX(Prices!$A$4:$XX$441,MATCH($A12,Prices!$A$4:$A$441,0),MATCH(X$2,Prices!$A$4:$XX$4,0)),0))</f>
        <v>0</v>
      </c>
      <c r="Y12" s="5">
        <f>+IFERROR(INDEX(Quantity!$A$5:$XX$441,MATCH($A12,Quantity!$A$5:$A$441,0),MATCH(Y$2,Quantity!$A$4:$XX$4,0)),0)*(IFERROR(INDEX(Prices!$A$4:$XX$441,MATCH($A12,Prices!$A$4:$A$441,0),MATCH(Y$2,Prices!$A$4:$XX$4,0)),0))</f>
        <v>0</v>
      </c>
      <c r="Z12" s="5">
        <f>+IFERROR(INDEX(Quantity!$A$5:$XX$441,MATCH($A12,Quantity!$A$5:$A$441,0),MATCH(Z$2,Quantity!$A$4:$XX$4,0)),0)*(IFERROR(INDEX(Prices!$A$4:$XX$441,MATCH($A12,Prices!$A$4:$A$441,0),MATCH(Z$2,Prices!$A$4:$XX$4,0)),0))</f>
        <v>0</v>
      </c>
      <c r="AA12" s="5">
        <f>+IFERROR(INDEX(Quantity!$A$5:$XX$441,MATCH($A12,Quantity!$A$5:$A$441,0),MATCH(AA$2,Quantity!$A$4:$XX$4,0)),0)*(IFERROR(INDEX(Prices!$A$4:$XX$441,MATCH($A12,Prices!$A$4:$A$441,0),MATCH(AA$2,Prices!$A$4:$XX$4,0)),0))</f>
        <v>3566.6832664291705</v>
      </c>
      <c r="AB12" s="5">
        <f>+IFERROR(INDEX(Quantity!$A$5:$XX$441,MATCH($A12,Quantity!$A$5:$A$441,0),MATCH(AB$2,Quantity!$A$4:$XX$4,0)),0)*(IFERROR(INDEX(Prices!$A$4:$XX$441,MATCH($A12,Prices!$A$4:$A$441,0),MATCH(AB$2,Prices!$A$4:$XX$4,0)),0))</f>
        <v>0</v>
      </c>
      <c r="AC12" s="5">
        <f>+IFERROR(INDEX(Quantity!$A$5:$XX$441,MATCH($A12,Quantity!$A$5:$A$441,0),MATCH(AC$2,Quantity!$A$4:$XX$4,0)),0)*(IFERROR(INDEX(Prices!$A$4:$XX$441,MATCH($A12,Prices!$A$4:$A$441,0),MATCH(AC$2,Prices!$A$4:$XX$4,0)),0))</f>
        <v>0</v>
      </c>
      <c r="AD12" s="5">
        <f>+IFERROR(INDEX(Quantity!$A$5:$XX$441,MATCH($A12,Quantity!$A$5:$A$441,0),MATCH(AD$2,Quantity!$A$4:$XX$4,0)),0)*(IFERROR(INDEX(Prices!$A$4:$XX$441,MATCH($A12,Prices!$A$4:$A$441,0),MATCH(AD$2,Prices!$A$4:$XX$4,0)),0))</f>
        <v>0</v>
      </c>
      <c r="AE12" s="5">
        <f>+IFERROR(INDEX(Quantity!$A$5:$XX$441,MATCH($A12,Quantity!$A$5:$A$441,0),MATCH(AE$2,Quantity!$A$4:$XX$4,0)),0)*(IFERROR(INDEX(Prices!$A$4:$XX$441,MATCH($A12,Prices!$A$4:$A$441,0),MATCH(AE$2,Prices!$A$4:$XX$4,0)),0))</f>
        <v>0</v>
      </c>
      <c r="AF12" s="5">
        <f>+IFERROR(INDEX(Quantity!$A$5:$XX$441,MATCH($A12,Quantity!$A$5:$A$441,0),MATCH(AF$2,Quantity!$A$4:$XX$4,0)),0)*(IFERROR(INDEX(Prices!$A$4:$XX$441,MATCH($A12,Prices!$A$4:$A$441,0),MATCH(AF$2,Prices!$A$4:$XX$4,0)),0))</f>
        <v>0</v>
      </c>
      <c r="AG12" s="5">
        <f>+IFERROR(INDEX(Quantity!$A$5:$XX$441,MATCH($A12,Quantity!$A$5:$A$441,0),MATCH(AG$2,Quantity!$A$4:$XX$4,0)),0)*(IFERROR(INDEX(Prices!$A$4:$XX$441,MATCH($A12,Prices!$A$4:$A$441,0),MATCH(AG$2,Prices!$A$4:$XX$4,0)),0))</f>
        <v>0</v>
      </c>
      <c r="AH12" s="5">
        <f>+IFERROR(INDEX(Quantity!$A$5:$XX$441,MATCH($A12,Quantity!$A$5:$A$441,0),MATCH(AH$2,Quantity!$A$4:$XX$4,0)),0)*(IFERROR(INDEX(Prices!$A$4:$XX$441,MATCH($A12,Prices!$A$4:$A$441,0),MATCH(AH$2,Prices!$A$4:$XX$4,0)),0))</f>
        <v>152.26411880606469</v>
      </c>
      <c r="AI12" s="5">
        <f>+IFERROR(INDEX(Quantity!$A$5:$XX$441,MATCH($A12,Quantity!$A$5:$A$441,0),MATCH(AI$2,Quantity!$A$4:$XX$4,0)),0)*(IFERROR(INDEX(Prices!$A$4:$XX$441,MATCH($A12,Prices!$A$4:$A$441,0),MATCH(AI$2,Prices!$A$4:$XX$4,0)),0))</f>
        <v>1032.962109440198</v>
      </c>
      <c r="AJ12" s="5">
        <f>+IFERROR(INDEX(Quantity!$A$5:$XX$441,MATCH($A12,Quantity!$A$5:$A$441,0),MATCH(AJ$2,Quantity!$A$4:$XX$4,0)),0)*(IFERROR(INDEX(Prices!$A$4:$XX$441,MATCH($A12,Prices!$A$4:$A$441,0),MATCH(AJ$2,Prices!$A$4:$XX$4,0)),0))</f>
        <v>0</v>
      </c>
      <c r="AK12" s="5">
        <f>+IFERROR(INDEX(Quantity!$A$5:$XX$441,MATCH($A12,Quantity!$A$5:$A$441,0),MATCH(AK$2,Quantity!$A$4:$XX$4,0)),0)*(IFERROR(INDEX(Prices!$A$4:$XX$441,MATCH($A12,Prices!$A$4:$A$441,0),MATCH(AK$2,Prices!$A$4:$XX$4,0)),0))</f>
        <v>0</v>
      </c>
      <c r="AL12" s="5">
        <f>+IFERROR(INDEX(Quantity!$A$5:$XX$441,MATCH($A12,Quantity!$A$5:$A$441,0),MATCH(AL$2,Quantity!$A$4:$XX$4,0)),0)*(IFERROR(INDEX(Prices!$A$4:$XX$441,MATCH($A12,Prices!$A$4:$A$441,0),MATCH(AL$2,Prices!$A$4:$XX$4,0)),0))</f>
        <v>0</v>
      </c>
      <c r="AM12" s="5">
        <f>+IFERROR(INDEX(Quantity!$A$5:$XX$441,MATCH($A12,Quantity!$A$5:$A$441,0),MATCH(AM$2,Quantity!$A$4:$XX$4,0)),0)*(IFERROR(INDEX(Prices!$A$4:$XX$441,MATCH($A12,Prices!$A$4:$A$441,0),MATCH(AM$2,Prices!$A$4:$XX$4,0)),0))</f>
        <v>0</v>
      </c>
      <c r="AN12" s="5">
        <f>+IFERROR(INDEX(Quantity!$A$5:$XX$441,MATCH($A12,Quantity!$A$5:$A$441,0),MATCH(AN$2,Quantity!$A$4:$XX$4,0)),0)*(IFERROR(INDEX(Prices!$A$4:$XX$441,MATCH($A12,Prices!$A$4:$A$441,0),MATCH(AN$2,Prices!$A$4:$XX$4,0)),0))</f>
        <v>0</v>
      </c>
      <c r="AO12" s="2">
        <f>+IFERROR(INDEX(Quantity!$A$5:$XX$441,MATCH($A12,Quantity!$A$5:$A$441,0),MATCH(AO$2,Quantity!$A$4:$XX$4,0)),0)*(IFERROR(INDEX(Prices!$A$4:$XX$441,MATCH($A12,Prices!$A$4:$A$441,0),MATCH(AO$2,Prices!$A$4:$XX$4,0)),0))</f>
        <v>0</v>
      </c>
      <c r="AP12" s="2">
        <f>+IFERROR(INDEX(Quantity!$A$5:$XX$441,MATCH($A12,Quantity!$A$5:$A$441,0),MATCH(AP$2,Quantity!$A$4:$XX$4,0)),0)*(IFERROR(INDEX(Prices!$A$4:$XX$441,MATCH($A12,Prices!$A$4:$A$441,0),MATCH(AP$2,Prices!$A$4:$XX$4,0)),0))</f>
        <v>0</v>
      </c>
      <c r="AQ12" s="2">
        <f>+IFERROR(INDEX(Quantity!$A$5:$XX$441,MATCH($A12,Quantity!$A$5:$A$441,0),MATCH(AQ$2,Quantity!$A$4:$XX$4,0)),0)*(IFERROR(INDEX(Prices!$A$4:$XX$441,MATCH($A12,Prices!$A$4:$A$441,0),MATCH(AQ$2,Prices!$A$4:$XX$4,0)),0))</f>
        <v>0</v>
      </c>
      <c r="AR12" s="2">
        <f>+IFERROR(INDEX(Quantity!$A$5:$XX$441,MATCH($A12,Quantity!$A$5:$A$441,0),MATCH(AR$2,Quantity!$A$4:$XX$4,0)),0)*(IFERROR(INDEX(Prices!$A$4:$XX$441,MATCH($A12,Prices!$A$4:$A$441,0),MATCH(AR$2,Prices!$A$4:$XX$4,0)),0))</f>
        <v>0</v>
      </c>
      <c r="AS12" s="2"/>
      <c r="AT12" s="2"/>
    </row>
    <row r="13" spans="1:46" ht="15.75" hidden="1" customHeight="1" x14ac:dyDescent="0.25">
      <c r="A13" s="1">
        <f>+Quantity!A15</f>
        <v>44298</v>
      </c>
      <c r="B13" s="2">
        <v>538.33122419999995</v>
      </c>
      <c r="C13" s="4">
        <f>SUM($F13:XY13)</f>
        <v>7959.5127579435184</v>
      </c>
      <c r="D13" s="31">
        <f>+IFERROR(INDEX(Prices!$A$4:$XY$441,MATCH($A12,Prices!$A$4:$A$441,0),MATCH(F$2,Prices!$A$4:$XY$4,0))/INDEX(Prices!$A$4:$XY$441,MATCH($A13,Prices!$A$4:$A$441,0),MATCH(F$2,Prices!$A$4:$XY$4,0)),0)-1</f>
        <v>-1.5424805994112889E-2</v>
      </c>
      <c r="E13" s="6">
        <f>((Cantidades4[[#This Row],[Totals]]-Cantidades4[[#This Row],[Deposits]])/C12)-1</f>
        <v>1.8037197403222516E-2</v>
      </c>
      <c r="F13" s="5">
        <f>+IFERROR(INDEX(Quantity!$A$5:$XX$441,MATCH($A13,Quantity!$A$5:$A$441,0),MATCH(F$2,Quantity!$A$4:$XX$4,0)),0)*(IFERROR(INDEX(Prices!$A$4:$XX$441,MATCH($A13,Prices!$A$4:$A$441,0),MATCH(F$2,Prices!$A$4:$XX$4,0)),0))</f>
        <v>0</v>
      </c>
      <c r="G13" s="5">
        <f>+IFERROR(INDEX(Quantity!$A$5:$XX$441,MATCH($A13,Quantity!$A$5:$A$441,0),MATCH(G$2,Quantity!$A$4:$XX$4,0)),0)*(IFERROR(INDEX(Prices!$A$4:$XX$441,MATCH($A13,Prices!$A$4:$A$441,0),MATCH(G$2,Prices!$A$4:$XX$4,0)),0))</f>
        <v>29.345400000000001</v>
      </c>
      <c r="H13" s="5">
        <f>+IFERROR(INDEX(Quantity!$A$5:$XX$441,MATCH($A13,Quantity!$A$5:$A$441,0),MATCH(H$2,Quantity!$A$4:$XX$4,0)),0)*(IFERROR(INDEX(Prices!$A$4:$XX$441,MATCH($A13,Prices!$A$4:$A$441,0),MATCH(H$2,Prices!$A$4:$XX$4,0)),0))</f>
        <v>0</v>
      </c>
      <c r="I13" s="2">
        <f>+IFERROR(INDEX(Quantity!$A$5:$XX$441,MATCH($A13,Quantity!$A$5:$A$441,0),MATCH(I$2,Quantity!$A$4:$XX$4,0)),0)*(IFERROR(INDEX(Prices!$A$4:$XX$441,MATCH($A13,Prices!$A$4:$A$441,0),MATCH(I$2,Prices!$A$4:$XX$4,0)),0))</f>
        <v>0</v>
      </c>
      <c r="J13" s="2">
        <f>+IFERROR(INDEX(Quantity!$A$5:$XX$441,MATCH($A13,Quantity!$A$5:$A$441,0),MATCH(J$2,Quantity!$A$4:$XX$4,0)),0)*(IFERROR(INDEX(Prices!$A$4:$XX$441,MATCH($A13,Prices!$A$4:$A$441,0),MATCH(J$2,Prices!$A$4:$XX$4,0)),0))</f>
        <v>0</v>
      </c>
      <c r="K13" s="2"/>
      <c r="L13" s="2"/>
      <c r="M13" s="2"/>
      <c r="N13" s="2"/>
      <c r="O13" s="5">
        <f>+IFERROR(INDEX(Quantity!$A$5:$XX$441,MATCH($A13,Quantity!$A$5:$A$441,0),MATCH(O$2,Quantity!$A$4:$XX$4,0)),0)*(IFERROR(INDEX(Prices!$A$4:$XX$441,MATCH($A13,Prices!$A$4:$A$441,0),MATCH(O$2,Prices!$A$4:$XX$4,0)),0))</f>
        <v>0</v>
      </c>
      <c r="P13" s="5">
        <f>+IFERROR(INDEX(Quantity!$A$5:$XX$441,MATCH($A13,Quantity!$A$5:$A$441,0),MATCH(P$2,Quantity!$A$4:$XX$4,0)),0)*(IFERROR(INDEX(Prices!$A$4:$XX$441,MATCH($A13,Prices!$A$4:$A$441,0),MATCH(P$2,Prices!$A$4:$XX$4,0)),0))</f>
        <v>-2.2737367544323206E-13</v>
      </c>
      <c r="Q13" s="5">
        <f>+IFERROR(INDEX(Quantity!$A$5:$XX$441,MATCH($A13,Quantity!$A$5:$A$441,0),MATCH(Q$2,Quantity!$A$4:$XX$4,0)),0)*(IFERROR(INDEX(Prices!$A$4:$XX$441,MATCH($A13,Prices!$A$4:$A$441,0),MATCH(Q$2,Prices!$A$4:$XX$4,0)),0))</f>
        <v>-1.9895196601282805E-13</v>
      </c>
      <c r="R13" s="5">
        <f>+IFERROR(INDEX(Quantity!$A$5:$XX$441,MATCH($A13,Quantity!$A$5:$A$441,0),MATCH(R$2,Quantity!$A$4:$XX$4,0)),0)*(IFERROR(INDEX(Prices!$A$4:$XX$441,MATCH($A13,Prices!$A$4:$A$441,0),MATCH(R$2,Prices!$A$4:$XX$4,0)),0))</f>
        <v>0</v>
      </c>
      <c r="S13" s="5">
        <f>+IFERROR(INDEX(Quantity!$A$5:$XX$441,MATCH($A13,Quantity!$A$5:$A$441,0),MATCH(S$2,Quantity!$A$4:$XX$4,0)),0)*(IFERROR(INDEX(Prices!$A$4:$XX$441,MATCH($A13,Prices!$A$4:$A$441,0),MATCH(S$2,Prices!$A$4:$XX$4,0)),0))</f>
        <v>2508.4409559999999</v>
      </c>
      <c r="T13" s="5">
        <f>+IFERROR(INDEX(Quantity!$A$5:$XX$441,MATCH($A13,Quantity!$A$5:$A$441,0),MATCH(T$2,Quantity!$A$4:$XX$4,0)),0)*(IFERROR(INDEX(Prices!$A$4:$XX$441,MATCH($A13,Prices!$A$4:$A$441,0),MATCH(T$2,Prices!$A$4:$XX$4,0)),0))</f>
        <v>0</v>
      </c>
      <c r="U13" s="5">
        <f>+IFERROR(INDEX(Quantity!$A$5:$XX$441,MATCH($A13,Quantity!$A$5:$A$441,0),MATCH(U$2,Quantity!$A$4:$XX$4,0)),0)*(IFERROR(INDEX(Prices!$A$4:$XX$441,MATCH($A13,Prices!$A$4:$A$441,0),MATCH(U$2,Prices!$A$4:$XX$4,0)),0))</f>
        <v>0</v>
      </c>
      <c r="V13" s="5">
        <f>+IFERROR(INDEX(Quantity!$A$5:$XX$441,MATCH($A13,Quantity!$A$5:$A$441,0),MATCH(V$2,Quantity!$A$4:$XX$4,0)),0)*(IFERROR(INDEX(Prices!$A$4:$XX$441,MATCH($A13,Prices!$A$4:$A$441,0),MATCH(V$2,Prices!$A$4:$XX$4,0)),0))</f>
        <v>0</v>
      </c>
      <c r="W13" s="5">
        <f>+IFERROR(INDEX(Quantity!$A$5:$XX$441,MATCH($A13,Quantity!$A$5:$A$441,0),MATCH(W$2,Quantity!$A$4:$XX$4,0)),0)*(IFERROR(INDEX(Prices!$A$4:$XX$441,MATCH($A13,Prices!$A$4:$A$441,0),MATCH(W$2,Prices!$A$4:$XX$4,0)),0))</f>
        <v>0</v>
      </c>
      <c r="X13" s="5">
        <f>+IFERROR(INDEX(Quantity!$A$5:$XX$441,MATCH($A13,Quantity!$A$5:$A$441,0),MATCH(X$2,Quantity!$A$4:$XX$4,0)),0)*(IFERROR(INDEX(Prices!$A$4:$XX$441,MATCH($A13,Prices!$A$4:$A$441,0),MATCH(X$2,Prices!$A$4:$XX$4,0)),0))</f>
        <v>761.21024985671534</v>
      </c>
      <c r="Y13" s="5">
        <f>+IFERROR(INDEX(Quantity!$A$5:$XX$441,MATCH($A13,Quantity!$A$5:$A$441,0),MATCH(Y$2,Quantity!$A$4:$XX$4,0)),0)*(IFERROR(INDEX(Prices!$A$4:$XX$441,MATCH($A13,Prices!$A$4:$A$441,0),MATCH(Y$2,Prices!$A$4:$XX$4,0)),0))</f>
        <v>0</v>
      </c>
      <c r="Z13" s="5">
        <f>+IFERROR(INDEX(Quantity!$A$5:$XX$441,MATCH($A13,Quantity!$A$5:$A$441,0),MATCH(Z$2,Quantity!$A$4:$XX$4,0)),0)*(IFERROR(INDEX(Prices!$A$4:$XX$441,MATCH($A13,Prices!$A$4:$A$441,0),MATCH(Z$2,Prices!$A$4:$XX$4,0)),0))</f>
        <v>3475.2899238405412</v>
      </c>
      <c r="AA13" s="5">
        <f>+IFERROR(INDEX(Quantity!$A$5:$XX$441,MATCH($A13,Quantity!$A$5:$A$441,0),MATCH(AA$2,Quantity!$A$4:$XX$4,0)),0)*(IFERROR(INDEX(Prices!$A$4:$XX$441,MATCH($A13,Prices!$A$4:$A$441,0),MATCH(AA$2,Prices!$A$4:$XX$4,0)),0))</f>
        <v>4.4744774714013591E-13</v>
      </c>
      <c r="AB13" s="5">
        <f>+IFERROR(INDEX(Quantity!$A$5:$XX$441,MATCH($A13,Quantity!$A$5:$A$441,0),MATCH(AB$2,Quantity!$A$4:$XX$4,0)),0)*(IFERROR(INDEX(Prices!$A$4:$XX$441,MATCH($A13,Prices!$A$4:$A$441,0),MATCH(AB$2,Prices!$A$4:$XX$4,0)),0))</f>
        <v>0</v>
      </c>
      <c r="AC13" s="5">
        <f>+IFERROR(INDEX(Quantity!$A$5:$XX$441,MATCH($A13,Quantity!$A$5:$A$441,0),MATCH(AC$2,Quantity!$A$4:$XX$4,0)),0)*(IFERROR(INDEX(Prices!$A$4:$XX$441,MATCH($A13,Prices!$A$4:$A$441,0),MATCH(AC$2,Prices!$A$4:$XX$4,0)),0))</f>
        <v>0</v>
      </c>
      <c r="AD13" s="5">
        <f>+IFERROR(INDEX(Quantity!$A$5:$XX$441,MATCH($A13,Quantity!$A$5:$A$441,0),MATCH(AD$2,Quantity!$A$4:$XX$4,0)),0)*(IFERROR(INDEX(Prices!$A$4:$XX$441,MATCH($A13,Prices!$A$4:$A$441,0),MATCH(AD$2,Prices!$A$4:$XX$4,0)),0))</f>
        <v>0</v>
      </c>
      <c r="AE13" s="5">
        <f>+IFERROR(INDEX(Quantity!$A$5:$XX$441,MATCH($A13,Quantity!$A$5:$A$441,0),MATCH(AE$2,Quantity!$A$4:$XX$4,0)),0)*(IFERROR(INDEX(Prices!$A$4:$XX$441,MATCH($A13,Prices!$A$4:$A$441,0),MATCH(AE$2,Prices!$A$4:$XX$4,0)),0))</f>
        <v>0</v>
      </c>
      <c r="AF13" s="5">
        <f>+IFERROR(INDEX(Quantity!$A$5:$XX$441,MATCH($A13,Quantity!$A$5:$A$441,0),MATCH(AF$2,Quantity!$A$4:$XX$4,0)),0)*(IFERROR(INDEX(Prices!$A$4:$XX$441,MATCH($A13,Prices!$A$4:$A$441,0),MATCH(AF$2,Prices!$A$4:$XX$4,0)),0))</f>
        <v>0</v>
      </c>
      <c r="AG13" s="5">
        <f>+IFERROR(INDEX(Quantity!$A$5:$XX$441,MATCH($A13,Quantity!$A$5:$A$441,0),MATCH(AG$2,Quantity!$A$4:$XX$4,0)),0)*(IFERROR(INDEX(Prices!$A$4:$XX$441,MATCH($A13,Prices!$A$4:$A$441,0),MATCH(AG$2,Prices!$A$4:$XX$4,0)),0))</f>
        <v>0</v>
      </c>
      <c r="AH13" s="5">
        <f>+IFERROR(INDEX(Quantity!$A$5:$XX$441,MATCH($A13,Quantity!$A$5:$A$441,0),MATCH(AH$2,Quantity!$A$4:$XX$4,0)),0)*(IFERROR(INDEX(Prices!$A$4:$XX$441,MATCH($A13,Prices!$A$4:$A$441,0),MATCH(AH$2,Prices!$A$4:$XX$4,0)),0))</f>
        <v>152.26411880606469</v>
      </c>
      <c r="AI13" s="5">
        <f>+IFERROR(INDEX(Quantity!$A$5:$XX$441,MATCH($A13,Quantity!$A$5:$A$441,0),MATCH(AI$2,Quantity!$A$4:$XX$4,0)),0)*(IFERROR(INDEX(Prices!$A$4:$XX$441,MATCH($A13,Prices!$A$4:$A$441,0),MATCH(AI$2,Prices!$A$4:$XX$4,0)),0))</f>
        <v>1032.962109440198</v>
      </c>
      <c r="AJ13" s="5">
        <f>+IFERROR(INDEX(Quantity!$A$5:$XX$441,MATCH($A13,Quantity!$A$5:$A$441,0),MATCH(AJ$2,Quantity!$A$4:$XX$4,0)),0)*(IFERROR(INDEX(Prices!$A$4:$XX$441,MATCH($A13,Prices!$A$4:$A$441,0),MATCH(AJ$2,Prices!$A$4:$XX$4,0)),0))</f>
        <v>0</v>
      </c>
      <c r="AK13" s="5">
        <f>+IFERROR(INDEX(Quantity!$A$5:$XX$441,MATCH($A13,Quantity!$A$5:$A$441,0),MATCH(AK$2,Quantity!$A$4:$XX$4,0)),0)*(IFERROR(INDEX(Prices!$A$4:$XX$441,MATCH($A13,Prices!$A$4:$A$441,0),MATCH(AK$2,Prices!$A$4:$XX$4,0)),0))</f>
        <v>0</v>
      </c>
      <c r="AL13" s="5">
        <f>+IFERROR(INDEX(Quantity!$A$5:$XX$441,MATCH($A13,Quantity!$A$5:$A$441,0),MATCH(AL$2,Quantity!$A$4:$XX$4,0)),0)*(IFERROR(INDEX(Prices!$A$4:$XX$441,MATCH($A13,Prices!$A$4:$A$441,0),MATCH(AL$2,Prices!$A$4:$XX$4,0)),0))</f>
        <v>0</v>
      </c>
      <c r="AM13" s="5">
        <f>+IFERROR(INDEX(Quantity!$A$5:$XX$441,MATCH($A13,Quantity!$A$5:$A$441,0),MATCH(AM$2,Quantity!$A$4:$XX$4,0)),0)*(IFERROR(INDEX(Prices!$A$4:$XX$441,MATCH($A13,Prices!$A$4:$A$441,0),MATCH(AM$2,Prices!$A$4:$XX$4,0)),0))</f>
        <v>0</v>
      </c>
      <c r="AN13" s="5">
        <f>+IFERROR(INDEX(Quantity!$A$5:$XX$441,MATCH($A13,Quantity!$A$5:$A$441,0),MATCH(AN$2,Quantity!$A$4:$XX$4,0)),0)*(IFERROR(INDEX(Prices!$A$4:$XX$441,MATCH($A13,Prices!$A$4:$A$441,0),MATCH(AN$2,Prices!$A$4:$XX$4,0)),0))</f>
        <v>0</v>
      </c>
      <c r="AO13" s="2">
        <f>+IFERROR(INDEX(Quantity!$A$5:$XX$441,MATCH($A13,Quantity!$A$5:$A$441,0),MATCH(AO$2,Quantity!$A$4:$XX$4,0)),0)*(IFERROR(INDEX(Prices!$A$4:$XX$441,MATCH($A13,Prices!$A$4:$A$441,0),MATCH(AO$2,Prices!$A$4:$XX$4,0)),0))</f>
        <v>0</v>
      </c>
      <c r="AP13" s="2">
        <f>+IFERROR(INDEX(Quantity!$A$5:$XX$441,MATCH($A13,Quantity!$A$5:$A$441,0),MATCH(AP$2,Quantity!$A$4:$XX$4,0)),0)*(IFERROR(INDEX(Prices!$A$4:$XX$441,MATCH($A13,Prices!$A$4:$A$441,0),MATCH(AP$2,Prices!$A$4:$XX$4,0)),0))</f>
        <v>0</v>
      </c>
      <c r="AQ13" s="2">
        <f>+IFERROR(INDEX(Quantity!$A$5:$XX$441,MATCH($A13,Quantity!$A$5:$A$441,0),MATCH(AQ$2,Quantity!$A$4:$XX$4,0)),0)*(IFERROR(INDEX(Prices!$A$4:$XX$441,MATCH($A13,Prices!$A$4:$A$441,0),MATCH(AQ$2,Prices!$A$4:$XX$4,0)),0))</f>
        <v>0</v>
      </c>
      <c r="AR13" s="2">
        <f>+IFERROR(INDEX(Quantity!$A$5:$XX$441,MATCH($A13,Quantity!$A$5:$A$441,0),MATCH(AR$2,Quantity!$A$4:$XX$4,0)),0)*(IFERROR(INDEX(Prices!$A$4:$XX$441,MATCH($A13,Prices!$A$4:$A$441,0),MATCH(AR$2,Prices!$A$4:$XX$4,0)),0))</f>
        <v>0</v>
      </c>
      <c r="AS13" s="2"/>
      <c r="AT13" s="2"/>
    </row>
    <row r="14" spans="1:46" hidden="1" x14ac:dyDescent="0.25">
      <c r="A14" s="1">
        <f>+Quantity!A16</f>
        <v>44301</v>
      </c>
      <c r="B14" s="1"/>
      <c r="C14" s="4">
        <f>SUM($F14:XY14)</f>
        <v>6130.3224174518327</v>
      </c>
      <c r="D14" s="31">
        <f>+IFERROR(INDEX(Prices!$A$4:$XY$441,MATCH($A13,Prices!$A$4:$A$441,0),MATCH(F$2,Prices!$A$4:$XY$4,0))/INDEX(Prices!$A$4:$XY$441,MATCH($A14,Prices!$A$4:$A$441,0),MATCH(F$2,Prices!$A$4:$XY$4,0)),0)-1</f>
        <v>0</v>
      </c>
      <c r="E14" s="6">
        <f>((Cantidades4[[#This Row],[Totals]]-Cantidades4[[#This Row],[Deposits]])/C13)-1</f>
        <v>-0.2298118485539421</v>
      </c>
      <c r="F14" s="5">
        <f>+IFERROR(INDEX(Quantity!$A$5:$XX$441,MATCH($A14,Quantity!$A$5:$A$441,0),MATCH(F$2,Quantity!$A$4:$XX$4,0)),0)*(IFERROR(INDEX(Prices!$A$4:$XX$441,MATCH($A14,Prices!$A$4:$A$441,0),MATCH(F$2,Prices!$A$4:$XX$4,0)),0))</f>
        <v>0</v>
      </c>
      <c r="G14" s="5">
        <f>+IFERROR(INDEX(Quantity!$A$5:$XX$441,MATCH($A14,Quantity!$A$5:$A$441,0),MATCH(G$2,Quantity!$A$4:$XX$4,0)),0)*(IFERROR(INDEX(Prices!$A$4:$XX$441,MATCH($A14,Prices!$A$4:$A$441,0),MATCH(G$2,Prices!$A$4:$XX$4,0)),0))</f>
        <v>29.345400000000001</v>
      </c>
      <c r="H14" s="5">
        <f>+IFERROR(INDEX(Quantity!$A$5:$XX$441,MATCH($A14,Quantity!$A$5:$A$441,0),MATCH(H$2,Quantity!$A$4:$XX$4,0)),0)*(IFERROR(INDEX(Prices!$A$4:$XX$441,MATCH($A14,Prices!$A$4:$A$441,0),MATCH(H$2,Prices!$A$4:$XX$4,0)),0))</f>
        <v>0</v>
      </c>
      <c r="I14" s="2">
        <f>+IFERROR(INDEX(Quantity!$A$5:$XX$441,MATCH($A14,Quantity!$A$5:$A$441,0),MATCH(I$2,Quantity!$A$4:$XX$4,0)),0)*(IFERROR(INDEX(Prices!$A$4:$XX$441,MATCH($A14,Prices!$A$4:$A$441,0),MATCH(I$2,Prices!$A$4:$XX$4,0)),0))</f>
        <v>0</v>
      </c>
      <c r="J14" s="2">
        <f>+IFERROR(INDEX(Quantity!$A$5:$XX$441,MATCH($A14,Quantity!$A$5:$A$441,0),MATCH(J$2,Quantity!$A$4:$XX$4,0)),0)*(IFERROR(INDEX(Prices!$A$4:$XX$441,MATCH($A14,Prices!$A$4:$A$441,0),MATCH(J$2,Prices!$A$4:$XX$4,0)),0))</f>
        <v>0</v>
      </c>
      <c r="K14" s="2"/>
      <c r="L14" s="2"/>
      <c r="M14" s="2"/>
      <c r="N14" s="2"/>
      <c r="O14" s="5">
        <f>+IFERROR(INDEX(Quantity!$A$5:$XX$441,MATCH($A14,Quantity!$A$5:$A$441,0),MATCH(O$2,Quantity!$A$4:$XX$4,0)),0)*(IFERROR(INDEX(Prices!$A$4:$XX$441,MATCH($A14,Prices!$A$4:$A$441,0),MATCH(O$2,Prices!$A$4:$XX$4,0)),0))</f>
        <v>0</v>
      </c>
      <c r="P14" s="5">
        <f>+IFERROR(INDEX(Quantity!$A$5:$XX$441,MATCH($A14,Quantity!$A$5:$A$441,0),MATCH(P$2,Quantity!$A$4:$XX$4,0)),0)*(IFERROR(INDEX(Prices!$A$4:$XX$441,MATCH($A14,Prices!$A$4:$A$441,0),MATCH(P$2,Prices!$A$4:$XX$4,0)),0))</f>
        <v>-2.2737367544323206E-13</v>
      </c>
      <c r="Q14" s="5">
        <f>+IFERROR(INDEX(Quantity!$A$5:$XX$441,MATCH($A14,Quantity!$A$5:$A$441,0),MATCH(Q$2,Quantity!$A$4:$XX$4,0)),0)*(IFERROR(INDEX(Prices!$A$4:$XX$441,MATCH($A14,Prices!$A$4:$A$441,0),MATCH(Q$2,Prices!$A$4:$XX$4,0)),0))</f>
        <v>-1.9895196601282805E-13</v>
      </c>
      <c r="R14" s="5">
        <f>+IFERROR(INDEX(Quantity!$A$5:$XX$441,MATCH($A14,Quantity!$A$5:$A$441,0),MATCH(R$2,Quantity!$A$4:$XX$4,0)),0)*(IFERROR(INDEX(Prices!$A$4:$XX$441,MATCH($A14,Prices!$A$4:$A$441,0),MATCH(R$2,Prices!$A$4:$XX$4,0)),0))</f>
        <v>0</v>
      </c>
      <c r="S14" s="5">
        <f>+IFERROR(INDEX(Quantity!$A$5:$XX$441,MATCH($A14,Quantity!$A$5:$A$441,0),MATCH(S$2,Quantity!$A$4:$XX$4,0)),0)*(IFERROR(INDEX(Prices!$A$4:$XX$441,MATCH($A14,Prices!$A$4:$A$441,0),MATCH(S$2,Prices!$A$4:$XX$4,0)),0))</f>
        <v>2508.4409559999999</v>
      </c>
      <c r="T14" s="5">
        <f>+IFERROR(INDEX(Quantity!$A$5:$XX$441,MATCH($A14,Quantity!$A$5:$A$441,0),MATCH(T$2,Quantity!$A$4:$XX$4,0)),0)*(IFERROR(INDEX(Prices!$A$4:$XX$441,MATCH($A14,Prices!$A$4:$A$441,0),MATCH(T$2,Prices!$A$4:$XX$4,0)),0))</f>
        <v>0</v>
      </c>
      <c r="U14" s="5">
        <f>+IFERROR(INDEX(Quantity!$A$5:$XX$441,MATCH($A14,Quantity!$A$5:$A$441,0),MATCH(U$2,Quantity!$A$4:$XX$4,0)),0)*(IFERROR(INDEX(Prices!$A$4:$XX$441,MATCH($A14,Prices!$A$4:$A$441,0),MATCH(U$2,Prices!$A$4:$XX$4,0)),0))</f>
        <v>0</v>
      </c>
      <c r="V14" s="5">
        <f>+IFERROR(INDEX(Quantity!$A$5:$XX$441,MATCH($A14,Quantity!$A$5:$A$441,0),MATCH(V$2,Quantity!$A$4:$XX$4,0)),0)*(IFERROR(INDEX(Prices!$A$4:$XX$441,MATCH($A14,Prices!$A$4:$A$441,0),MATCH(V$2,Prices!$A$4:$XX$4,0)),0))</f>
        <v>0</v>
      </c>
      <c r="W14" s="5">
        <f>+IFERROR(INDEX(Quantity!$A$5:$XX$441,MATCH($A14,Quantity!$A$5:$A$441,0),MATCH(W$2,Quantity!$A$4:$XX$4,0)),0)*(IFERROR(INDEX(Prices!$A$4:$XX$441,MATCH($A14,Prices!$A$4:$A$441,0),MATCH(W$2,Prices!$A$4:$XX$4,0)),0))</f>
        <v>0</v>
      </c>
      <c r="X14" s="5">
        <f>+IFERROR(INDEX(Quantity!$A$5:$XX$441,MATCH($A14,Quantity!$A$5:$A$441,0),MATCH(X$2,Quantity!$A$4:$XX$4,0)),0)*(IFERROR(INDEX(Prices!$A$4:$XX$441,MATCH($A14,Prices!$A$4:$A$441,0),MATCH(X$2,Prices!$A$4:$XX$4,0)),0))</f>
        <v>761.21024985671534</v>
      </c>
      <c r="Y14" s="5">
        <f>+IFERROR(INDEX(Quantity!$A$5:$XX$441,MATCH($A14,Quantity!$A$5:$A$441,0),MATCH(Y$2,Quantity!$A$4:$XX$4,0)),0)*(IFERROR(INDEX(Prices!$A$4:$XX$441,MATCH($A14,Prices!$A$4:$A$441,0),MATCH(Y$2,Prices!$A$4:$XX$4,0)),0))</f>
        <v>0</v>
      </c>
      <c r="Z14" s="5">
        <f>+IFERROR(INDEX(Quantity!$A$5:$XX$441,MATCH($A14,Quantity!$A$5:$A$441,0),MATCH(Z$2,Quantity!$A$4:$XX$4,0)),0)*(IFERROR(INDEX(Prices!$A$4:$XX$441,MATCH($A14,Prices!$A$4:$A$441,0),MATCH(Z$2,Prices!$A$4:$XX$4,0)),0))</f>
        <v>0</v>
      </c>
      <c r="AA14" s="5">
        <f>+IFERROR(INDEX(Quantity!$A$5:$XX$441,MATCH($A14,Quantity!$A$5:$A$441,0),MATCH(AA$2,Quantity!$A$4:$XX$4,0)),0)*(IFERROR(INDEX(Prices!$A$4:$XX$441,MATCH($A14,Prices!$A$4:$A$441,0),MATCH(AA$2,Prices!$A$4:$XX$4,0)),0))</f>
        <v>4.4744774714013591E-13</v>
      </c>
      <c r="AB14" s="5">
        <f>+IFERROR(INDEX(Quantity!$A$5:$XX$441,MATCH($A14,Quantity!$A$5:$A$441,0),MATCH(AB$2,Quantity!$A$4:$XX$4,0)),0)*(IFERROR(INDEX(Prices!$A$4:$XX$441,MATCH($A14,Prices!$A$4:$A$441,0),MATCH(AB$2,Prices!$A$4:$XX$4,0)),0))</f>
        <v>0</v>
      </c>
      <c r="AC14" s="5">
        <f>+IFERROR(INDEX(Quantity!$A$5:$XX$441,MATCH($A14,Quantity!$A$5:$A$441,0),MATCH(AC$2,Quantity!$A$4:$XX$4,0)),0)*(IFERROR(INDEX(Prices!$A$4:$XX$441,MATCH($A14,Prices!$A$4:$A$441,0),MATCH(AC$2,Prices!$A$4:$XX$4,0)),0))</f>
        <v>0</v>
      </c>
      <c r="AD14" s="5">
        <f>+IFERROR(INDEX(Quantity!$A$5:$XX$441,MATCH($A14,Quantity!$A$5:$A$441,0),MATCH(AD$2,Quantity!$A$4:$XX$4,0)),0)*(IFERROR(INDEX(Prices!$A$4:$XX$441,MATCH($A14,Prices!$A$4:$A$441,0),MATCH(AD$2,Prices!$A$4:$XX$4,0)),0))</f>
        <v>0</v>
      </c>
      <c r="AE14" s="5">
        <f>+IFERROR(INDEX(Quantity!$A$5:$XX$441,MATCH($A14,Quantity!$A$5:$A$441,0),MATCH(AE$2,Quantity!$A$4:$XX$4,0)),0)*(IFERROR(INDEX(Prices!$A$4:$XX$441,MATCH($A14,Prices!$A$4:$A$441,0),MATCH(AE$2,Prices!$A$4:$XX$4,0)),0))</f>
        <v>0</v>
      </c>
      <c r="AF14" s="5">
        <f>+IFERROR(INDEX(Quantity!$A$5:$XX$441,MATCH($A14,Quantity!$A$5:$A$441,0),MATCH(AF$2,Quantity!$A$4:$XX$4,0)),0)*(IFERROR(INDEX(Prices!$A$4:$XX$441,MATCH($A14,Prices!$A$4:$A$441,0),MATCH(AF$2,Prices!$A$4:$XX$4,0)),0))</f>
        <v>0</v>
      </c>
      <c r="AG14" s="5">
        <f>+IFERROR(INDEX(Quantity!$A$5:$XX$441,MATCH($A14,Quantity!$A$5:$A$441,0),MATCH(AG$2,Quantity!$A$4:$XX$4,0)),0)*(IFERROR(INDEX(Prices!$A$4:$XX$441,MATCH($A14,Prices!$A$4:$A$441,0),MATCH(AG$2,Prices!$A$4:$XX$4,0)),0))</f>
        <v>0</v>
      </c>
      <c r="AH14" s="5">
        <f>+IFERROR(INDEX(Quantity!$A$5:$XX$441,MATCH($A14,Quantity!$A$5:$A$441,0),MATCH(AH$2,Quantity!$A$4:$XX$4,0)),0)*(IFERROR(INDEX(Prices!$A$4:$XX$441,MATCH($A14,Prices!$A$4:$A$441,0),MATCH(AH$2,Prices!$A$4:$XX$4,0)),0))</f>
        <v>152.26411880606469</v>
      </c>
      <c r="AI14" s="5">
        <f>+IFERROR(INDEX(Quantity!$A$5:$XX$441,MATCH($A14,Quantity!$A$5:$A$441,0),MATCH(AI$2,Quantity!$A$4:$XX$4,0)),0)*(IFERROR(INDEX(Prices!$A$4:$XX$441,MATCH($A14,Prices!$A$4:$A$441,0),MATCH(AI$2,Prices!$A$4:$XX$4,0)),0))</f>
        <v>2679.0616927890524</v>
      </c>
      <c r="AJ14" s="5">
        <f>+IFERROR(INDEX(Quantity!$A$5:$XX$441,MATCH($A14,Quantity!$A$5:$A$441,0),MATCH(AJ$2,Quantity!$A$4:$XX$4,0)),0)*(IFERROR(INDEX(Prices!$A$4:$XX$441,MATCH($A14,Prices!$A$4:$A$441,0),MATCH(AJ$2,Prices!$A$4:$XX$4,0)),0))</f>
        <v>0</v>
      </c>
      <c r="AK14" s="5">
        <f>+IFERROR(INDEX(Quantity!$A$5:$XX$441,MATCH($A14,Quantity!$A$5:$A$441,0),MATCH(AK$2,Quantity!$A$4:$XX$4,0)),0)*(IFERROR(INDEX(Prices!$A$4:$XX$441,MATCH($A14,Prices!$A$4:$A$441,0),MATCH(AK$2,Prices!$A$4:$XX$4,0)),0))</f>
        <v>0</v>
      </c>
      <c r="AL14" s="5">
        <f>+IFERROR(INDEX(Quantity!$A$5:$XX$441,MATCH($A14,Quantity!$A$5:$A$441,0),MATCH(AL$2,Quantity!$A$4:$XX$4,0)),0)*(IFERROR(INDEX(Prices!$A$4:$XX$441,MATCH($A14,Prices!$A$4:$A$441,0),MATCH(AL$2,Prices!$A$4:$XX$4,0)),0))</f>
        <v>0</v>
      </c>
      <c r="AM14" s="5">
        <f>+IFERROR(INDEX(Quantity!$A$5:$XX$441,MATCH($A14,Quantity!$A$5:$A$441,0),MATCH(AM$2,Quantity!$A$4:$XX$4,0)),0)*(IFERROR(INDEX(Prices!$A$4:$XX$441,MATCH($A14,Prices!$A$4:$A$441,0),MATCH(AM$2,Prices!$A$4:$XX$4,0)),0))</f>
        <v>0</v>
      </c>
      <c r="AN14" s="5">
        <f>+IFERROR(INDEX(Quantity!$A$5:$XX$441,MATCH($A14,Quantity!$A$5:$A$441,0),MATCH(AN$2,Quantity!$A$4:$XX$4,0)),0)*(IFERROR(INDEX(Prices!$A$4:$XX$441,MATCH($A14,Prices!$A$4:$A$441,0),MATCH(AN$2,Prices!$A$4:$XX$4,0)),0))</f>
        <v>0</v>
      </c>
      <c r="AO14" s="2">
        <f>+IFERROR(INDEX(Quantity!$A$5:$XX$441,MATCH($A14,Quantity!$A$5:$A$441,0),MATCH(AO$2,Quantity!$A$4:$XX$4,0)),0)*(IFERROR(INDEX(Prices!$A$4:$XX$441,MATCH($A14,Prices!$A$4:$A$441,0),MATCH(AO$2,Prices!$A$4:$XX$4,0)),0))</f>
        <v>0</v>
      </c>
      <c r="AP14" s="2">
        <f>+IFERROR(INDEX(Quantity!$A$5:$XX$441,MATCH($A14,Quantity!$A$5:$A$441,0),MATCH(AP$2,Quantity!$A$4:$XX$4,0)),0)*(IFERROR(INDEX(Prices!$A$4:$XX$441,MATCH($A14,Prices!$A$4:$A$441,0),MATCH(AP$2,Prices!$A$4:$XX$4,0)),0))</f>
        <v>0</v>
      </c>
      <c r="AQ14" s="2">
        <f>+IFERROR(INDEX(Quantity!$A$5:$XX$441,MATCH($A14,Quantity!$A$5:$A$441,0),MATCH(AQ$2,Quantity!$A$4:$XX$4,0)),0)*(IFERROR(INDEX(Prices!$A$4:$XX$441,MATCH($A14,Prices!$A$4:$A$441,0),MATCH(AQ$2,Prices!$A$4:$XX$4,0)),0))</f>
        <v>0</v>
      </c>
      <c r="AR14" s="2">
        <f>+IFERROR(INDEX(Quantity!$A$5:$XX$441,MATCH($A14,Quantity!$A$5:$A$441,0),MATCH(AR$2,Quantity!$A$4:$XX$4,0)),0)*(IFERROR(INDEX(Prices!$A$4:$XX$441,MATCH($A14,Prices!$A$4:$A$441,0),MATCH(AR$2,Prices!$A$4:$XX$4,0)),0))</f>
        <v>0</v>
      </c>
      <c r="AS14" s="2"/>
      <c r="AT14" s="2"/>
    </row>
    <row r="15" spans="1:46" hidden="1" x14ac:dyDescent="0.25">
      <c r="A15" s="1">
        <f>+Quantity!A17</f>
        <v>44303</v>
      </c>
      <c r="B15" s="1"/>
      <c r="C15" s="4">
        <f>SUM($F15:XY15)</f>
        <v>7316.8398772447181</v>
      </c>
      <c r="D15" s="31">
        <f>+IFERROR(INDEX(Prices!$A$4:$XY$441,MATCH($A14,Prices!$A$4:$A$441,0),MATCH(F$2,Prices!$A$4:$XY$4,0))/INDEX(Prices!$A$4:$XY$441,MATCH($A15,Prices!$A$4:$A$441,0),MATCH(F$2,Prices!$A$4:$XY$4,0)),0)-1</f>
        <v>0</v>
      </c>
      <c r="E15" s="6">
        <f>((Cantidades4[[#This Row],[Totals]]-Cantidades4[[#This Row],[Deposits]])/C14)-1</f>
        <v>0.19354894881468243</v>
      </c>
      <c r="F15" s="5">
        <f>+IFERROR(INDEX(Quantity!$A$5:$XX$441,MATCH($A15,Quantity!$A$5:$A$441,0),MATCH(F$2,Quantity!$A$4:$XX$4,0)),0)*(IFERROR(INDEX(Prices!$A$4:$XX$441,MATCH($A15,Prices!$A$4:$A$441,0),MATCH(F$2,Prices!$A$4:$XX$4,0)),0))</f>
        <v>0</v>
      </c>
      <c r="G15" s="5">
        <f>+IFERROR(INDEX(Quantity!$A$5:$XX$441,MATCH($A15,Quantity!$A$5:$A$441,0),MATCH(G$2,Quantity!$A$4:$XX$4,0)),0)*(IFERROR(INDEX(Prices!$A$4:$XX$441,MATCH($A15,Prices!$A$4:$A$441,0),MATCH(G$2,Prices!$A$4:$XX$4,0)),0))</f>
        <v>29.345400000000001</v>
      </c>
      <c r="H15" s="5">
        <f>+IFERROR(INDEX(Quantity!$A$5:$XX$441,MATCH($A15,Quantity!$A$5:$A$441,0),MATCH(H$2,Quantity!$A$4:$XX$4,0)),0)*(IFERROR(INDEX(Prices!$A$4:$XX$441,MATCH($A15,Prices!$A$4:$A$441,0),MATCH(H$2,Prices!$A$4:$XX$4,0)),0))</f>
        <v>0</v>
      </c>
      <c r="I15" s="2">
        <f>+IFERROR(INDEX(Quantity!$A$5:$XX$441,MATCH($A15,Quantity!$A$5:$A$441,0),MATCH(I$2,Quantity!$A$4:$XX$4,0)),0)*(IFERROR(INDEX(Prices!$A$4:$XX$441,MATCH($A15,Prices!$A$4:$A$441,0),MATCH(I$2,Prices!$A$4:$XX$4,0)),0))</f>
        <v>0</v>
      </c>
      <c r="J15" s="2">
        <f>+IFERROR(INDEX(Quantity!$A$5:$XX$441,MATCH($A15,Quantity!$A$5:$A$441,0),MATCH(J$2,Quantity!$A$4:$XX$4,0)),0)*(IFERROR(INDEX(Prices!$A$4:$XX$441,MATCH($A15,Prices!$A$4:$A$441,0),MATCH(J$2,Prices!$A$4:$XX$4,0)),0))</f>
        <v>0</v>
      </c>
      <c r="K15" s="2"/>
      <c r="L15" s="2"/>
      <c r="M15" s="2"/>
      <c r="N15" s="2"/>
      <c r="O15" s="5">
        <f>+IFERROR(INDEX(Quantity!$A$5:$XX$441,MATCH($A15,Quantity!$A$5:$A$441,0),MATCH(O$2,Quantity!$A$4:$XX$4,0)),0)*(IFERROR(INDEX(Prices!$A$4:$XX$441,MATCH($A15,Prices!$A$4:$A$441,0),MATCH(O$2,Prices!$A$4:$XX$4,0)),0))</f>
        <v>0</v>
      </c>
      <c r="P15" s="5">
        <f>+IFERROR(INDEX(Quantity!$A$5:$XX$441,MATCH($A15,Quantity!$A$5:$A$441,0),MATCH(P$2,Quantity!$A$4:$XX$4,0)),0)*(IFERROR(INDEX(Prices!$A$4:$XX$441,MATCH($A15,Prices!$A$4:$A$441,0),MATCH(P$2,Prices!$A$4:$XX$4,0)),0))</f>
        <v>-2.2737367544323206E-13</v>
      </c>
      <c r="Q15" s="5">
        <f>+IFERROR(INDEX(Quantity!$A$5:$XX$441,MATCH($A15,Quantity!$A$5:$A$441,0),MATCH(Q$2,Quantity!$A$4:$XX$4,0)),0)*(IFERROR(INDEX(Prices!$A$4:$XX$441,MATCH($A15,Prices!$A$4:$A$441,0),MATCH(Q$2,Prices!$A$4:$XX$4,0)),0))</f>
        <v>-1.9895196601282805E-13</v>
      </c>
      <c r="R15" s="5">
        <f>+IFERROR(INDEX(Quantity!$A$5:$XX$441,MATCH($A15,Quantity!$A$5:$A$441,0),MATCH(R$2,Quantity!$A$4:$XX$4,0)),0)*(IFERROR(INDEX(Prices!$A$4:$XX$441,MATCH($A15,Prices!$A$4:$A$441,0),MATCH(R$2,Prices!$A$4:$XX$4,0)),0))</f>
        <v>0</v>
      </c>
      <c r="S15" s="5">
        <f>+IFERROR(INDEX(Quantity!$A$5:$XX$441,MATCH($A15,Quantity!$A$5:$A$441,0),MATCH(S$2,Quantity!$A$4:$XX$4,0)),0)*(IFERROR(INDEX(Prices!$A$4:$XX$441,MATCH($A15,Prices!$A$4:$A$441,0),MATCH(S$2,Prices!$A$4:$XX$4,0)),0))</f>
        <v>2508.4409559999999</v>
      </c>
      <c r="T15" s="5">
        <f>+IFERROR(INDEX(Quantity!$A$5:$XX$441,MATCH($A15,Quantity!$A$5:$A$441,0),MATCH(T$2,Quantity!$A$4:$XX$4,0)),0)*(IFERROR(INDEX(Prices!$A$4:$XX$441,MATCH($A15,Prices!$A$4:$A$441,0),MATCH(T$2,Prices!$A$4:$XX$4,0)),0))</f>
        <v>0</v>
      </c>
      <c r="U15" s="5">
        <f>+IFERROR(INDEX(Quantity!$A$5:$XX$441,MATCH($A15,Quantity!$A$5:$A$441,0),MATCH(U$2,Quantity!$A$4:$XX$4,0)),0)*(IFERROR(INDEX(Prices!$A$4:$XX$441,MATCH($A15,Prices!$A$4:$A$441,0),MATCH(U$2,Prices!$A$4:$XX$4,0)),0))</f>
        <v>0</v>
      </c>
      <c r="V15" s="5">
        <f>+IFERROR(INDEX(Quantity!$A$5:$XX$441,MATCH($A15,Quantity!$A$5:$A$441,0),MATCH(V$2,Quantity!$A$4:$XX$4,0)),0)*(IFERROR(INDEX(Prices!$A$4:$XX$441,MATCH($A15,Prices!$A$4:$A$441,0),MATCH(V$2,Prices!$A$4:$XX$4,0)),0))</f>
        <v>0</v>
      </c>
      <c r="W15" s="5">
        <f>+IFERROR(INDEX(Quantity!$A$5:$XX$441,MATCH($A15,Quantity!$A$5:$A$441,0),MATCH(W$2,Quantity!$A$4:$XX$4,0)),0)*(IFERROR(INDEX(Prices!$A$4:$XX$441,MATCH($A15,Prices!$A$4:$A$441,0),MATCH(W$2,Prices!$A$4:$XX$4,0)),0))</f>
        <v>834.39849999999331</v>
      </c>
      <c r="X15" s="5">
        <f>+IFERROR(INDEX(Quantity!$A$5:$XX$441,MATCH($A15,Quantity!$A$5:$A$441,0),MATCH(X$2,Quantity!$A$4:$XX$4,0)),0)*(IFERROR(INDEX(Prices!$A$4:$XX$441,MATCH($A15,Prices!$A$4:$A$441,0),MATCH(X$2,Prices!$A$4:$XX$4,0)),0))</f>
        <v>0</v>
      </c>
      <c r="Y15" s="5">
        <f>+IFERROR(INDEX(Quantity!$A$5:$XX$441,MATCH($A15,Quantity!$A$5:$A$441,0),MATCH(Y$2,Quantity!$A$4:$XX$4,0)),0)*(IFERROR(INDEX(Prices!$A$4:$XX$441,MATCH($A15,Prices!$A$4:$A$441,0),MATCH(Y$2,Prices!$A$4:$XX$4,0)),0))</f>
        <v>0</v>
      </c>
      <c r="Z15" s="5">
        <f>+IFERROR(INDEX(Quantity!$A$5:$XX$441,MATCH($A15,Quantity!$A$5:$A$441,0),MATCH(Z$2,Quantity!$A$4:$XX$4,0)),0)*(IFERROR(INDEX(Prices!$A$4:$XX$441,MATCH($A15,Prices!$A$4:$A$441,0),MATCH(Z$2,Prices!$A$4:$XX$4,0)),0))</f>
        <v>0</v>
      </c>
      <c r="AA15" s="5">
        <f>+IFERROR(INDEX(Quantity!$A$5:$XX$441,MATCH($A15,Quantity!$A$5:$A$441,0),MATCH(AA$2,Quantity!$A$4:$XX$4,0)),0)*(IFERROR(INDEX(Prices!$A$4:$XX$441,MATCH($A15,Prices!$A$4:$A$441,0),MATCH(AA$2,Prices!$A$4:$XX$4,0)),0))</f>
        <v>4.4744774714013591E-13</v>
      </c>
      <c r="AB15" s="5">
        <f>+IFERROR(INDEX(Quantity!$A$5:$XX$441,MATCH($A15,Quantity!$A$5:$A$441,0),MATCH(AB$2,Quantity!$A$4:$XX$4,0)),0)*(IFERROR(INDEX(Prices!$A$4:$XX$441,MATCH($A15,Prices!$A$4:$A$441,0),MATCH(AB$2,Prices!$A$4:$XX$4,0)),0))</f>
        <v>0</v>
      </c>
      <c r="AC15" s="5">
        <f>+IFERROR(INDEX(Quantity!$A$5:$XX$441,MATCH($A15,Quantity!$A$5:$A$441,0),MATCH(AC$2,Quantity!$A$4:$XX$4,0)),0)*(IFERROR(INDEX(Prices!$A$4:$XX$441,MATCH($A15,Prices!$A$4:$A$441,0),MATCH(AC$2,Prices!$A$4:$XX$4,0)),0))</f>
        <v>0</v>
      </c>
      <c r="AD15" s="5">
        <f>+IFERROR(INDEX(Quantity!$A$5:$XX$441,MATCH($A15,Quantity!$A$5:$A$441,0),MATCH(AD$2,Quantity!$A$4:$XX$4,0)),0)*(IFERROR(INDEX(Prices!$A$4:$XX$441,MATCH($A15,Prices!$A$4:$A$441,0),MATCH(AD$2,Prices!$A$4:$XX$4,0)),0))</f>
        <v>0</v>
      </c>
      <c r="AE15" s="5">
        <f>+IFERROR(INDEX(Quantity!$A$5:$XX$441,MATCH($A15,Quantity!$A$5:$A$441,0),MATCH(AE$2,Quantity!$A$4:$XX$4,0)),0)*(IFERROR(INDEX(Prices!$A$4:$XX$441,MATCH($A15,Prices!$A$4:$A$441,0),MATCH(AE$2,Prices!$A$4:$XX$4,0)),0))</f>
        <v>0</v>
      </c>
      <c r="AF15" s="5">
        <f>+IFERROR(INDEX(Quantity!$A$5:$XX$441,MATCH($A15,Quantity!$A$5:$A$441,0),MATCH(AF$2,Quantity!$A$4:$XX$4,0)),0)*(IFERROR(INDEX(Prices!$A$4:$XX$441,MATCH($A15,Prices!$A$4:$A$441,0),MATCH(AF$2,Prices!$A$4:$XX$4,0)),0))</f>
        <v>0</v>
      </c>
      <c r="AG15" s="5">
        <f>+IFERROR(INDEX(Quantity!$A$5:$XX$441,MATCH($A15,Quantity!$A$5:$A$441,0),MATCH(AG$2,Quantity!$A$4:$XX$4,0)),0)*(IFERROR(INDEX(Prices!$A$4:$XX$441,MATCH($A15,Prices!$A$4:$A$441,0),MATCH(AG$2,Prices!$A$4:$XX$4,0)),0))</f>
        <v>0</v>
      </c>
      <c r="AH15" s="5">
        <f>+IFERROR(INDEX(Quantity!$A$5:$XX$441,MATCH($A15,Quantity!$A$5:$A$441,0),MATCH(AH$2,Quantity!$A$4:$XX$4,0)),0)*(IFERROR(INDEX(Prices!$A$4:$XX$441,MATCH($A15,Prices!$A$4:$A$441,0),MATCH(AH$2,Prices!$A$4:$XX$4,0)),0))</f>
        <v>152.26411880606469</v>
      </c>
      <c r="AI15" s="5">
        <f>+IFERROR(INDEX(Quantity!$A$5:$XX$441,MATCH($A15,Quantity!$A$5:$A$441,0),MATCH(AI$2,Quantity!$A$4:$XX$4,0)),0)*(IFERROR(INDEX(Prices!$A$4:$XX$441,MATCH($A15,Prices!$A$4:$A$441,0),MATCH(AI$2,Prices!$A$4:$XX$4,0)),0))</f>
        <v>3792.3909024386603</v>
      </c>
      <c r="AJ15" s="5">
        <f>+IFERROR(INDEX(Quantity!$A$5:$XX$441,MATCH($A15,Quantity!$A$5:$A$441,0),MATCH(AJ$2,Quantity!$A$4:$XX$4,0)),0)*(IFERROR(INDEX(Prices!$A$4:$XX$441,MATCH($A15,Prices!$A$4:$A$441,0),MATCH(AJ$2,Prices!$A$4:$XX$4,0)),0))</f>
        <v>0</v>
      </c>
      <c r="AK15" s="5">
        <f>+IFERROR(INDEX(Quantity!$A$5:$XX$441,MATCH($A15,Quantity!$A$5:$A$441,0),MATCH(AK$2,Quantity!$A$4:$XX$4,0)),0)*(IFERROR(INDEX(Prices!$A$4:$XX$441,MATCH($A15,Prices!$A$4:$A$441,0),MATCH(AK$2,Prices!$A$4:$XX$4,0)),0))</f>
        <v>0</v>
      </c>
      <c r="AL15" s="5">
        <f>+IFERROR(INDEX(Quantity!$A$5:$XX$441,MATCH($A15,Quantity!$A$5:$A$441,0),MATCH(AL$2,Quantity!$A$4:$XX$4,0)),0)*(IFERROR(INDEX(Prices!$A$4:$XX$441,MATCH($A15,Prices!$A$4:$A$441,0),MATCH(AL$2,Prices!$A$4:$XX$4,0)),0))</f>
        <v>0</v>
      </c>
      <c r="AM15" s="5">
        <f>+IFERROR(INDEX(Quantity!$A$5:$XX$441,MATCH($A15,Quantity!$A$5:$A$441,0),MATCH(AM$2,Quantity!$A$4:$XX$4,0)),0)*(IFERROR(INDEX(Prices!$A$4:$XX$441,MATCH($A15,Prices!$A$4:$A$441,0),MATCH(AM$2,Prices!$A$4:$XX$4,0)),0))</f>
        <v>0</v>
      </c>
      <c r="AN15" s="5">
        <f>+IFERROR(INDEX(Quantity!$A$5:$XX$441,MATCH($A15,Quantity!$A$5:$A$441,0),MATCH(AN$2,Quantity!$A$4:$XX$4,0)),0)*(IFERROR(INDEX(Prices!$A$4:$XX$441,MATCH($A15,Prices!$A$4:$A$441,0),MATCH(AN$2,Prices!$A$4:$XX$4,0)),0))</f>
        <v>0</v>
      </c>
      <c r="AO15" s="2">
        <f>+IFERROR(INDEX(Quantity!$A$5:$XX$441,MATCH($A15,Quantity!$A$5:$A$441,0),MATCH(AO$2,Quantity!$A$4:$XX$4,0)),0)*(IFERROR(INDEX(Prices!$A$4:$XX$441,MATCH($A15,Prices!$A$4:$A$441,0),MATCH(AO$2,Prices!$A$4:$XX$4,0)),0))</f>
        <v>0</v>
      </c>
      <c r="AP15" s="2">
        <f>+IFERROR(INDEX(Quantity!$A$5:$XX$441,MATCH($A15,Quantity!$A$5:$A$441,0),MATCH(AP$2,Quantity!$A$4:$XX$4,0)),0)*(IFERROR(INDEX(Prices!$A$4:$XX$441,MATCH($A15,Prices!$A$4:$A$441,0),MATCH(AP$2,Prices!$A$4:$XX$4,0)),0))</f>
        <v>0</v>
      </c>
      <c r="AQ15" s="2">
        <f>+IFERROR(INDEX(Quantity!$A$5:$XX$441,MATCH($A15,Quantity!$A$5:$A$441,0),MATCH(AQ$2,Quantity!$A$4:$XX$4,0)),0)*(IFERROR(INDEX(Prices!$A$4:$XX$441,MATCH($A15,Prices!$A$4:$A$441,0),MATCH(AQ$2,Prices!$A$4:$XX$4,0)),0))</f>
        <v>0</v>
      </c>
      <c r="AR15" s="2">
        <f>+IFERROR(INDEX(Quantity!$A$5:$XX$441,MATCH($A15,Quantity!$A$5:$A$441,0),MATCH(AR$2,Quantity!$A$4:$XX$4,0)),0)*(IFERROR(INDEX(Prices!$A$4:$XX$441,MATCH($A15,Prices!$A$4:$A$441,0),MATCH(AR$2,Prices!$A$4:$XX$4,0)),0))</f>
        <v>0</v>
      </c>
      <c r="AS15" s="2"/>
      <c r="AT15" s="2"/>
    </row>
    <row r="16" spans="1:46" hidden="1" x14ac:dyDescent="0.25">
      <c r="A16" s="1">
        <f>+Quantity!A18</f>
        <v>44306</v>
      </c>
      <c r="B16" s="2">
        <v>173.37249999999997</v>
      </c>
      <c r="C16" s="4">
        <f>SUM($F16:XY16)</f>
        <v>7563.8097772447254</v>
      </c>
      <c r="D16" s="31">
        <f>+IFERROR(INDEX(Prices!$A$4:$XY$441,MATCH($A15,Prices!$A$4:$A$441,0),MATCH(F$2,Prices!$A$4:$XY$4,0))/INDEX(Prices!$A$4:$XY$441,MATCH($A16,Prices!$A$4:$A$441,0),MATCH(F$2,Prices!$A$4:$XY$4,0)),0)-1</f>
        <v>0</v>
      </c>
      <c r="E16" s="6">
        <f>((Cantidades4[[#This Row],[Totals]]-Cantidades4[[#This Row],[Deposits]])/C15)-1</f>
        <v>1.0058632037157622E-2</v>
      </c>
      <c r="F16" s="5">
        <f>+IFERROR(INDEX(Quantity!$A$5:$XX$441,MATCH($A16,Quantity!$A$5:$A$441,0),MATCH(F$2,Quantity!$A$4:$XX$4,0)),0)*(IFERROR(INDEX(Prices!$A$4:$XX$441,MATCH($A16,Prices!$A$4:$A$441,0),MATCH(F$2,Prices!$A$4:$XX$4,0)),0))</f>
        <v>0</v>
      </c>
      <c r="G16" s="5">
        <f>+IFERROR(INDEX(Quantity!$A$5:$XX$441,MATCH($A16,Quantity!$A$5:$A$441,0),MATCH(G$2,Quantity!$A$4:$XX$4,0)),0)*(IFERROR(INDEX(Prices!$A$4:$XX$441,MATCH($A16,Prices!$A$4:$A$441,0),MATCH(G$2,Prices!$A$4:$XX$4,0)),0))</f>
        <v>29.345400000000001</v>
      </c>
      <c r="H16" s="5">
        <f>+IFERROR(INDEX(Quantity!$A$5:$XX$441,MATCH($A16,Quantity!$A$5:$A$441,0),MATCH(H$2,Quantity!$A$4:$XX$4,0)),0)*(IFERROR(INDEX(Prices!$A$4:$XX$441,MATCH($A16,Prices!$A$4:$A$441,0),MATCH(H$2,Prices!$A$4:$XX$4,0)),0))</f>
        <v>0</v>
      </c>
      <c r="I16" s="2">
        <f>+IFERROR(INDEX(Quantity!$A$5:$XX$441,MATCH($A16,Quantity!$A$5:$A$441,0),MATCH(I$2,Quantity!$A$4:$XX$4,0)),0)*(IFERROR(INDEX(Prices!$A$4:$XX$441,MATCH($A16,Prices!$A$4:$A$441,0),MATCH(I$2,Prices!$A$4:$XX$4,0)),0))</f>
        <v>0</v>
      </c>
      <c r="J16" s="2">
        <f>+IFERROR(INDEX(Quantity!$A$5:$XX$441,MATCH($A16,Quantity!$A$5:$A$441,0),MATCH(J$2,Quantity!$A$4:$XX$4,0)),0)*(IFERROR(INDEX(Prices!$A$4:$XX$441,MATCH($A16,Prices!$A$4:$A$441,0),MATCH(J$2,Prices!$A$4:$XX$4,0)),0))</f>
        <v>0</v>
      </c>
      <c r="K16" s="2"/>
      <c r="L16" s="2"/>
      <c r="M16" s="2"/>
      <c r="N16" s="2"/>
      <c r="O16" s="5">
        <f>+IFERROR(INDEX(Quantity!$A$5:$XX$441,MATCH($A16,Quantity!$A$5:$A$441,0),MATCH(O$2,Quantity!$A$4:$XX$4,0)),0)*(IFERROR(INDEX(Prices!$A$4:$XX$441,MATCH($A16,Prices!$A$4:$A$441,0),MATCH(O$2,Prices!$A$4:$XX$4,0)),0))</f>
        <v>0</v>
      </c>
      <c r="P16" s="5">
        <f>+IFERROR(INDEX(Quantity!$A$5:$XX$441,MATCH($A16,Quantity!$A$5:$A$441,0),MATCH(P$2,Quantity!$A$4:$XX$4,0)),0)*(IFERROR(INDEX(Prices!$A$4:$XX$441,MATCH($A16,Prices!$A$4:$A$441,0),MATCH(P$2,Prices!$A$4:$XX$4,0)),0))</f>
        <v>-2.2737367544323206E-13</v>
      </c>
      <c r="Q16" s="5">
        <f>+IFERROR(INDEX(Quantity!$A$5:$XX$441,MATCH($A16,Quantity!$A$5:$A$441,0),MATCH(Q$2,Quantity!$A$4:$XX$4,0)),0)*(IFERROR(INDEX(Prices!$A$4:$XX$441,MATCH($A16,Prices!$A$4:$A$441,0),MATCH(Q$2,Prices!$A$4:$XX$4,0)),0))</f>
        <v>-1.9895196601282805E-13</v>
      </c>
      <c r="R16" s="5">
        <f>+IFERROR(INDEX(Quantity!$A$5:$XX$441,MATCH($A16,Quantity!$A$5:$A$441,0),MATCH(R$2,Quantity!$A$4:$XX$4,0)),0)*(IFERROR(INDEX(Prices!$A$4:$XX$441,MATCH($A16,Prices!$A$4:$A$441,0),MATCH(R$2,Prices!$A$4:$XX$4,0)),0))</f>
        <v>0</v>
      </c>
      <c r="S16" s="5">
        <f>+IFERROR(INDEX(Quantity!$A$5:$XX$441,MATCH($A16,Quantity!$A$5:$A$441,0),MATCH(S$2,Quantity!$A$4:$XX$4,0)),0)*(IFERROR(INDEX(Prices!$A$4:$XX$441,MATCH($A16,Prices!$A$4:$A$441,0),MATCH(S$2,Prices!$A$4:$XX$4,0)),0))</f>
        <v>2508.4409559999999</v>
      </c>
      <c r="T16" s="5">
        <f>+IFERROR(INDEX(Quantity!$A$5:$XX$441,MATCH($A16,Quantity!$A$5:$A$441,0),MATCH(T$2,Quantity!$A$4:$XX$4,0)),0)*(IFERROR(INDEX(Prices!$A$4:$XX$441,MATCH($A16,Prices!$A$4:$A$441,0),MATCH(T$2,Prices!$A$4:$XX$4,0)),0))</f>
        <v>0</v>
      </c>
      <c r="U16" s="5">
        <f>+IFERROR(INDEX(Quantity!$A$5:$XX$441,MATCH($A16,Quantity!$A$5:$A$441,0),MATCH(U$2,Quantity!$A$4:$XX$4,0)),0)*(IFERROR(INDEX(Prices!$A$4:$XX$441,MATCH($A16,Prices!$A$4:$A$441,0),MATCH(U$2,Prices!$A$4:$XX$4,0)),0))</f>
        <v>0</v>
      </c>
      <c r="V16" s="5">
        <f>+IFERROR(INDEX(Quantity!$A$5:$XX$441,MATCH($A16,Quantity!$A$5:$A$441,0),MATCH(V$2,Quantity!$A$4:$XX$4,0)),0)*(IFERROR(INDEX(Prices!$A$4:$XX$441,MATCH($A16,Prices!$A$4:$A$441,0),MATCH(V$2,Prices!$A$4:$XX$4,0)),0))</f>
        <v>0</v>
      </c>
      <c r="W16" s="5">
        <f>+IFERROR(INDEX(Quantity!$A$5:$XX$441,MATCH($A16,Quantity!$A$5:$A$441,0),MATCH(W$2,Quantity!$A$4:$XX$4,0)),0)*(IFERROR(INDEX(Prices!$A$4:$XX$441,MATCH($A16,Prices!$A$4:$A$441,0),MATCH(W$2,Prices!$A$4:$XX$4,0)),0))</f>
        <v>1081.3684000000001</v>
      </c>
      <c r="X16" s="5">
        <f>+IFERROR(INDEX(Quantity!$A$5:$XX$441,MATCH($A16,Quantity!$A$5:$A$441,0),MATCH(X$2,Quantity!$A$4:$XX$4,0)),0)*(IFERROR(INDEX(Prices!$A$4:$XX$441,MATCH($A16,Prices!$A$4:$A$441,0),MATCH(X$2,Prices!$A$4:$XX$4,0)),0))</f>
        <v>0</v>
      </c>
      <c r="Y16" s="5">
        <f>+IFERROR(INDEX(Quantity!$A$5:$XX$441,MATCH($A16,Quantity!$A$5:$A$441,0),MATCH(Y$2,Quantity!$A$4:$XX$4,0)),0)*(IFERROR(INDEX(Prices!$A$4:$XX$441,MATCH($A16,Prices!$A$4:$A$441,0),MATCH(Y$2,Prices!$A$4:$XX$4,0)),0))</f>
        <v>0</v>
      </c>
      <c r="Z16" s="5">
        <f>+IFERROR(INDEX(Quantity!$A$5:$XX$441,MATCH($A16,Quantity!$A$5:$A$441,0),MATCH(Z$2,Quantity!$A$4:$XX$4,0)),0)*(IFERROR(INDEX(Prices!$A$4:$XX$441,MATCH($A16,Prices!$A$4:$A$441,0),MATCH(Z$2,Prices!$A$4:$XX$4,0)),0))</f>
        <v>0</v>
      </c>
      <c r="AA16" s="5">
        <f>+IFERROR(INDEX(Quantity!$A$5:$XX$441,MATCH($A16,Quantity!$A$5:$A$441,0),MATCH(AA$2,Quantity!$A$4:$XX$4,0)),0)*(IFERROR(INDEX(Prices!$A$4:$XX$441,MATCH($A16,Prices!$A$4:$A$441,0),MATCH(AA$2,Prices!$A$4:$XX$4,0)),0))</f>
        <v>4.4744774714013591E-13</v>
      </c>
      <c r="AB16" s="5">
        <f>+IFERROR(INDEX(Quantity!$A$5:$XX$441,MATCH($A16,Quantity!$A$5:$A$441,0),MATCH(AB$2,Quantity!$A$4:$XX$4,0)),0)*(IFERROR(INDEX(Prices!$A$4:$XX$441,MATCH($A16,Prices!$A$4:$A$441,0),MATCH(AB$2,Prices!$A$4:$XX$4,0)),0))</f>
        <v>0</v>
      </c>
      <c r="AC16" s="5">
        <f>+IFERROR(INDEX(Quantity!$A$5:$XX$441,MATCH($A16,Quantity!$A$5:$A$441,0),MATCH(AC$2,Quantity!$A$4:$XX$4,0)),0)*(IFERROR(INDEX(Prices!$A$4:$XX$441,MATCH($A16,Prices!$A$4:$A$441,0),MATCH(AC$2,Prices!$A$4:$XX$4,0)),0))</f>
        <v>0</v>
      </c>
      <c r="AD16" s="5">
        <f>+IFERROR(INDEX(Quantity!$A$5:$XX$441,MATCH($A16,Quantity!$A$5:$A$441,0),MATCH(AD$2,Quantity!$A$4:$XX$4,0)),0)*(IFERROR(INDEX(Prices!$A$4:$XX$441,MATCH($A16,Prices!$A$4:$A$441,0),MATCH(AD$2,Prices!$A$4:$XX$4,0)),0))</f>
        <v>0</v>
      </c>
      <c r="AE16" s="5">
        <f>+IFERROR(INDEX(Quantity!$A$5:$XX$441,MATCH($A16,Quantity!$A$5:$A$441,0),MATCH(AE$2,Quantity!$A$4:$XX$4,0)),0)*(IFERROR(INDEX(Prices!$A$4:$XX$441,MATCH($A16,Prices!$A$4:$A$441,0),MATCH(AE$2,Prices!$A$4:$XX$4,0)),0))</f>
        <v>0</v>
      </c>
      <c r="AF16" s="5">
        <f>+IFERROR(INDEX(Quantity!$A$5:$XX$441,MATCH($A16,Quantity!$A$5:$A$441,0),MATCH(AF$2,Quantity!$A$4:$XX$4,0)),0)*(IFERROR(INDEX(Prices!$A$4:$XX$441,MATCH($A16,Prices!$A$4:$A$441,0),MATCH(AF$2,Prices!$A$4:$XX$4,0)),0))</f>
        <v>0</v>
      </c>
      <c r="AG16" s="5">
        <f>+IFERROR(INDEX(Quantity!$A$5:$XX$441,MATCH($A16,Quantity!$A$5:$A$441,0),MATCH(AG$2,Quantity!$A$4:$XX$4,0)),0)*(IFERROR(INDEX(Prices!$A$4:$XX$441,MATCH($A16,Prices!$A$4:$A$441,0),MATCH(AG$2,Prices!$A$4:$XX$4,0)),0))</f>
        <v>0</v>
      </c>
      <c r="AH16" s="5">
        <f>+IFERROR(INDEX(Quantity!$A$5:$XX$441,MATCH($A16,Quantity!$A$5:$A$441,0),MATCH(AH$2,Quantity!$A$4:$XX$4,0)),0)*(IFERROR(INDEX(Prices!$A$4:$XX$441,MATCH($A16,Prices!$A$4:$A$441,0),MATCH(AH$2,Prices!$A$4:$XX$4,0)),0))</f>
        <v>152.26411880606469</v>
      </c>
      <c r="AI16" s="5">
        <f>+IFERROR(INDEX(Quantity!$A$5:$XX$441,MATCH($A16,Quantity!$A$5:$A$441,0),MATCH(AI$2,Quantity!$A$4:$XX$4,0)),0)*(IFERROR(INDEX(Prices!$A$4:$XX$441,MATCH($A16,Prices!$A$4:$A$441,0),MATCH(AI$2,Prices!$A$4:$XX$4,0)),0))</f>
        <v>3792.3909024386603</v>
      </c>
      <c r="AJ16" s="5">
        <f>+IFERROR(INDEX(Quantity!$A$5:$XX$441,MATCH($A16,Quantity!$A$5:$A$441,0),MATCH(AJ$2,Quantity!$A$4:$XX$4,0)),0)*(IFERROR(INDEX(Prices!$A$4:$XX$441,MATCH($A16,Prices!$A$4:$A$441,0),MATCH(AJ$2,Prices!$A$4:$XX$4,0)),0))</f>
        <v>0</v>
      </c>
      <c r="AK16" s="5">
        <f>+IFERROR(INDEX(Quantity!$A$5:$XX$441,MATCH($A16,Quantity!$A$5:$A$441,0),MATCH(AK$2,Quantity!$A$4:$XX$4,0)),0)*(IFERROR(INDEX(Prices!$A$4:$XX$441,MATCH($A16,Prices!$A$4:$A$441,0),MATCH(AK$2,Prices!$A$4:$XX$4,0)),0))</f>
        <v>0</v>
      </c>
      <c r="AL16" s="5">
        <f>+IFERROR(INDEX(Quantity!$A$5:$XX$441,MATCH($A16,Quantity!$A$5:$A$441,0),MATCH(AL$2,Quantity!$A$4:$XX$4,0)),0)*(IFERROR(INDEX(Prices!$A$4:$XX$441,MATCH($A16,Prices!$A$4:$A$441,0),MATCH(AL$2,Prices!$A$4:$XX$4,0)),0))</f>
        <v>0</v>
      </c>
      <c r="AM16" s="5">
        <f>+IFERROR(INDEX(Quantity!$A$5:$XX$441,MATCH($A16,Quantity!$A$5:$A$441,0),MATCH(AM$2,Quantity!$A$4:$XX$4,0)),0)*(IFERROR(INDEX(Prices!$A$4:$XX$441,MATCH($A16,Prices!$A$4:$A$441,0),MATCH(AM$2,Prices!$A$4:$XX$4,0)),0))</f>
        <v>0</v>
      </c>
      <c r="AN16" s="5">
        <f>+IFERROR(INDEX(Quantity!$A$5:$XX$441,MATCH($A16,Quantity!$A$5:$A$441,0),MATCH(AN$2,Quantity!$A$4:$XX$4,0)),0)*(IFERROR(INDEX(Prices!$A$4:$XX$441,MATCH($A16,Prices!$A$4:$A$441,0),MATCH(AN$2,Prices!$A$4:$XX$4,0)),0))</f>
        <v>0</v>
      </c>
      <c r="AO16" s="2">
        <f>+IFERROR(INDEX(Quantity!$A$5:$XX$441,MATCH($A16,Quantity!$A$5:$A$441,0),MATCH(AO$2,Quantity!$A$4:$XX$4,0)),0)*(IFERROR(INDEX(Prices!$A$4:$XX$441,MATCH($A16,Prices!$A$4:$A$441,0),MATCH(AO$2,Prices!$A$4:$XX$4,0)),0))</f>
        <v>0</v>
      </c>
      <c r="AP16" s="2">
        <f>+IFERROR(INDEX(Quantity!$A$5:$XX$441,MATCH($A16,Quantity!$A$5:$A$441,0),MATCH(AP$2,Quantity!$A$4:$XX$4,0)),0)*(IFERROR(INDEX(Prices!$A$4:$XX$441,MATCH($A16,Prices!$A$4:$A$441,0),MATCH(AP$2,Prices!$A$4:$XX$4,0)),0))</f>
        <v>0</v>
      </c>
      <c r="AQ16" s="2">
        <f>+IFERROR(INDEX(Quantity!$A$5:$XX$441,MATCH($A16,Quantity!$A$5:$A$441,0),MATCH(AQ$2,Quantity!$A$4:$XX$4,0)),0)*(IFERROR(INDEX(Prices!$A$4:$XX$441,MATCH($A16,Prices!$A$4:$A$441,0),MATCH(AQ$2,Prices!$A$4:$XX$4,0)),0))</f>
        <v>0</v>
      </c>
      <c r="AR16" s="2">
        <f>+IFERROR(INDEX(Quantity!$A$5:$XX$441,MATCH($A16,Quantity!$A$5:$A$441,0),MATCH(AR$2,Quantity!$A$4:$XX$4,0)),0)*(IFERROR(INDEX(Prices!$A$4:$XX$441,MATCH($A16,Prices!$A$4:$A$441,0),MATCH(AR$2,Prices!$A$4:$XX$4,0)),0))</f>
        <v>0</v>
      </c>
      <c r="AS16" s="2"/>
      <c r="AT16" s="2"/>
    </row>
    <row r="17" spans="1:46" hidden="1" x14ac:dyDescent="0.25">
      <c r="A17" s="1">
        <f>+Quantity!A19</f>
        <v>44309</v>
      </c>
      <c r="B17" s="1"/>
      <c r="C17" s="4">
        <f>SUM($F17:XY17)</f>
        <v>8233.1389155047127</v>
      </c>
      <c r="D17" s="31">
        <f>+IFERROR(INDEX(Prices!$A$4:$XY$441,MATCH($A16,Prices!$A$4:$A$441,0),MATCH(F$2,Prices!$A$4:$XY$4,0))/INDEX(Prices!$A$4:$XY$441,MATCH($A17,Prices!$A$4:$A$441,0),MATCH(F$2,Prices!$A$4:$XY$4,0)),0)-1</f>
        <v>0</v>
      </c>
      <c r="E17" s="6">
        <f>((Cantidades4[[#This Row],[Totals]]-Cantidades4[[#This Row],[Deposits]])/C16)-1</f>
        <v>8.8491006248415216E-2</v>
      </c>
      <c r="F17" s="5">
        <f>+IFERROR(INDEX(Quantity!$A$5:$XX$441,MATCH($A17,Quantity!$A$5:$A$441,0),MATCH(F$2,Quantity!$A$4:$XX$4,0)),0)*(IFERROR(INDEX(Prices!$A$4:$XX$441,MATCH($A17,Prices!$A$4:$A$441,0),MATCH(F$2,Prices!$A$4:$XX$4,0)),0))</f>
        <v>0</v>
      </c>
      <c r="G17" s="5">
        <f>+IFERROR(INDEX(Quantity!$A$5:$XX$441,MATCH($A17,Quantity!$A$5:$A$441,0),MATCH(G$2,Quantity!$A$4:$XX$4,0)),0)*(IFERROR(INDEX(Prices!$A$4:$XX$441,MATCH($A17,Prices!$A$4:$A$441,0),MATCH(G$2,Prices!$A$4:$XX$4,0)),0))</f>
        <v>29.345400000000001</v>
      </c>
      <c r="H17" s="5">
        <f>+IFERROR(INDEX(Quantity!$A$5:$XX$441,MATCH($A17,Quantity!$A$5:$A$441,0),MATCH(H$2,Quantity!$A$4:$XX$4,0)),0)*(IFERROR(INDEX(Prices!$A$4:$XX$441,MATCH($A17,Prices!$A$4:$A$441,0),MATCH(H$2,Prices!$A$4:$XX$4,0)),0))</f>
        <v>0</v>
      </c>
      <c r="I17" s="2">
        <f>+IFERROR(INDEX(Quantity!$A$5:$XX$441,MATCH($A17,Quantity!$A$5:$A$441,0),MATCH(I$2,Quantity!$A$4:$XX$4,0)),0)*(IFERROR(INDEX(Prices!$A$4:$XX$441,MATCH($A17,Prices!$A$4:$A$441,0),MATCH(I$2,Prices!$A$4:$XX$4,0)),0))</f>
        <v>0</v>
      </c>
      <c r="J17" s="2">
        <f>+IFERROR(INDEX(Quantity!$A$5:$XX$441,MATCH($A17,Quantity!$A$5:$A$441,0),MATCH(J$2,Quantity!$A$4:$XX$4,0)),0)*(IFERROR(INDEX(Prices!$A$4:$XX$441,MATCH($A17,Prices!$A$4:$A$441,0),MATCH(J$2,Prices!$A$4:$XX$4,0)),0))</f>
        <v>0</v>
      </c>
      <c r="K17" s="2"/>
      <c r="L17" s="2"/>
      <c r="M17" s="2"/>
      <c r="N17" s="2"/>
      <c r="O17" s="5">
        <f>+IFERROR(INDEX(Quantity!$A$5:$XX$441,MATCH($A17,Quantity!$A$5:$A$441,0),MATCH(O$2,Quantity!$A$4:$XX$4,0)),0)*(IFERROR(INDEX(Prices!$A$4:$XX$441,MATCH($A17,Prices!$A$4:$A$441,0),MATCH(O$2,Prices!$A$4:$XX$4,0)),0))</f>
        <v>0</v>
      </c>
      <c r="P17" s="5">
        <f>+IFERROR(INDEX(Quantity!$A$5:$XX$441,MATCH($A17,Quantity!$A$5:$A$441,0),MATCH(P$2,Quantity!$A$4:$XX$4,0)),0)*(IFERROR(INDEX(Prices!$A$4:$XX$441,MATCH($A17,Prices!$A$4:$A$441,0),MATCH(P$2,Prices!$A$4:$XX$4,0)),0))</f>
        <v>-2.2737367544323206E-13</v>
      </c>
      <c r="Q17" s="5">
        <f>+IFERROR(INDEX(Quantity!$A$5:$XX$441,MATCH($A17,Quantity!$A$5:$A$441,0),MATCH(Q$2,Quantity!$A$4:$XX$4,0)),0)*(IFERROR(INDEX(Prices!$A$4:$XX$441,MATCH($A17,Prices!$A$4:$A$441,0),MATCH(Q$2,Prices!$A$4:$XX$4,0)),0))</f>
        <v>-1.9895196601282805E-13</v>
      </c>
      <c r="R17" s="5">
        <f>+IFERROR(INDEX(Quantity!$A$5:$XX$441,MATCH($A17,Quantity!$A$5:$A$441,0),MATCH(R$2,Quantity!$A$4:$XX$4,0)),0)*(IFERROR(INDEX(Prices!$A$4:$XX$441,MATCH($A17,Prices!$A$4:$A$441,0),MATCH(R$2,Prices!$A$4:$XX$4,0)),0))</f>
        <v>0</v>
      </c>
      <c r="S17" s="5">
        <f>+IFERROR(INDEX(Quantity!$A$5:$XX$441,MATCH($A17,Quantity!$A$5:$A$441,0),MATCH(S$2,Quantity!$A$4:$XX$4,0)),0)*(IFERROR(INDEX(Prices!$A$4:$XX$441,MATCH($A17,Prices!$A$4:$A$441,0),MATCH(S$2,Prices!$A$4:$XX$4,0)),0))</f>
        <v>2508.4409559999999</v>
      </c>
      <c r="T17" s="5">
        <f>+IFERROR(INDEX(Quantity!$A$5:$XX$441,MATCH($A17,Quantity!$A$5:$A$441,0),MATCH(T$2,Quantity!$A$4:$XX$4,0)),0)*(IFERROR(INDEX(Prices!$A$4:$XX$441,MATCH($A17,Prices!$A$4:$A$441,0),MATCH(T$2,Prices!$A$4:$XX$4,0)),0))</f>
        <v>0</v>
      </c>
      <c r="U17" s="5">
        <f>+IFERROR(INDEX(Quantity!$A$5:$XX$441,MATCH($A17,Quantity!$A$5:$A$441,0),MATCH(U$2,Quantity!$A$4:$XX$4,0)),0)*(IFERROR(INDEX(Prices!$A$4:$XX$441,MATCH($A17,Prices!$A$4:$A$441,0),MATCH(U$2,Prices!$A$4:$XX$4,0)),0))</f>
        <v>0</v>
      </c>
      <c r="V17" s="5">
        <f>+IFERROR(INDEX(Quantity!$A$5:$XX$441,MATCH($A17,Quantity!$A$5:$A$441,0),MATCH(V$2,Quantity!$A$4:$XX$4,0)),0)*(IFERROR(INDEX(Prices!$A$4:$XX$441,MATCH($A17,Prices!$A$4:$A$441,0),MATCH(V$2,Prices!$A$4:$XX$4,0)),0))</f>
        <v>290.953520787022</v>
      </c>
      <c r="W17" s="5">
        <f>+IFERROR(INDEX(Quantity!$A$5:$XX$441,MATCH($A17,Quantity!$A$5:$A$441,0),MATCH(W$2,Quantity!$A$4:$XX$4,0)),0)*(IFERROR(INDEX(Prices!$A$4:$XX$441,MATCH($A17,Prices!$A$4:$A$441,0),MATCH(W$2,Prices!$A$4:$XX$4,0)),0))</f>
        <v>1081.3684000000001</v>
      </c>
      <c r="X17" s="5">
        <f>+IFERROR(INDEX(Quantity!$A$5:$XX$441,MATCH($A17,Quantity!$A$5:$A$441,0),MATCH(X$2,Quantity!$A$4:$XX$4,0)),0)*(IFERROR(INDEX(Prices!$A$4:$XX$441,MATCH($A17,Prices!$A$4:$A$441,0),MATCH(X$2,Prices!$A$4:$XX$4,0)),0))</f>
        <v>0</v>
      </c>
      <c r="Y17" s="5">
        <f>+IFERROR(INDEX(Quantity!$A$5:$XX$441,MATCH($A17,Quantity!$A$5:$A$441,0),MATCH(Y$2,Quantity!$A$4:$XX$4,0)),0)*(IFERROR(INDEX(Prices!$A$4:$XX$441,MATCH($A17,Prices!$A$4:$A$441,0),MATCH(Y$2,Prices!$A$4:$XX$4,0)),0))</f>
        <v>0</v>
      </c>
      <c r="Z17" s="5">
        <f>+IFERROR(INDEX(Quantity!$A$5:$XX$441,MATCH($A17,Quantity!$A$5:$A$441,0),MATCH(Z$2,Quantity!$A$4:$XX$4,0)),0)*(IFERROR(INDEX(Prices!$A$4:$XX$441,MATCH($A17,Prices!$A$4:$A$441,0),MATCH(Z$2,Prices!$A$4:$XX$4,0)),0))</f>
        <v>0</v>
      </c>
      <c r="AA17" s="5">
        <f>+IFERROR(INDEX(Quantity!$A$5:$XX$441,MATCH($A17,Quantity!$A$5:$A$441,0),MATCH(AA$2,Quantity!$A$4:$XX$4,0)),0)*(IFERROR(INDEX(Prices!$A$4:$XX$441,MATCH($A17,Prices!$A$4:$A$441,0),MATCH(AA$2,Prices!$A$4:$XX$4,0)),0))</f>
        <v>4.4744774714013591E-13</v>
      </c>
      <c r="AB17" s="5">
        <f>+IFERROR(INDEX(Quantity!$A$5:$XX$441,MATCH($A17,Quantity!$A$5:$A$441,0),MATCH(AB$2,Quantity!$A$4:$XX$4,0)),0)*(IFERROR(INDEX(Prices!$A$4:$XX$441,MATCH($A17,Prices!$A$4:$A$441,0),MATCH(AB$2,Prices!$A$4:$XX$4,0)),0))</f>
        <v>0</v>
      </c>
      <c r="AC17" s="5">
        <f>+IFERROR(INDEX(Quantity!$A$5:$XX$441,MATCH($A17,Quantity!$A$5:$A$441,0),MATCH(AC$2,Quantity!$A$4:$XX$4,0)),0)*(IFERROR(INDEX(Prices!$A$4:$XX$441,MATCH($A17,Prices!$A$4:$A$441,0),MATCH(AC$2,Prices!$A$4:$XX$4,0)),0))</f>
        <v>0</v>
      </c>
      <c r="AD17" s="5">
        <f>+IFERROR(INDEX(Quantity!$A$5:$XX$441,MATCH($A17,Quantity!$A$5:$A$441,0),MATCH(AD$2,Quantity!$A$4:$XX$4,0)),0)*(IFERROR(INDEX(Prices!$A$4:$XX$441,MATCH($A17,Prices!$A$4:$A$441,0),MATCH(AD$2,Prices!$A$4:$XX$4,0)),0))</f>
        <v>0</v>
      </c>
      <c r="AE17" s="5">
        <f>+IFERROR(INDEX(Quantity!$A$5:$XX$441,MATCH($A17,Quantity!$A$5:$A$441,0),MATCH(AE$2,Quantity!$A$4:$XX$4,0)),0)*(IFERROR(INDEX(Prices!$A$4:$XX$441,MATCH($A17,Prices!$A$4:$A$441,0),MATCH(AE$2,Prices!$A$4:$XX$4,0)),0))</f>
        <v>0</v>
      </c>
      <c r="AF17" s="5">
        <f>+IFERROR(INDEX(Quantity!$A$5:$XX$441,MATCH($A17,Quantity!$A$5:$A$441,0),MATCH(AF$2,Quantity!$A$4:$XX$4,0)),0)*(IFERROR(INDEX(Prices!$A$4:$XX$441,MATCH($A17,Prices!$A$4:$A$441,0),MATCH(AF$2,Prices!$A$4:$XX$4,0)),0))</f>
        <v>0</v>
      </c>
      <c r="AG17" s="5">
        <f>+IFERROR(INDEX(Quantity!$A$5:$XX$441,MATCH($A17,Quantity!$A$5:$A$441,0),MATCH(AG$2,Quantity!$A$4:$XX$4,0)),0)*(IFERROR(INDEX(Prices!$A$4:$XX$441,MATCH($A17,Prices!$A$4:$A$441,0),MATCH(AG$2,Prices!$A$4:$XX$4,0)),0))</f>
        <v>0</v>
      </c>
      <c r="AH17" s="5">
        <f>+IFERROR(INDEX(Quantity!$A$5:$XX$441,MATCH($A17,Quantity!$A$5:$A$441,0),MATCH(AH$2,Quantity!$A$4:$XX$4,0)),0)*(IFERROR(INDEX(Prices!$A$4:$XX$441,MATCH($A17,Prices!$A$4:$A$441,0),MATCH(AH$2,Prices!$A$4:$XX$4,0)),0))</f>
        <v>152.26411880606469</v>
      </c>
      <c r="AI17" s="5">
        <f>+IFERROR(INDEX(Quantity!$A$5:$XX$441,MATCH($A17,Quantity!$A$5:$A$441,0),MATCH(AI$2,Quantity!$A$4:$XX$4,0)),0)*(IFERROR(INDEX(Prices!$A$4:$XX$441,MATCH($A17,Prices!$A$4:$A$441,0),MATCH(AI$2,Prices!$A$4:$XX$4,0)),0))</f>
        <v>4170.7665199116254</v>
      </c>
      <c r="AJ17" s="5">
        <f>+IFERROR(INDEX(Quantity!$A$5:$XX$441,MATCH($A17,Quantity!$A$5:$A$441,0),MATCH(AJ$2,Quantity!$A$4:$XX$4,0)),0)*(IFERROR(INDEX(Prices!$A$4:$XX$441,MATCH($A17,Prices!$A$4:$A$441,0),MATCH(AJ$2,Prices!$A$4:$XX$4,0)),0))</f>
        <v>0</v>
      </c>
      <c r="AK17" s="5">
        <f>+IFERROR(INDEX(Quantity!$A$5:$XX$441,MATCH($A17,Quantity!$A$5:$A$441,0),MATCH(AK$2,Quantity!$A$4:$XX$4,0)),0)*(IFERROR(INDEX(Prices!$A$4:$XX$441,MATCH($A17,Prices!$A$4:$A$441,0),MATCH(AK$2,Prices!$A$4:$XX$4,0)),0))</f>
        <v>0</v>
      </c>
      <c r="AL17" s="5">
        <f>+IFERROR(INDEX(Quantity!$A$5:$XX$441,MATCH($A17,Quantity!$A$5:$A$441,0),MATCH(AL$2,Quantity!$A$4:$XX$4,0)),0)*(IFERROR(INDEX(Prices!$A$4:$XX$441,MATCH($A17,Prices!$A$4:$A$441,0),MATCH(AL$2,Prices!$A$4:$XX$4,0)),0))</f>
        <v>0</v>
      </c>
      <c r="AM17" s="5">
        <f>+IFERROR(INDEX(Quantity!$A$5:$XX$441,MATCH($A17,Quantity!$A$5:$A$441,0),MATCH(AM$2,Quantity!$A$4:$XX$4,0)),0)*(IFERROR(INDEX(Prices!$A$4:$XX$441,MATCH($A17,Prices!$A$4:$A$441,0),MATCH(AM$2,Prices!$A$4:$XX$4,0)),0))</f>
        <v>0</v>
      </c>
      <c r="AN17" s="5">
        <f>+IFERROR(INDEX(Quantity!$A$5:$XX$441,MATCH($A17,Quantity!$A$5:$A$441,0),MATCH(AN$2,Quantity!$A$4:$XX$4,0)),0)*(IFERROR(INDEX(Prices!$A$4:$XX$441,MATCH($A17,Prices!$A$4:$A$441,0),MATCH(AN$2,Prices!$A$4:$XX$4,0)),0))</f>
        <v>0</v>
      </c>
      <c r="AO17" s="2">
        <f>+IFERROR(INDEX(Quantity!$A$5:$XX$441,MATCH($A17,Quantity!$A$5:$A$441,0),MATCH(AO$2,Quantity!$A$4:$XX$4,0)),0)*(IFERROR(INDEX(Prices!$A$4:$XX$441,MATCH($A17,Prices!$A$4:$A$441,0),MATCH(AO$2,Prices!$A$4:$XX$4,0)),0))</f>
        <v>0</v>
      </c>
      <c r="AP17" s="2">
        <f>+IFERROR(INDEX(Quantity!$A$5:$XX$441,MATCH($A17,Quantity!$A$5:$A$441,0),MATCH(AP$2,Quantity!$A$4:$XX$4,0)),0)*(IFERROR(INDEX(Prices!$A$4:$XX$441,MATCH($A17,Prices!$A$4:$A$441,0),MATCH(AP$2,Prices!$A$4:$XX$4,0)),0))</f>
        <v>0</v>
      </c>
      <c r="AQ17" s="2">
        <f>+IFERROR(INDEX(Quantity!$A$5:$XX$441,MATCH($A17,Quantity!$A$5:$A$441,0),MATCH(AQ$2,Quantity!$A$4:$XX$4,0)),0)*(IFERROR(INDEX(Prices!$A$4:$XX$441,MATCH($A17,Prices!$A$4:$A$441,0),MATCH(AQ$2,Prices!$A$4:$XX$4,0)),0))</f>
        <v>0</v>
      </c>
      <c r="AR17" s="2">
        <f>+IFERROR(INDEX(Quantity!$A$5:$XX$441,MATCH($A17,Quantity!$A$5:$A$441,0),MATCH(AR$2,Quantity!$A$4:$XX$4,0)),0)*(IFERROR(INDEX(Prices!$A$4:$XX$441,MATCH($A17,Prices!$A$4:$A$441,0),MATCH(AR$2,Prices!$A$4:$XX$4,0)),0))</f>
        <v>0</v>
      </c>
      <c r="AS17" s="2"/>
      <c r="AT17" s="2"/>
    </row>
    <row r="18" spans="1:46" hidden="1" x14ac:dyDescent="0.25">
      <c r="A18" s="1">
        <f>+Quantity!A20</f>
        <v>44312</v>
      </c>
      <c r="B18" s="2">
        <v>238</v>
      </c>
      <c r="C18" s="4">
        <f>SUM($F18:XY18)</f>
        <v>11003.240139957237</v>
      </c>
      <c r="D18" s="31">
        <f>+IFERROR(INDEX(Prices!$A$4:$XY$441,MATCH($A17,Prices!$A$4:$A$441,0),MATCH(F$2,Prices!$A$4:$XY$4,0))/INDEX(Prices!$A$4:$XY$441,MATCH($A18,Prices!$A$4:$A$441,0),MATCH(F$2,Prices!$A$4:$XY$4,0)),0)-1</f>
        <v>0</v>
      </c>
      <c r="E18" s="6">
        <f>((Cantidades4[[#This Row],[Totals]]-Cantidades4[[#This Row],[Deposits]])/C17)-1</f>
        <v>0.30754992117089763</v>
      </c>
      <c r="F18" s="5">
        <f>+IFERROR(INDEX(Quantity!$A$5:$XX$441,MATCH($A18,Quantity!$A$5:$A$441,0),MATCH(F$2,Quantity!$A$4:$XX$4,0)),0)*(IFERROR(INDEX(Prices!$A$4:$XX$441,MATCH($A18,Prices!$A$4:$A$441,0),MATCH(F$2,Prices!$A$4:$XX$4,0)),0))</f>
        <v>0</v>
      </c>
      <c r="G18" s="5">
        <f>+IFERROR(INDEX(Quantity!$A$5:$XX$441,MATCH($A18,Quantity!$A$5:$A$441,0),MATCH(G$2,Quantity!$A$4:$XX$4,0)),0)*(IFERROR(INDEX(Prices!$A$4:$XX$441,MATCH($A18,Prices!$A$4:$A$441,0),MATCH(G$2,Prices!$A$4:$XX$4,0)),0))</f>
        <v>29.345400000000001</v>
      </c>
      <c r="H18" s="5">
        <f>+IFERROR(INDEX(Quantity!$A$5:$XX$441,MATCH($A18,Quantity!$A$5:$A$441,0),MATCH(H$2,Quantity!$A$4:$XX$4,0)),0)*(IFERROR(INDEX(Prices!$A$4:$XX$441,MATCH($A18,Prices!$A$4:$A$441,0),MATCH(H$2,Prices!$A$4:$XX$4,0)),0))</f>
        <v>0</v>
      </c>
      <c r="I18" s="2">
        <f>+IFERROR(INDEX(Quantity!$A$5:$XX$441,MATCH($A18,Quantity!$A$5:$A$441,0),MATCH(I$2,Quantity!$A$4:$XX$4,0)),0)*(IFERROR(INDEX(Prices!$A$4:$XX$441,MATCH($A18,Prices!$A$4:$A$441,0),MATCH(I$2,Prices!$A$4:$XX$4,0)),0))</f>
        <v>0</v>
      </c>
      <c r="J18" s="2">
        <f>+IFERROR(INDEX(Quantity!$A$5:$XX$441,MATCH($A18,Quantity!$A$5:$A$441,0),MATCH(J$2,Quantity!$A$4:$XX$4,0)),0)*(IFERROR(INDEX(Prices!$A$4:$XX$441,MATCH($A18,Prices!$A$4:$A$441,0),MATCH(J$2,Prices!$A$4:$XX$4,0)),0))</f>
        <v>0</v>
      </c>
      <c r="K18" s="2"/>
      <c r="L18" s="2"/>
      <c r="M18" s="2"/>
      <c r="N18" s="2"/>
      <c r="O18" s="5">
        <f>+IFERROR(INDEX(Quantity!$A$5:$XX$441,MATCH($A18,Quantity!$A$5:$A$441,0),MATCH(O$2,Quantity!$A$4:$XX$4,0)),0)*(IFERROR(INDEX(Prices!$A$4:$XX$441,MATCH($A18,Prices!$A$4:$A$441,0),MATCH(O$2,Prices!$A$4:$XX$4,0)),0))</f>
        <v>0</v>
      </c>
      <c r="P18" s="5">
        <f>+IFERROR(INDEX(Quantity!$A$5:$XX$441,MATCH($A18,Quantity!$A$5:$A$441,0),MATCH(P$2,Quantity!$A$4:$XX$4,0)),0)*(IFERROR(INDEX(Prices!$A$4:$XX$441,MATCH($A18,Prices!$A$4:$A$441,0),MATCH(P$2,Prices!$A$4:$XX$4,0)),0))</f>
        <v>-2.2737367544323206E-13</v>
      </c>
      <c r="Q18" s="5">
        <f>+IFERROR(INDEX(Quantity!$A$5:$XX$441,MATCH($A18,Quantity!$A$5:$A$441,0),MATCH(Q$2,Quantity!$A$4:$XX$4,0)),0)*(IFERROR(INDEX(Prices!$A$4:$XX$441,MATCH($A18,Prices!$A$4:$A$441,0),MATCH(Q$2,Prices!$A$4:$XX$4,0)),0))</f>
        <v>-1.9895196601282805E-13</v>
      </c>
      <c r="R18" s="5">
        <f>+IFERROR(INDEX(Quantity!$A$5:$XX$441,MATCH($A18,Quantity!$A$5:$A$441,0),MATCH(R$2,Quantity!$A$4:$XX$4,0)),0)*(IFERROR(INDEX(Prices!$A$4:$XX$441,MATCH($A18,Prices!$A$4:$A$441,0),MATCH(R$2,Prices!$A$4:$XX$4,0)),0))</f>
        <v>0</v>
      </c>
      <c r="S18" s="5">
        <f>+IFERROR(INDEX(Quantity!$A$5:$XX$441,MATCH($A18,Quantity!$A$5:$A$441,0),MATCH(S$2,Quantity!$A$4:$XX$4,0)),0)*(IFERROR(INDEX(Prices!$A$4:$XX$441,MATCH($A18,Prices!$A$4:$A$441,0),MATCH(S$2,Prices!$A$4:$XX$4,0)),0))</f>
        <v>4804.6968600000009</v>
      </c>
      <c r="T18" s="5">
        <f>+IFERROR(INDEX(Quantity!$A$5:$XX$441,MATCH($A18,Quantity!$A$5:$A$441,0),MATCH(T$2,Quantity!$A$4:$XX$4,0)),0)*(IFERROR(INDEX(Prices!$A$4:$XX$441,MATCH($A18,Prices!$A$4:$A$441,0),MATCH(T$2,Prices!$A$4:$XX$4,0)),0))</f>
        <v>0</v>
      </c>
      <c r="U18" s="5">
        <f>+IFERROR(INDEX(Quantity!$A$5:$XX$441,MATCH($A18,Quantity!$A$5:$A$441,0),MATCH(U$2,Quantity!$A$4:$XX$4,0)),0)*(IFERROR(INDEX(Prices!$A$4:$XX$441,MATCH($A18,Prices!$A$4:$A$441,0),MATCH(U$2,Prices!$A$4:$XX$4,0)),0))</f>
        <v>0</v>
      </c>
      <c r="V18" s="5">
        <f>+IFERROR(INDEX(Quantity!$A$5:$XX$441,MATCH($A18,Quantity!$A$5:$A$441,0),MATCH(V$2,Quantity!$A$4:$XX$4,0)),0)*(IFERROR(INDEX(Prices!$A$4:$XX$441,MATCH($A18,Prices!$A$4:$A$441,0),MATCH(V$2,Prices!$A$4:$XX$4,0)),0))</f>
        <v>0</v>
      </c>
      <c r="W18" s="5">
        <f>+IFERROR(INDEX(Quantity!$A$5:$XX$441,MATCH($A18,Quantity!$A$5:$A$441,0),MATCH(W$2,Quantity!$A$4:$XX$4,0)),0)*(IFERROR(INDEX(Prices!$A$4:$XX$441,MATCH($A18,Prices!$A$4:$A$441,0),MATCH(W$2,Prices!$A$4:$XX$4,0)),0))</f>
        <v>0</v>
      </c>
      <c r="X18" s="5">
        <f>+IFERROR(INDEX(Quantity!$A$5:$XX$441,MATCH($A18,Quantity!$A$5:$A$441,0),MATCH(X$2,Quantity!$A$4:$XX$4,0)),0)*(IFERROR(INDEX(Prices!$A$4:$XX$441,MATCH($A18,Prices!$A$4:$A$441,0),MATCH(X$2,Prices!$A$4:$XX$4,0)),0))</f>
        <v>0</v>
      </c>
      <c r="Y18" s="5">
        <f>+IFERROR(INDEX(Quantity!$A$5:$XX$441,MATCH($A18,Quantity!$A$5:$A$441,0),MATCH(Y$2,Quantity!$A$4:$XX$4,0)),0)*(IFERROR(INDEX(Prices!$A$4:$XX$441,MATCH($A18,Prices!$A$4:$A$441,0),MATCH(Y$2,Prices!$A$4:$XX$4,0)),0))</f>
        <v>0</v>
      </c>
      <c r="Z18" s="5">
        <f>+IFERROR(INDEX(Quantity!$A$5:$XX$441,MATCH($A18,Quantity!$A$5:$A$441,0),MATCH(Z$2,Quantity!$A$4:$XX$4,0)),0)*(IFERROR(INDEX(Prices!$A$4:$XX$441,MATCH($A18,Prices!$A$4:$A$441,0),MATCH(Z$2,Prices!$A$4:$XX$4,0)),0))</f>
        <v>0</v>
      </c>
      <c r="AA18" s="5">
        <f>+IFERROR(INDEX(Quantity!$A$5:$XX$441,MATCH($A18,Quantity!$A$5:$A$441,0),MATCH(AA$2,Quantity!$A$4:$XX$4,0)),0)*(IFERROR(INDEX(Prices!$A$4:$XX$441,MATCH($A18,Prices!$A$4:$A$441,0),MATCH(AA$2,Prices!$A$4:$XX$4,0)),0))</f>
        <v>4.4744774714013591E-13</v>
      </c>
      <c r="AB18" s="5">
        <f>+IFERROR(INDEX(Quantity!$A$5:$XX$441,MATCH($A18,Quantity!$A$5:$A$441,0),MATCH(AB$2,Quantity!$A$4:$XX$4,0)),0)*(IFERROR(INDEX(Prices!$A$4:$XX$441,MATCH($A18,Prices!$A$4:$A$441,0),MATCH(AB$2,Prices!$A$4:$XX$4,0)),0))</f>
        <v>0</v>
      </c>
      <c r="AC18" s="5">
        <f>+IFERROR(INDEX(Quantity!$A$5:$XX$441,MATCH($A18,Quantity!$A$5:$A$441,0),MATCH(AC$2,Quantity!$A$4:$XX$4,0)),0)*(IFERROR(INDEX(Prices!$A$4:$XX$441,MATCH($A18,Prices!$A$4:$A$441,0),MATCH(AC$2,Prices!$A$4:$XX$4,0)),0))</f>
        <v>0</v>
      </c>
      <c r="AD18" s="5">
        <f>+IFERROR(INDEX(Quantity!$A$5:$XX$441,MATCH($A18,Quantity!$A$5:$A$441,0),MATCH(AD$2,Quantity!$A$4:$XX$4,0)),0)*(IFERROR(INDEX(Prices!$A$4:$XX$441,MATCH($A18,Prices!$A$4:$A$441,0),MATCH(AD$2,Prices!$A$4:$XX$4,0)),0))</f>
        <v>0</v>
      </c>
      <c r="AE18" s="5">
        <f>+IFERROR(INDEX(Quantity!$A$5:$XX$441,MATCH($A18,Quantity!$A$5:$A$441,0),MATCH(AE$2,Quantity!$A$4:$XX$4,0)),0)*(IFERROR(INDEX(Prices!$A$4:$XX$441,MATCH($A18,Prices!$A$4:$A$441,0),MATCH(AE$2,Prices!$A$4:$XX$4,0)),0))</f>
        <v>0</v>
      </c>
      <c r="AF18" s="5">
        <f>+IFERROR(INDEX(Quantity!$A$5:$XX$441,MATCH($A18,Quantity!$A$5:$A$441,0),MATCH(AF$2,Quantity!$A$4:$XX$4,0)),0)*(IFERROR(INDEX(Prices!$A$4:$XX$441,MATCH($A18,Prices!$A$4:$A$441,0),MATCH(AF$2,Prices!$A$4:$XX$4,0)),0))</f>
        <v>0</v>
      </c>
      <c r="AG18" s="5">
        <f>+IFERROR(INDEX(Quantity!$A$5:$XX$441,MATCH($A18,Quantity!$A$5:$A$441,0),MATCH(AG$2,Quantity!$A$4:$XX$4,0)),0)*(IFERROR(INDEX(Prices!$A$4:$XX$441,MATCH($A18,Prices!$A$4:$A$441,0),MATCH(AG$2,Prices!$A$4:$XX$4,0)),0))</f>
        <v>0</v>
      </c>
      <c r="AH18" s="5">
        <f>+IFERROR(INDEX(Quantity!$A$5:$XX$441,MATCH($A18,Quantity!$A$5:$A$441,0),MATCH(AH$2,Quantity!$A$4:$XX$4,0)),0)*(IFERROR(INDEX(Prices!$A$4:$XX$441,MATCH($A18,Prices!$A$4:$A$441,0),MATCH(AH$2,Prices!$A$4:$XX$4,0)),0))</f>
        <v>152.26411880606469</v>
      </c>
      <c r="AI18" s="5">
        <f>+IFERROR(INDEX(Quantity!$A$5:$XX$441,MATCH($A18,Quantity!$A$5:$A$441,0),MATCH(AI$2,Quantity!$A$4:$XX$4,0)),0)*(IFERROR(INDEX(Prices!$A$4:$XX$441,MATCH($A18,Prices!$A$4:$A$441,0),MATCH(AI$2,Prices!$A$4:$XX$4,0)),0))</f>
        <v>6016.9337611511737</v>
      </c>
      <c r="AJ18" s="5">
        <f>+IFERROR(INDEX(Quantity!$A$5:$XX$441,MATCH($A18,Quantity!$A$5:$A$441,0),MATCH(AJ$2,Quantity!$A$4:$XX$4,0)),0)*(IFERROR(INDEX(Prices!$A$4:$XX$441,MATCH($A18,Prices!$A$4:$A$441,0),MATCH(AJ$2,Prices!$A$4:$XX$4,0)),0))</f>
        <v>0</v>
      </c>
      <c r="AK18" s="5">
        <f>+IFERROR(INDEX(Quantity!$A$5:$XX$441,MATCH($A18,Quantity!$A$5:$A$441,0),MATCH(AK$2,Quantity!$A$4:$XX$4,0)),0)*(IFERROR(INDEX(Prices!$A$4:$XX$441,MATCH($A18,Prices!$A$4:$A$441,0),MATCH(AK$2,Prices!$A$4:$XX$4,0)),0))</f>
        <v>0</v>
      </c>
      <c r="AL18" s="5">
        <f>+IFERROR(INDEX(Quantity!$A$5:$XX$441,MATCH($A18,Quantity!$A$5:$A$441,0),MATCH(AL$2,Quantity!$A$4:$XX$4,0)),0)*(IFERROR(INDEX(Prices!$A$4:$XX$441,MATCH($A18,Prices!$A$4:$A$441,0),MATCH(AL$2,Prices!$A$4:$XX$4,0)),0))</f>
        <v>0</v>
      </c>
      <c r="AM18" s="5">
        <f>+IFERROR(INDEX(Quantity!$A$5:$XX$441,MATCH($A18,Quantity!$A$5:$A$441,0),MATCH(AM$2,Quantity!$A$4:$XX$4,0)),0)*(IFERROR(INDEX(Prices!$A$4:$XX$441,MATCH($A18,Prices!$A$4:$A$441,0),MATCH(AM$2,Prices!$A$4:$XX$4,0)),0))</f>
        <v>0</v>
      </c>
      <c r="AN18" s="5">
        <f>+IFERROR(INDEX(Quantity!$A$5:$XX$441,MATCH($A18,Quantity!$A$5:$A$441,0),MATCH(AN$2,Quantity!$A$4:$XX$4,0)),0)*(IFERROR(INDEX(Prices!$A$4:$XX$441,MATCH($A18,Prices!$A$4:$A$441,0),MATCH(AN$2,Prices!$A$4:$XX$4,0)),0))</f>
        <v>0</v>
      </c>
      <c r="AO18" s="2">
        <f>+IFERROR(INDEX(Quantity!$A$5:$XX$441,MATCH($A18,Quantity!$A$5:$A$441,0),MATCH(AO$2,Quantity!$A$4:$XX$4,0)),0)*(IFERROR(INDEX(Prices!$A$4:$XX$441,MATCH($A18,Prices!$A$4:$A$441,0),MATCH(AO$2,Prices!$A$4:$XX$4,0)),0))</f>
        <v>0</v>
      </c>
      <c r="AP18" s="2">
        <f>+IFERROR(INDEX(Quantity!$A$5:$XX$441,MATCH($A18,Quantity!$A$5:$A$441,0),MATCH(AP$2,Quantity!$A$4:$XX$4,0)),0)*(IFERROR(INDEX(Prices!$A$4:$XX$441,MATCH($A18,Prices!$A$4:$A$441,0),MATCH(AP$2,Prices!$A$4:$XX$4,0)),0))</f>
        <v>0</v>
      </c>
      <c r="AQ18" s="2">
        <f>+IFERROR(INDEX(Quantity!$A$5:$XX$441,MATCH($A18,Quantity!$A$5:$A$441,0),MATCH(AQ$2,Quantity!$A$4:$XX$4,0)),0)*(IFERROR(INDEX(Prices!$A$4:$XX$441,MATCH($A18,Prices!$A$4:$A$441,0),MATCH(AQ$2,Prices!$A$4:$XX$4,0)),0))</f>
        <v>0</v>
      </c>
      <c r="AR18" s="2">
        <f>+IFERROR(INDEX(Quantity!$A$5:$XX$441,MATCH($A18,Quantity!$A$5:$A$441,0),MATCH(AR$2,Quantity!$A$4:$XX$4,0)),0)*(IFERROR(INDEX(Prices!$A$4:$XX$441,MATCH($A18,Prices!$A$4:$A$441,0),MATCH(AR$2,Prices!$A$4:$XX$4,0)),0))</f>
        <v>0</v>
      </c>
      <c r="AS18" s="2"/>
      <c r="AT18" s="2"/>
    </row>
    <row r="19" spans="1:46" hidden="1" x14ac:dyDescent="0.25">
      <c r="A19" s="1">
        <f>+Quantity!A21</f>
        <v>44315</v>
      </c>
      <c r="B19" s="2">
        <v>2050.34058</v>
      </c>
      <c r="C19" s="4">
        <f>SUM($F19:XY19)</f>
        <v>11130.487293763363</v>
      </c>
      <c r="D19" s="31">
        <f>+IFERROR(INDEX(Prices!$A$4:$XY$441,MATCH($A18,Prices!$A$4:$A$441,0),MATCH(F$2,Prices!$A$4:$XY$4,0))/INDEX(Prices!$A$4:$XY$441,MATCH($A19,Prices!$A$4:$A$441,0),MATCH(F$2,Prices!$A$4:$XY$4,0)),0)-1</f>
        <v>0</v>
      </c>
      <c r="E19" s="6">
        <f>((Cantidades4[[#This Row],[Totals]]-Cantidades4[[#This Row],[Deposits]])/C18)-1</f>
        <v>-0.17477519364594618</v>
      </c>
      <c r="F19" s="5">
        <f>+IFERROR(INDEX(Quantity!$A$5:$XX$441,MATCH($A19,Quantity!$A$5:$A$441,0),MATCH(F$2,Quantity!$A$4:$XX$4,0)),0)*(IFERROR(INDEX(Prices!$A$4:$XX$441,MATCH($A19,Prices!$A$4:$A$441,0),MATCH(F$2,Prices!$A$4:$XX$4,0)),0))</f>
        <v>0</v>
      </c>
      <c r="G19" s="5">
        <f>+IFERROR(INDEX(Quantity!$A$5:$XX$441,MATCH($A19,Quantity!$A$5:$A$441,0),MATCH(G$2,Quantity!$A$4:$XX$4,0)),0)*(IFERROR(INDEX(Prices!$A$4:$XX$441,MATCH($A19,Prices!$A$4:$A$441,0),MATCH(G$2,Prices!$A$4:$XX$4,0)),0))</f>
        <v>29.345400000000001</v>
      </c>
      <c r="H19" s="5">
        <f>+IFERROR(INDEX(Quantity!$A$5:$XX$441,MATCH($A19,Quantity!$A$5:$A$441,0),MATCH(H$2,Quantity!$A$4:$XX$4,0)),0)*(IFERROR(INDEX(Prices!$A$4:$XX$441,MATCH($A19,Prices!$A$4:$A$441,0),MATCH(H$2,Prices!$A$4:$XX$4,0)),0))</f>
        <v>0</v>
      </c>
      <c r="I19" s="2">
        <f>+IFERROR(INDEX(Quantity!$A$5:$XX$441,MATCH($A19,Quantity!$A$5:$A$441,0),MATCH(I$2,Quantity!$A$4:$XX$4,0)),0)*(IFERROR(INDEX(Prices!$A$4:$XX$441,MATCH($A19,Prices!$A$4:$A$441,0),MATCH(I$2,Prices!$A$4:$XX$4,0)),0))</f>
        <v>0</v>
      </c>
      <c r="J19" s="2">
        <f>+IFERROR(INDEX(Quantity!$A$5:$XX$441,MATCH($A19,Quantity!$A$5:$A$441,0),MATCH(J$2,Quantity!$A$4:$XX$4,0)),0)*(IFERROR(INDEX(Prices!$A$4:$XX$441,MATCH($A19,Prices!$A$4:$A$441,0),MATCH(J$2,Prices!$A$4:$XX$4,0)),0))</f>
        <v>0</v>
      </c>
      <c r="K19" s="2"/>
      <c r="L19" s="2"/>
      <c r="M19" s="2"/>
      <c r="N19" s="2"/>
      <c r="O19" s="5">
        <f>+IFERROR(INDEX(Quantity!$A$5:$XX$441,MATCH($A19,Quantity!$A$5:$A$441,0),MATCH(O$2,Quantity!$A$4:$XX$4,0)),0)*(IFERROR(INDEX(Prices!$A$4:$XX$441,MATCH($A19,Prices!$A$4:$A$441,0),MATCH(O$2,Prices!$A$4:$XX$4,0)),0))</f>
        <v>0</v>
      </c>
      <c r="P19" s="5">
        <f>+IFERROR(INDEX(Quantity!$A$5:$XX$441,MATCH($A19,Quantity!$A$5:$A$441,0),MATCH(P$2,Quantity!$A$4:$XX$4,0)),0)*(IFERROR(INDEX(Prices!$A$4:$XX$441,MATCH($A19,Prices!$A$4:$A$441,0),MATCH(P$2,Prices!$A$4:$XX$4,0)),0))</f>
        <v>-2.2737367544323206E-13</v>
      </c>
      <c r="Q19" s="5">
        <f>+IFERROR(INDEX(Quantity!$A$5:$XX$441,MATCH($A19,Quantity!$A$5:$A$441,0),MATCH(Q$2,Quantity!$A$4:$XX$4,0)),0)*(IFERROR(INDEX(Prices!$A$4:$XX$441,MATCH($A19,Prices!$A$4:$A$441,0),MATCH(Q$2,Prices!$A$4:$XX$4,0)),0))</f>
        <v>-1.9895196601282805E-13</v>
      </c>
      <c r="R19" s="5">
        <f>+IFERROR(INDEX(Quantity!$A$5:$XX$441,MATCH($A19,Quantity!$A$5:$A$441,0),MATCH(R$2,Quantity!$A$4:$XX$4,0)),0)*(IFERROR(INDEX(Prices!$A$4:$XX$441,MATCH($A19,Prices!$A$4:$A$441,0),MATCH(R$2,Prices!$A$4:$XX$4,0)),0))</f>
        <v>0</v>
      </c>
      <c r="S19" s="5">
        <f>+IFERROR(INDEX(Quantity!$A$5:$XX$441,MATCH($A19,Quantity!$A$5:$A$441,0),MATCH(S$2,Quantity!$A$4:$XX$4,0)),0)*(IFERROR(INDEX(Prices!$A$4:$XX$441,MATCH($A19,Prices!$A$4:$A$441,0),MATCH(S$2,Prices!$A$4:$XX$4,0)),0))</f>
        <v>4804.6968600000009</v>
      </c>
      <c r="T19" s="5">
        <f>+IFERROR(INDEX(Quantity!$A$5:$XX$441,MATCH($A19,Quantity!$A$5:$A$441,0),MATCH(T$2,Quantity!$A$4:$XX$4,0)),0)*(IFERROR(INDEX(Prices!$A$4:$XX$441,MATCH($A19,Prices!$A$4:$A$441,0),MATCH(T$2,Prices!$A$4:$XX$4,0)),0))</f>
        <v>0</v>
      </c>
      <c r="U19" s="5">
        <f>+IFERROR(INDEX(Quantity!$A$5:$XX$441,MATCH($A19,Quantity!$A$5:$A$441,0),MATCH(U$2,Quantity!$A$4:$XX$4,0)),0)*(IFERROR(INDEX(Prices!$A$4:$XX$441,MATCH($A19,Prices!$A$4:$A$441,0),MATCH(U$2,Prices!$A$4:$XX$4,0)),0))</f>
        <v>0</v>
      </c>
      <c r="V19" s="5">
        <f>+IFERROR(INDEX(Quantity!$A$5:$XX$441,MATCH($A19,Quantity!$A$5:$A$441,0),MATCH(V$2,Quantity!$A$4:$XX$4,0)),0)*(IFERROR(INDEX(Prices!$A$4:$XX$441,MATCH($A19,Prices!$A$4:$A$441,0),MATCH(V$2,Prices!$A$4:$XX$4,0)),0))</f>
        <v>127.247153806125</v>
      </c>
      <c r="W19" s="5">
        <f>+IFERROR(INDEX(Quantity!$A$5:$XX$441,MATCH($A19,Quantity!$A$5:$A$441,0),MATCH(W$2,Quantity!$A$4:$XX$4,0)),0)*(IFERROR(INDEX(Prices!$A$4:$XX$441,MATCH($A19,Prices!$A$4:$A$441,0),MATCH(W$2,Prices!$A$4:$XX$4,0)),0))</f>
        <v>0</v>
      </c>
      <c r="X19" s="5">
        <f>+IFERROR(INDEX(Quantity!$A$5:$XX$441,MATCH($A19,Quantity!$A$5:$A$441,0),MATCH(X$2,Quantity!$A$4:$XX$4,0)),0)*(IFERROR(INDEX(Prices!$A$4:$XX$441,MATCH($A19,Prices!$A$4:$A$441,0),MATCH(X$2,Prices!$A$4:$XX$4,0)),0))</f>
        <v>0</v>
      </c>
      <c r="Y19" s="5">
        <f>+IFERROR(INDEX(Quantity!$A$5:$XX$441,MATCH($A19,Quantity!$A$5:$A$441,0),MATCH(Y$2,Quantity!$A$4:$XX$4,0)),0)*(IFERROR(INDEX(Prices!$A$4:$XX$441,MATCH($A19,Prices!$A$4:$A$441,0),MATCH(Y$2,Prices!$A$4:$XX$4,0)),0))</f>
        <v>0</v>
      </c>
      <c r="Z19" s="5">
        <f>+IFERROR(INDEX(Quantity!$A$5:$XX$441,MATCH($A19,Quantity!$A$5:$A$441,0),MATCH(Z$2,Quantity!$A$4:$XX$4,0)),0)*(IFERROR(INDEX(Prices!$A$4:$XX$441,MATCH($A19,Prices!$A$4:$A$441,0),MATCH(Z$2,Prices!$A$4:$XX$4,0)),0))</f>
        <v>0</v>
      </c>
      <c r="AA19" s="5">
        <f>+IFERROR(INDEX(Quantity!$A$5:$XX$441,MATCH($A19,Quantity!$A$5:$A$441,0),MATCH(AA$2,Quantity!$A$4:$XX$4,0)),0)*(IFERROR(INDEX(Prices!$A$4:$XX$441,MATCH($A19,Prices!$A$4:$A$441,0),MATCH(AA$2,Prices!$A$4:$XX$4,0)),0))</f>
        <v>4.4744774714013591E-13</v>
      </c>
      <c r="AB19" s="5">
        <f>+IFERROR(INDEX(Quantity!$A$5:$XX$441,MATCH($A19,Quantity!$A$5:$A$441,0),MATCH(AB$2,Quantity!$A$4:$XX$4,0)),0)*(IFERROR(INDEX(Prices!$A$4:$XX$441,MATCH($A19,Prices!$A$4:$A$441,0),MATCH(AB$2,Prices!$A$4:$XX$4,0)),0))</f>
        <v>0</v>
      </c>
      <c r="AC19" s="5">
        <f>+IFERROR(INDEX(Quantity!$A$5:$XX$441,MATCH($A19,Quantity!$A$5:$A$441,0),MATCH(AC$2,Quantity!$A$4:$XX$4,0)),0)*(IFERROR(INDEX(Prices!$A$4:$XX$441,MATCH($A19,Prices!$A$4:$A$441,0),MATCH(AC$2,Prices!$A$4:$XX$4,0)),0))</f>
        <v>0</v>
      </c>
      <c r="AD19" s="5">
        <f>+IFERROR(INDEX(Quantity!$A$5:$XX$441,MATCH($A19,Quantity!$A$5:$A$441,0),MATCH(AD$2,Quantity!$A$4:$XX$4,0)),0)*(IFERROR(INDEX(Prices!$A$4:$XX$441,MATCH($A19,Prices!$A$4:$A$441,0),MATCH(AD$2,Prices!$A$4:$XX$4,0)),0))</f>
        <v>0</v>
      </c>
      <c r="AE19" s="5">
        <f>+IFERROR(INDEX(Quantity!$A$5:$XX$441,MATCH($A19,Quantity!$A$5:$A$441,0),MATCH(AE$2,Quantity!$A$4:$XX$4,0)),0)*(IFERROR(INDEX(Prices!$A$4:$XX$441,MATCH($A19,Prices!$A$4:$A$441,0),MATCH(AE$2,Prices!$A$4:$XX$4,0)),0))</f>
        <v>0</v>
      </c>
      <c r="AF19" s="5">
        <f>+IFERROR(INDEX(Quantity!$A$5:$XX$441,MATCH($A19,Quantity!$A$5:$A$441,0),MATCH(AF$2,Quantity!$A$4:$XX$4,0)),0)*(IFERROR(INDEX(Prices!$A$4:$XX$441,MATCH($A19,Prices!$A$4:$A$441,0),MATCH(AF$2,Prices!$A$4:$XX$4,0)),0))</f>
        <v>0</v>
      </c>
      <c r="AG19" s="5">
        <f>+IFERROR(INDEX(Quantity!$A$5:$XX$441,MATCH($A19,Quantity!$A$5:$A$441,0),MATCH(AG$2,Quantity!$A$4:$XX$4,0)),0)*(IFERROR(INDEX(Prices!$A$4:$XX$441,MATCH($A19,Prices!$A$4:$A$441,0),MATCH(AG$2,Prices!$A$4:$XX$4,0)),0))</f>
        <v>0</v>
      </c>
      <c r="AH19" s="5">
        <f>+IFERROR(INDEX(Quantity!$A$5:$XX$441,MATCH($A19,Quantity!$A$5:$A$441,0),MATCH(AH$2,Quantity!$A$4:$XX$4,0)),0)*(IFERROR(INDEX(Prices!$A$4:$XX$441,MATCH($A19,Prices!$A$4:$A$441,0),MATCH(AH$2,Prices!$A$4:$XX$4,0)),0))</f>
        <v>152.26411880606469</v>
      </c>
      <c r="AI19" s="5">
        <f>+IFERROR(INDEX(Quantity!$A$5:$XX$441,MATCH($A19,Quantity!$A$5:$A$441,0),MATCH(AI$2,Quantity!$A$4:$XX$4,0)),0)*(IFERROR(INDEX(Prices!$A$4:$XX$441,MATCH($A19,Prices!$A$4:$A$441,0),MATCH(AI$2,Prices!$A$4:$XX$4,0)),0))</f>
        <v>6016.9337611511737</v>
      </c>
      <c r="AJ19" s="5">
        <f>+IFERROR(INDEX(Quantity!$A$5:$XX$441,MATCH($A19,Quantity!$A$5:$A$441,0),MATCH(AJ$2,Quantity!$A$4:$XX$4,0)),0)*(IFERROR(INDEX(Prices!$A$4:$XX$441,MATCH($A19,Prices!$A$4:$A$441,0),MATCH(AJ$2,Prices!$A$4:$XX$4,0)),0))</f>
        <v>0</v>
      </c>
      <c r="AK19" s="5">
        <f>+IFERROR(INDEX(Quantity!$A$5:$XX$441,MATCH($A19,Quantity!$A$5:$A$441,0),MATCH(AK$2,Quantity!$A$4:$XX$4,0)),0)*(IFERROR(INDEX(Prices!$A$4:$XX$441,MATCH($A19,Prices!$A$4:$A$441,0),MATCH(AK$2,Prices!$A$4:$XX$4,0)),0))</f>
        <v>0</v>
      </c>
      <c r="AL19" s="5">
        <f>+IFERROR(INDEX(Quantity!$A$5:$XX$441,MATCH($A19,Quantity!$A$5:$A$441,0),MATCH(AL$2,Quantity!$A$4:$XX$4,0)),0)*(IFERROR(INDEX(Prices!$A$4:$XX$441,MATCH($A19,Prices!$A$4:$A$441,0),MATCH(AL$2,Prices!$A$4:$XX$4,0)),0))</f>
        <v>0</v>
      </c>
      <c r="AM19" s="5">
        <f>+IFERROR(INDEX(Quantity!$A$5:$XX$441,MATCH($A19,Quantity!$A$5:$A$441,0),MATCH(AM$2,Quantity!$A$4:$XX$4,0)),0)*(IFERROR(INDEX(Prices!$A$4:$XX$441,MATCH($A19,Prices!$A$4:$A$441,0),MATCH(AM$2,Prices!$A$4:$XX$4,0)),0))</f>
        <v>0</v>
      </c>
      <c r="AN19" s="5">
        <f>+IFERROR(INDEX(Quantity!$A$5:$XX$441,MATCH($A19,Quantity!$A$5:$A$441,0),MATCH(AN$2,Quantity!$A$4:$XX$4,0)),0)*(IFERROR(INDEX(Prices!$A$4:$XX$441,MATCH($A19,Prices!$A$4:$A$441,0),MATCH(AN$2,Prices!$A$4:$XX$4,0)),0))</f>
        <v>0</v>
      </c>
      <c r="AO19" s="2">
        <f>+IFERROR(INDEX(Quantity!$A$5:$XX$441,MATCH($A19,Quantity!$A$5:$A$441,0),MATCH(AO$2,Quantity!$A$4:$XX$4,0)),0)*(IFERROR(INDEX(Prices!$A$4:$XX$441,MATCH($A19,Prices!$A$4:$A$441,0),MATCH(AO$2,Prices!$A$4:$XX$4,0)),0))</f>
        <v>0</v>
      </c>
      <c r="AP19" s="2">
        <f>+IFERROR(INDEX(Quantity!$A$5:$XX$441,MATCH($A19,Quantity!$A$5:$A$441,0),MATCH(AP$2,Quantity!$A$4:$XX$4,0)),0)*(IFERROR(INDEX(Prices!$A$4:$XX$441,MATCH($A19,Prices!$A$4:$A$441,0),MATCH(AP$2,Prices!$A$4:$XX$4,0)),0))</f>
        <v>0</v>
      </c>
      <c r="AQ19" s="2">
        <f>+IFERROR(INDEX(Quantity!$A$5:$XX$441,MATCH($A19,Quantity!$A$5:$A$441,0),MATCH(AQ$2,Quantity!$A$4:$XX$4,0)),0)*(IFERROR(INDEX(Prices!$A$4:$XX$441,MATCH($A19,Prices!$A$4:$A$441,0),MATCH(AQ$2,Prices!$A$4:$XX$4,0)),0))</f>
        <v>0</v>
      </c>
      <c r="AR19" s="2">
        <f>+IFERROR(INDEX(Quantity!$A$5:$XX$441,MATCH($A19,Quantity!$A$5:$A$441,0),MATCH(AR$2,Quantity!$A$4:$XX$4,0)),0)*(IFERROR(INDEX(Prices!$A$4:$XX$441,MATCH($A19,Prices!$A$4:$A$441,0),MATCH(AR$2,Prices!$A$4:$XX$4,0)),0))</f>
        <v>0</v>
      </c>
      <c r="AS19" s="2"/>
      <c r="AT19" s="2"/>
    </row>
    <row r="20" spans="1:46" hidden="1" x14ac:dyDescent="0.25">
      <c r="A20" s="1">
        <f>+Quantity!A22</f>
        <v>44316</v>
      </c>
      <c r="B20" s="1"/>
      <c r="C20" s="4">
        <f>SUM($F20:XY20)</f>
        <v>11170.174859158285</v>
      </c>
      <c r="D20" s="31">
        <f>+IFERROR(INDEX(Prices!$A$4:$XY$441,MATCH($A19,Prices!$A$4:$A$441,0),MATCH(F$2,Prices!$A$4:$XY$4,0))/INDEX(Prices!$A$4:$XY$441,MATCH($A20,Prices!$A$4:$A$441,0),MATCH(F$2,Prices!$A$4:$XY$4,0)),0)-1</f>
        <v>0</v>
      </c>
      <c r="E20" s="6">
        <f>((Cantidades4[[#This Row],[Totals]]-Cantidades4[[#This Row],[Deposits]])/C19)-1</f>
        <v>3.5656628813691693E-3</v>
      </c>
      <c r="F20" s="5">
        <f>+IFERROR(INDEX(Quantity!$A$5:$XX$441,MATCH($A20,Quantity!$A$5:$A$441,0),MATCH(F$2,Quantity!$A$4:$XX$4,0)),0)*(IFERROR(INDEX(Prices!$A$4:$XX$441,MATCH($A20,Prices!$A$4:$A$441,0),MATCH(F$2,Prices!$A$4:$XX$4,0)),0))</f>
        <v>0</v>
      </c>
      <c r="G20" s="5">
        <f>+IFERROR(INDEX(Quantity!$A$5:$XX$441,MATCH($A20,Quantity!$A$5:$A$441,0),MATCH(G$2,Quantity!$A$4:$XX$4,0)),0)*(IFERROR(INDEX(Prices!$A$4:$XX$441,MATCH($A20,Prices!$A$4:$A$441,0),MATCH(G$2,Prices!$A$4:$XX$4,0)),0))</f>
        <v>29.345400000000001</v>
      </c>
      <c r="H20" s="5">
        <f>+IFERROR(INDEX(Quantity!$A$5:$XX$441,MATCH($A20,Quantity!$A$5:$A$441,0),MATCH(H$2,Quantity!$A$4:$XX$4,0)),0)*(IFERROR(INDEX(Prices!$A$4:$XX$441,MATCH($A20,Prices!$A$4:$A$441,0),MATCH(H$2,Prices!$A$4:$XX$4,0)),0))</f>
        <v>0</v>
      </c>
      <c r="I20" s="2">
        <f>+IFERROR(INDEX(Quantity!$A$5:$XX$441,MATCH($A20,Quantity!$A$5:$A$441,0),MATCH(I$2,Quantity!$A$4:$XX$4,0)),0)*(IFERROR(INDEX(Prices!$A$4:$XX$441,MATCH($A20,Prices!$A$4:$A$441,0),MATCH(I$2,Prices!$A$4:$XX$4,0)),0))</f>
        <v>0</v>
      </c>
      <c r="J20" s="2">
        <f>+IFERROR(INDEX(Quantity!$A$5:$XX$441,MATCH($A20,Quantity!$A$5:$A$441,0),MATCH(J$2,Quantity!$A$4:$XX$4,0)),0)*(IFERROR(INDEX(Prices!$A$4:$XX$441,MATCH($A20,Prices!$A$4:$A$441,0),MATCH(J$2,Prices!$A$4:$XX$4,0)),0))</f>
        <v>0</v>
      </c>
      <c r="K20" s="2"/>
      <c r="L20" s="2"/>
      <c r="M20" s="2"/>
      <c r="N20" s="2"/>
      <c r="O20" s="5">
        <f>+IFERROR(INDEX(Quantity!$A$5:$XX$441,MATCH($A20,Quantity!$A$5:$A$441,0),MATCH(O$2,Quantity!$A$4:$XX$4,0)),0)*(IFERROR(INDEX(Prices!$A$4:$XX$441,MATCH($A20,Prices!$A$4:$A$441,0),MATCH(O$2,Prices!$A$4:$XX$4,0)),0))</f>
        <v>0</v>
      </c>
      <c r="P20" s="5">
        <f>+IFERROR(INDEX(Quantity!$A$5:$XX$441,MATCH($A20,Quantity!$A$5:$A$441,0),MATCH(P$2,Quantity!$A$4:$XX$4,0)),0)*(IFERROR(INDEX(Prices!$A$4:$XX$441,MATCH($A20,Prices!$A$4:$A$441,0),MATCH(P$2,Prices!$A$4:$XX$4,0)),0))</f>
        <v>-2.2737367544323206E-13</v>
      </c>
      <c r="Q20" s="5">
        <f>+IFERROR(INDEX(Quantity!$A$5:$XX$441,MATCH($A20,Quantity!$A$5:$A$441,0),MATCH(Q$2,Quantity!$A$4:$XX$4,0)),0)*(IFERROR(INDEX(Prices!$A$4:$XX$441,MATCH($A20,Prices!$A$4:$A$441,0),MATCH(Q$2,Prices!$A$4:$XX$4,0)),0))</f>
        <v>-1.9895196601282805E-13</v>
      </c>
      <c r="R20" s="5">
        <f>+IFERROR(INDEX(Quantity!$A$5:$XX$441,MATCH($A20,Quantity!$A$5:$A$441,0),MATCH(R$2,Quantity!$A$4:$XX$4,0)),0)*(IFERROR(INDEX(Prices!$A$4:$XX$441,MATCH($A20,Prices!$A$4:$A$441,0),MATCH(R$2,Prices!$A$4:$XX$4,0)),0))</f>
        <v>0</v>
      </c>
      <c r="S20" s="5">
        <f>+IFERROR(INDEX(Quantity!$A$5:$XX$441,MATCH($A20,Quantity!$A$5:$A$441,0),MATCH(S$2,Quantity!$A$4:$XX$4,0)),0)*(IFERROR(INDEX(Prices!$A$4:$XX$441,MATCH($A20,Prices!$A$4:$A$441,0),MATCH(S$2,Prices!$A$4:$XX$4,0)),0))</f>
        <v>5579.6428400000004</v>
      </c>
      <c r="T20" s="5">
        <f>+IFERROR(INDEX(Quantity!$A$5:$XX$441,MATCH($A20,Quantity!$A$5:$A$441,0),MATCH(T$2,Quantity!$A$4:$XX$4,0)),0)*(IFERROR(INDEX(Prices!$A$4:$XX$441,MATCH($A20,Prices!$A$4:$A$441,0),MATCH(T$2,Prices!$A$4:$XX$4,0)),0))</f>
        <v>0</v>
      </c>
      <c r="U20" s="5">
        <f>+IFERROR(INDEX(Quantity!$A$5:$XX$441,MATCH($A20,Quantity!$A$5:$A$441,0),MATCH(U$2,Quantity!$A$4:$XX$4,0)),0)*(IFERROR(INDEX(Prices!$A$4:$XX$441,MATCH($A20,Prices!$A$4:$A$441,0),MATCH(U$2,Prices!$A$4:$XX$4,0)),0))</f>
        <v>0</v>
      </c>
      <c r="V20" s="5">
        <f>+IFERROR(INDEX(Quantity!$A$5:$XX$441,MATCH($A20,Quantity!$A$5:$A$441,0),MATCH(V$2,Quantity!$A$4:$XX$4,0)),0)*(IFERROR(INDEX(Prices!$A$4:$XX$441,MATCH($A20,Prices!$A$4:$A$441,0),MATCH(V$2,Prices!$A$4:$XX$4,0)),0))</f>
        <v>0</v>
      </c>
      <c r="W20" s="5">
        <f>+IFERROR(INDEX(Quantity!$A$5:$XX$441,MATCH($A20,Quantity!$A$5:$A$441,0),MATCH(W$2,Quantity!$A$4:$XX$4,0)),0)*(IFERROR(INDEX(Prices!$A$4:$XX$441,MATCH($A20,Prices!$A$4:$A$441,0),MATCH(W$2,Prices!$A$4:$XX$4,0)),0))</f>
        <v>0</v>
      </c>
      <c r="X20" s="5">
        <f>+IFERROR(INDEX(Quantity!$A$5:$XX$441,MATCH($A20,Quantity!$A$5:$A$441,0),MATCH(X$2,Quantity!$A$4:$XX$4,0)),0)*(IFERROR(INDEX(Prices!$A$4:$XX$441,MATCH($A20,Prices!$A$4:$A$441,0),MATCH(X$2,Prices!$A$4:$XX$4,0)),0))</f>
        <v>0</v>
      </c>
      <c r="Y20" s="5">
        <f>+IFERROR(INDEX(Quantity!$A$5:$XX$441,MATCH($A20,Quantity!$A$5:$A$441,0),MATCH(Y$2,Quantity!$A$4:$XX$4,0)),0)*(IFERROR(INDEX(Prices!$A$4:$XX$441,MATCH($A20,Prices!$A$4:$A$441,0),MATCH(Y$2,Prices!$A$4:$XX$4,0)),0))</f>
        <v>0</v>
      </c>
      <c r="Z20" s="5">
        <f>+IFERROR(INDEX(Quantity!$A$5:$XX$441,MATCH($A20,Quantity!$A$5:$A$441,0),MATCH(Z$2,Quantity!$A$4:$XX$4,0)),0)*(IFERROR(INDEX(Prices!$A$4:$XX$441,MATCH($A20,Prices!$A$4:$A$441,0),MATCH(Z$2,Prices!$A$4:$XX$4,0)),0))</f>
        <v>0</v>
      </c>
      <c r="AA20" s="5">
        <f>+IFERROR(INDEX(Quantity!$A$5:$XX$441,MATCH($A20,Quantity!$A$5:$A$441,0),MATCH(AA$2,Quantity!$A$4:$XX$4,0)),0)*(IFERROR(INDEX(Prices!$A$4:$XX$441,MATCH($A20,Prices!$A$4:$A$441,0),MATCH(AA$2,Prices!$A$4:$XX$4,0)),0))</f>
        <v>4.4744774714013591E-13</v>
      </c>
      <c r="AB20" s="5">
        <f>+IFERROR(INDEX(Quantity!$A$5:$XX$441,MATCH($A20,Quantity!$A$5:$A$441,0),MATCH(AB$2,Quantity!$A$4:$XX$4,0)),0)*(IFERROR(INDEX(Prices!$A$4:$XX$441,MATCH($A20,Prices!$A$4:$A$441,0),MATCH(AB$2,Prices!$A$4:$XX$4,0)),0))</f>
        <v>0</v>
      </c>
      <c r="AC20" s="5">
        <f>+IFERROR(INDEX(Quantity!$A$5:$XX$441,MATCH($A20,Quantity!$A$5:$A$441,0),MATCH(AC$2,Quantity!$A$4:$XX$4,0)),0)*(IFERROR(INDEX(Prices!$A$4:$XX$441,MATCH($A20,Prices!$A$4:$A$441,0),MATCH(AC$2,Prices!$A$4:$XX$4,0)),0))</f>
        <v>0</v>
      </c>
      <c r="AD20" s="5">
        <f>+IFERROR(INDEX(Quantity!$A$5:$XX$441,MATCH($A20,Quantity!$A$5:$A$441,0),MATCH(AD$2,Quantity!$A$4:$XX$4,0)),0)*(IFERROR(INDEX(Prices!$A$4:$XX$441,MATCH($A20,Prices!$A$4:$A$441,0),MATCH(AD$2,Prices!$A$4:$XX$4,0)),0))</f>
        <v>0</v>
      </c>
      <c r="AE20" s="5">
        <f>+IFERROR(INDEX(Quantity!$A$5:$XX$441,MATCH($A20,Quantity!$A$5:$A$441,0),MATCH(AE$2,Quantity!$A$4:$XX$4,0)),0)*(IFERROR(INDEX(Prices!$A$4:$XX$441,MATCH($A20,Prices!$A$4:$A$441,0),MATCH(AE$2,Prices!$A$4:$XX$4,0)),0))</f>
        <v>0</v>
      </c>
      <c r="AF20" s="5">
        <f>+IFERROR(INDEX(Quantity!$A$5:$XX$441,MATCH($A20,Quantity!$A$5:$A$441,0),MATCH(AF$2,Quantity!$A$4:$XX$4,0)),0)*(IFERROR(INDEX(Prices!$A$4:$XX$441,MATCH($A20,Prices!$A$4:$A$441,0),MATCH(AF$2,Prices!$A$4:$XX$4,0)),0))</f>
        <v>0</v>
      </c>
      <c r="AG20" s="5">
        <f>+IFERROR(INDEX(Quantity!$A$5:$XX$441,MATCH($A20,Quantity!$A$5:$A$441,0),MATCH(AG$2,Quantity!$A$4:$XX$4,0)),0)*(IFERROR(INDEX(Prices!$A$4:$XX$441,MATCH($A20,Prices!$A$4:$A$441,0),MATCH(AG$2,Prices!$A$4:$XX$4,0)),0))</f>
        <v>0</v>
      </c>
      <c r="AH20" s="5">
        <f>+IFERROR(INDEX(Quantity!$A$5:$XX$441,MATCH($A20,Quantity!$A$5:$A$441,0),MATCH(AH$2,Quantity!$A$4:$XX$4,0)),0)*(IFERROR(INDEX(Prices!$A$4:$XX$441,MATCH($A20,Prices!$A$4:$A$441,0),MATCH(AH$2,Prices!$A$4:$XX$4,0)),0))</f>
        <v>152.26411880606469</v>
      </c>
      <c r="AI20" s="5">
        <f>+IFERROR(INDEX(Quantity!$A$5:$XX$441,MATCH($A20,Quantity!$A$5:$A$441,0),MATCH(AI$2,Quantity!$A$4:$XX$4,0)),0)*(IFERROR(INDEX(Prices!$A$4:$XX$441,MATCH($A20,Prices!$A$4:$A$441,0),MATCH(AI$2,Prices!$A$4:$XX$4,0)),0))</f>
        <v>5408.9225003522215</v>
      </c>
      <c r="AJ20" s="5">
        <f>+IFERROR(INDEX(Quantity!$A$5:$XX$441,MATCH($A20,Quantity!$A$5:$A$441,0),MATCH(AJ$2,Quantity!$A$4:$XX$4,0)),0)*(IFERROR(INDEX(Prices!$A$4:$XX$441,MATCH($A20,Prices!$A$4:$A$441,0),MATCH(AJ$2,Prices!$A$4:$XX$4,0)),0))</f>
        <v>0</v>
      </c>
      <c r="AK20" s="5">
        <f>+IFERROR(INDEX(Quantity!$A$5:$XX$441,MATCH($A20,Quantity!$A$5:$A$441,0),MATCH(AK$2,Quantity!$A$4:$XX$4,0)),0)*(IFERROR(INDEX(Prices!$A$4:$XX$441,MATCH($A20,Prices!$A$4:$A$441,0),MATCH(AK$2,Prices!$A$4:$XX$4,0)),0))</f>
        <v>0</v>
      </c>
      <c r="AL20" s="5">
        <f>+IFERROR(INDEX(Quantity!$A$5:$XX$441,MATCH($A20,Quantity!$A$5:$A$441,0),MATCH(AL$2,Quantity!$A$4:$XX$4,0)),0)*(IFERROR(INDEX(Prices!$A$4:$XX$441,MATCH($A20,Prices!$A$4:$A$441,0),MATCH(AL$2,Prices!$A$4:$XX$4,0)),0))</f>
        <v>0</v>
      </c>
      <c r="AM20" s="5">
        <f>+IFERROR(INDEX(Quantity!$A$5:$XX$441,MATCH($A20,Quantity!$A$5:$A$441,0),MATCH(AM$2,Quantity!$A$4:$XX$4,0)),0)*(IFERROR(INDEX(Prices!$A$4:$XX$441,MATCH($A20,Prices!$A$4:$A$441,0),MATCH(AM$2,Prices!$A$4:$XX$4,0)),0))</f>
        <v>0</v>
      </c>
      <c r="AN20" s="5">
        <f>+IFERROR(INDEX(Quantity!$A$5:$XX$441,MATCH($A20,Quantity!$A$5:$A$441,0),MATCH(AN$2,Quantity!$A$4:$XX$4,0)),0)*(IFERROR(INDEX(Prices!$A$4:$XX$441,MATCH($A20,Prices!$A$4:$A$441,0),MATCH(AN$2,Prices!$A$4:$XX$4,0)),0))</f>
        <v>0</v>
      </c>
      <c r="AO20" s="2">
        <f>+IFERROR(INDEX(Quantity!$A$5:$XX$441,MATCH($A20,Quantity!$A$5:$A$441,0),MATCH(AO$2,Quantity!$A$4:$XX$4,0)),0)*(IFERROR(INDEX(Prices!$A$4:$XX$441,MATCH($A20,Prices!$A$4:$A$441,0),MATCH(AO$2,Prices!$A$4:$XX$4,0)),0))</f>
        <v>0</v>
      </c>
      <c r="AP20" s="2">
        <f>+IFERROR(INDEX(Quantity!$A$5:$XX$441,MATCH($A20,Quantity!$A$5:$A$441,0),MATCH(AP$2,Quantity!$A$4:$XX$4,0)),0)*(IFERROR(INDEX(Prices!$A$4:$XX$441,MATCH($A20,Prices!$A$4:$A$441,0),MATCH(AP$2,Prices!$A$4:$XX$4,0)),0))</f>
        <v>0</v>
      </c>
      <c r="AQ20" s="2">
        <f>+IFERROR(INDEX(Quantity!$A$5:$XX$441,MATCH($A20,Quantity!$A$5:$A$441,0),MATCH(AQ$2,Quantity!$A$4:$XX$4,0)),0)*(IFERROR(INDEX(Prices!$A$4:$XX$441,MATCH($A20,Prices!$A$4:$A$441,0),MATCH(AQ$2,Prices!$A$4:$XX$4,0)),0))</f>
        <v>0</v>
      </c>
      <c r="AR20" s="2">
        <f>+IFERROR(INDEX(Quantity!$A$5:$XX$441,MATCH($A20,Quantity!$A$5:$A$441,0),MATCH(AR$2,Quantity!$A$4:$XX$4,0)),0)*(IFERROR(INDEX(Prices!$A$4:$XX$441,MATCH($A20,Prices!$A$4:$A$441,0),MATCH(AR$2,Prices!$A$4:$XX$4,0)),0))</f>
        <v>0</v>
      </c>
      <c r="AS20" s="2"/>
      <c r="AT20" s="2"/>
    </row>
    <row r="21" spans="1:46" hidden="1" x14ac:dyDescent="0.25">
      <c r="A21" s="1">
        <f>+Quantity!A23</f>
        <v>44319</v>
      </c>
      <c r="B21" s="1"/>
      <c r="C21" s="4">
        <f>SUM($F21:XY21)</f>
        <v>12863.944295684334</v>
      </c>
      <c r="D21" s="31">
        <f>+IFERROR(INDEX(Prices!$A$4:$XY$441,MATCH($A20,Prices!$A$4:$A$441,0),MATCH(F$2,Prices!$A$4:$XY$4,0))/INDEX(Prices!$A$4:$XY$441,MATCH($A21,Prices!$A$4:$A$441,0),MATCH(F$2,Prices!$A$4:$XY$4,0)),0)-1</f>
        <v>0</v>
      </c>
      <c r="E21" s="6">
        <f>((Cantidades4[[#This Row],[Totals]]-Cantidades4[[#This Row],[Deposits]])/C20)-1</f>
        <v>0.15163320698935601</v>
      </c>
      <c r="F21" s="5">
        <f>+IFERROR(INDEX(Quantity!$A$5:$XX$441,MATCH($A21,Quantity!$A$5:$A$441,0),MATCH(F$2,Quantity!$A$4:$XX$4,0)),0)*(IFERROR(INDEX(Prices!$A$4:$XX$441,MATCH($A21,Prices!$A$4:$A$441,0),MATCH(F$2,Prices!$A$4:$XX$4,0)),0))</f>
        <v>0</v>
      </c>
      <c r="G21" s="5">
        <f>+IFERROR(INDEX(Quantity!$A$5:$XX$441,MATCH($A21,Quantity!$A$5:$A$441,0),MATCH(G$2,Quantity!$A$4:$XX$4,0)),0)*(IFERROR(INDEX(Prices!$A$4:$XX$441,MATCH($A21,Prices!$A$4:$A$441,0),MATCH(G$2,Prices!$A$4:$XX$4,0)),0))</f>
        <v>29.345400000000001</v>
      </c>
      <c r="H21" s="5">
        <f>+IFERROR(INDEX(Quantity!$A$5:$XX$441,MATCH($A21,Quantity!$A$5:$A$441,0),MATCH(H$2,Quantity!$A$4:$XX$4,0)),0)*(IFERROR(INDEX(Prices!$A$4:$XX$441,MATCH($A21,Prices!$A$4:$A$441,0),MATCH(H$2,Prices!$A$4:$XX$4,0)),0))</f>
        <v>0</v>
      </c>
      <c r="I21" s="2">
        <f>+IFERROR(INDEX(Quantity!$A$5:$XX$441,MATCH($A21,Quantity!$A$5:$A$441,0),MATCH(I$2,Quantity!$A$4:$XX$4,0)),0)*(IFERROR(INDEX(Prices!$A$4:$XX$441,MATCH($A21,Prices!$A$4:$A$441,0),MATCH(I$2,Prices!$A$4:$XX$4,0)),0))</f>
        <v>0</v>
      </c>
      <c r="J21" s="2">
        <f>+IFERROR(INDEX(Quantity!$A$5:$XX$441,MATCH($A21,Quantity!$A$5:$A$441,0),MATCH(J$2,Quantity!$A$4:$XX$4,0)),0)*(IFERROR(INDEX(Prices!$A$4:$XX$441,MATCH($A21,Prices!$A$4:$A$441,0),MATCH(J$2,Prices!$A$4:$XX$4,0)),0))</f>
        <v>0</v>
      </c>
      <c r="K21" s="2"/>
      <c r="L21" s="2"/>
      <c r="M21" s="2"/>
      <c r="N21" s="2"/>
      <c r="O21" s="5">
        <f>+IFERROR(INDEX(Quantity!$A$5:$XX$441,MATCH($A21,Quantity!$A$5:$A$441,0),MATCH(O$2,Quantity!$A$4:$XX$4,0)),0)*(IFERROR(INDEX(Prices!$A$4:$XX$441,MATCH($A21,Prices!$A$4:$A$441,0),MATCH(O$2,Prices!$A$4:$XX$4,0)),0))</f>
        <v>0</v>
      </c>
      <c r="P21" s="5">
        <f>+IFERROR(INDEX(Quantity!$A$5:$XX$441,MATCH($A21,Quantity!$A$5:$A$441,0),MATCH(P$2,Quantity!$A$4:$XX$4,0)),0)*(IFERROR(INDEX(Prices!$A$4:$XX$441,MATCH($A21,Prices!$A$4:$A$441,0),MATCH(P$2,Prices!$A$4:$XX$4,0)),0))</f>
        <v>-2.2737367544323206E-13</v>
      </c>
      <c r="Q21" s="5">
        <f>+IFERROR(INDEX(Quantity!$A$5:$XX$441,MATCH($A21,Quantity!$A$5:$A$441,0),MATCH(Q$2,Quantity!$A$4:$XX$4,0)),0)*(IFERROR(INDEX(Prices!$A$4:$XX$441,MATCH($A21,Prices!$A$4:$A$441,0),MATCH(Q$2,Prices!$A$4:$XX$4,0)),0))</f>
        <v>-1.9895196601282805E-13</v>
      </c>
      <c r="R21" s="5">
        <f>+IFERROR(INDEX(Quantity!$A$5:$XX$441,MATCH($A21,Quantity!$A$5:$A$441,0),MATCH(R$2,Quantity!$A$4:$XX$4,0)),0)*(IFERROR(INDEX(Prices!$A$4:$XX$441,MATCH($A21,Prices!$A$4:$A$441,0),MATCH(R$2,Prices!$A$4:$XX$4,0)),0))</f>
        <v>0</v>
      </c>
      <c r="S21" s="5">
        <f>+IFERROR(INDEX(Quantity!$A$5:$XX$441,MATCH($A21,Quantity!$A$5:$A$441,0),MATCH(S$2,Quantity!$A$4:$XX$4,0)),0)*(IFERROR(INDEX(Prices!$A$4:$XX$441,MATCH($A21,Prices!$A$4:$A$441,0),MATCH(S$2,Prices!$A$4:$XX$4,0)),0))</f>
        <v>5579.6428400000004</v>
      </c>
      <c r="T21" s="5">
        <f>+IFERROR(INDEX(Quantity!$A$5:$XX$441,MATCH($A21,Quantity!$A$5:$A$441,0),MATCH(T$2,Quantity!$A$4:$XX$4,0)),0)*(IFERROR(INDEX(Prices!$A$4:$XX$441,MATCH($A21,Prices!$A$4:$A$441,0),MATCH(T$2,Prices!$A$4:$XX$4,0)),0))</f>
        <v>2746.343059441077</v>
      </c>
      <c r="U21" s="5">
        <f>+IFERROR(INDEX(Quantity!$A$5:$XX$441,MATCH($A21,Quantity!$A$5:$A$441,0),MATCH(U$2,Quantity!$A$4:$XX$4,0)),0)*(IFERROR(INDEX(Prices!$A$4:$XX$441,MATCH($A21,Prices!$A$4:$A$441,0),MATCH(U$2,Prices!$A$4:$XX$4,0)),0))</f>
        <v>0</v>
      </c>
      <c r="V21" s="5">
        <f>+IFERROR(INDEX(Quantity!$A$5:$XX$441,MATCH($A21,Quantity!$A$5:$A$441,0),MATCH(V$2,Quantity!$A$4:$XX$4,0)),0)*(IFERROR(INDEX(Prices!$A$4:$XX$441,MATCH($A21,Prices!$A$4:$A$441,0),MATCH(V$2,Prices!$A$4:$XX$4,0)),0))</f>
        <v>0</v>
      </c>
      <c r="W21" s="5">
        <f>+IFERROR(INDEX(Quantity!$A$5:$XX$441,MATCH($A21,Quantity!$A$5:$A$441,0),MATCH(W$2,Quantity!$A$4:$XX$4,0)),0)*(IFERROR(INDEX(Prices!$A$4:$XX$441,MATCH($A21,Prices!$A$4:$A$441,0),MATCH(W$2,Prices!$A$4:$XX$4,0)),0))</f>
        <v>0</v>
      </c>
      <c r="X21" s="5">
        <f>+IFERROR(INDEX(Quantity!$A$5:$XX$441,MATCH($A21,Quantity!$A$5:$A$441,0),MATCH(X$2,Quantity!$A$4:$XX$4,0)),0)*(IFERROR(INDEX(Prices!$A$4:$XX$441,MATCH($A21,Prices!$A$4:$A$441,0),MATCH(X$2,Prices!$A$4:$XX$4,0)),0))</f>
        <v>0</v>
      </c>
      <c r="Y21" s="5">
        <f>+IFERROR(INDEX(Quantity!$A$5:$XX$441,MATCH($A21,Quantity!$A$5:$A$441,0),MATCH(Y$2,Quantity!$A$4:$XX$4,0)),0)*(IFERROR(INDEX(Prices!$A$4:$XX$441,MATCH($A21,Prices!$A$4:$A$441,0),MATCH(Y$2,Prices!$A$4:$XX$4,0)),0))</f>
        <v>0</v>
      </c>
      <c r="Z21" s="5">
        <f>+IFERROR(INDEX(Quantity!$A$5:$XX$441,MATCH($A21,Quantity!$A$5:$A$441,0),MATCH(Z$2,Quantity!$A$4:$XX$4,0)),0)*(IFERROR(INDEX(Prices!$A$4:$XX$441,MATCH($A21,Prices!$A$4:$A$441,0),MATCH(Z$2,Prices!$A$4:$XX$4,0)),0))</f>
        <v>0</v>
      </c>
      <c r="AA21" s="5">
        <f>+IFERROR(INDEX(Quantity!$A$5:$XX$441,MATCH($A21,Quantity!$A$5:$A$441,0),MATCH(AA$2,Quantity!$A$4:$XX$4,0)),0)*(IFERROR(INDEX(Prices!$A$4:$XX$441,MATCH($A21,Prices!$A$4:$A$441,0),MATCH(AA$2,Prices!$A$4:$XX$4,0)),0))</f>
        <v>4.4744774714013591E-13</v>
      </c>
      <c r="AB21" s="5">
        <f>+IFERROR(INDEX(Quantity!$A$5:$XX$441,MATCH($A21,Quantity!$A$5:$A$441,0),MATCH(AB$2,Quantity!$A$4:$XX$4,0)),0)*(IFERROR(INDEX(Prices!$A$4:$XX$441,MATCH($A21,Prices!$A$4:$A$441,0),MATCH(AB$2,Prices!$A$4:$XX$4,0)),0))</f>
        <v>0</v>
      </c>
      <c r="AC21" s="5">
        <f>+IFERROR(INDEX(Quantity!$A$5:$XX$441,MATCH($A21,Quantity!$A$5:$A$441,0),MATCH(AC$2,Quantity!$A$4:$XX$4,0)),0)*(IFERROR(INDEX(Prices!$A$4:$XX$441,MATCH($A21,Prices!$A$4:$A$441,0),MATCH(AC$2,Prices!$A$4:$XX$4,0)),0))</f>
        <v>0</v>
      </c>
      <c r="AD21" s="5">
        <f>+IFERROR(INDEX(Quantity!$A$5:$XX$441,MATCH($A21,Quantity!$A$5:$A$441,0),MATCH(AD$2,Quantity!$A$4:$XX$4,0)),0)*(IFERROR(INDEX(Prices!$A$4:$XX$441,MATCH($A21,Prices!$A$4:$A$441,0),MATCH(AD$2,Prices!$A$4:$XX$4,0)),0))</f>
        <v>0</v>
      </c>
      <c r="AE21" s="5">
        <f>+IFERROR(INDEX(Quantity!$A$5:$XX$441,MATCH($A21,Quantity!$A$5:$A$441,0),MATCH(AE$2,Quantity!$A$4:$XX$4,0)),0)*(IFERROR(INDEX(Prices!$A$4:$XX$441,MATCH($A21,Prices!$A$4:$A$441,0),MATCH(AE$2,Prices!$A$4:$XX$4,0)),0))</f>
        <v>0</v>
      </c>
      <c r="AF21" s="5">
        <f>+IFERROR(INDEX(Quantity!$A$5:$XX$441,MATCH($A21,Quantity!$A$5:$A$441,0),MATCH(AF$2,Quantity!$A$4:$XX$4,0)),0)*(IFERROR(INDEX(Prices!$A$4:$XX$441,MATCH($A21,Prices!$A$4:$A$441,0),MATCH(AF$2,Prices!$A$4:$XX$4,0)),0))</f>
        <v>0</v>
      </c>
      <c r="AG21" s="5">
        <f>+IFERROR(INDEX(Quantity!$A$5:$XX$441,MATCH($A21,Quantity!$A$5:$A$441,0),MATCH(AG$2,Quantity!$A$4:$XX$4,0)),0)*(IFERROR(INDEX(Prices!$A$4:$XX$441,MATCH($A21,Prices!$A$4:$A$441,0),MATCH(AG$2,Prices!$A$4:$XX$4,0)),0))</f>
        <v>0</v>
      </c>
      <c r="AH21" s="5">
        <f>+IFERROR(INDEX(Quantity!$A$5:$XX$441,MATCH($A21,Quantity!$A$5:$A$441,0),MATCH(AH$2,Quantity!$A$4:$XX$4,0)),0)*(IFERROR(INDEX(Prices!$A$4:$XX$441,MATCH($A21,Prices!$A$4:$A$441,0),MATCH(AH$2,Prices!$A$4:$XX$4,0)),0))</f>
        <v>152.26411880606469</v>
      </c>
      <c r="AI21" s="5">
        <f>+IFERROR(INDEX(Quantity!$A$5:$XX$441,MATCH($A21,Quantity!$A$5:$A$441,0),MATCH(AI$2,Quantity!$A$4:$XX$4,0)),0)*(IFERROR(INDEX(Prices!$A$4:$XX$441,MATCH($A21,Prices!$A$4:$A$441,0),MATCH(AI$2,Prices!$A$4:$XX$4,0)),0))</f>
        <v>4356.3488774371936</v>
      </c>
      <c r="AJ21" s="5">
        <f>+IFERROR(INDEX(Quantity!$A$5:$XX$441,MATCH($A21,Quantity!$A$5:$A$441,0),MATCH(AJ$2,Quantity!$A$4:$XX$4,0)),0)*(IFERROR(INDEX(Prices!$A$4:$XX$441,MATCH($A21,Prices!$A$4:$A$441,0),MATCH(AJ$2,Prices!$A$4:$XX$4,0)),0))</f>
        <v>0</v>
      </c>
      <c r="AK21" s="5">
        <f>+IFERROR(INDEX(Quantity!$A$5:$XX$441,MATCH($A21,Quantity!$A$5:$A$441,0),MATCH(AK$2,Quantity!$A$4:$XX$4,0)),0)*(IFERROR(INDEX(Prices!$A$4:$XX$441,MATCH($A21,Prices!$A$4:$A$441,0),MATCH(AK$2,Prices!$A$4:$XX$4,0)),0))</f>
        <v>0</v>
      </c>
      <c r="AL21" s="5">
        <f>+IFERROR(INDEX(Quantity!$A$5:$XX$441,MATCH($A21,Quantity!$A$5:$A$441,0),MATCH(AL$2,Quantity!$A$4:$XX$4,0)),0)*(IFERROR(INDEX(Prices!$A$4:$XX$441,MATCH($A21,Prices!$A$4:$A$441,0),MATCH(AL$2,Prices!$A$4:$XX$4,0)),0))</f>
        <v>0</v>
      </c>
      <c r="AM21" s="5">
        <f>+IFERROR(INDEX(Quantity!$A$5:$XX$441,MATCH($A21,Quantity!$A$5:$A$441,0),MATCH(AM$2,Quantity!$A$4:$XX$4,0)),0)*(IFERROR(INDEX(Prices!$A$4:$XX$441,MATCH($A21,Prices!$A$4:$A$441,0),MATCH(AM$2,Prices!$A$4:$XX$4,0)),0))</f>
        <v>0</v>
      </c>
      <c r="AN21" s="5">
        <f>+IFERROR(INDEX(Quantity!$A$5:$XX$441,MATCH($A21,Quantity!$A$5:$A$441,0),MATCH(AN$2,Quantity!$A$4:$XX$4,0)),0)*(IFERROR(INDEX(Prices!$A$4:$XX$441,MATCH($A21,Prices!$A$4:$A$441,0),MATCH(AN$2,Prices!$A$4:$XX$4,0)),0))</f>
        <v>0</v>
      </c>
      <c r="AO21" s="2">
        <f>+IFERROR(INDEX(Quantity!$A$5:$XX$441,MATCH($A21,Quantity!$A$5:$A$441,0),MATCH(AO$2,Quantity!$A$4:$XX$4,0)),0)*(IFERROR(INDEX(Prices!$A$4:$XX$441,MATCH($A21,Prices!$A$4:$A$441,0),MATCH(AO$2,Prices!$A$4:$XX$4,0)),0))</f>
        <v>0</v>
      </c>
      <c r="AP21" s="2">
        <f>+IFERROR(INDEX(Quantity!$A$5:$XX$441,MATCH($A21,Quantity!$A$5:$A$441,0),MATCH(AP$2,Quantity!$A$4:$XX$4,0)),0)*(IFERROR(INDEX(Prices!$A$4:$XX$441,MATCH($A21,Prices!$A$4:$A$441,0),MATCH(AP$2,Prices!$A$4:$XX$4,0)),0))</f>
        <v>0</v>
      </c>
      <c r="AQ21" s="2">
        <f>+IFERROR(INDEX(Quantity!$A$5:$XX$441,MATCH($A21,Quantity!$A$5:$A$441,0),MATCH(AQ$2,Quantity!$A$4:$XX$4,0)),0)*(IFERROR(INDEX(Prices!$A$4:$XX$441,MATCH($A21,Prices!$A$4:$A$441,0),MATCH(AQ$2,Prices!$A$4:$XX$4,0)),0))</f>
        <v>0</v>
      </c>
      <c r="AR21" s="2">
        <f>+IFERROR(INDEX(Quantity!$A$5:$XX$441,MATCH($A21,Quantity!$A$5:$A$441,0),MATCH(AR$2,Quantity!$A$4:$XX$4,0)),0)*(IFERROR(INDEX(Prices!$A$4:$XX$441,MATCH($A21,Prices!$A$4:$A$441,0),MATCH(AR$2,Prices!$A$4:$XX$4,0)),0))</f>
        <v>0</v>
      </c>
      <c r="AS21" s="2"/>
      <c r="AT21" s="2"/>
    </row>
    <row r="22" spans="1:46" hidden="1" x14ac:dyDescent="0.25">
      <c r="A22" s="1">
        <f>+Quantity!A24</f>
        <v>44320</v>
      </c>
      <c r="B22" s="1"/>
      <c r="C22" s="4">
        <f>SUM($F22:XY22)</f>
        <v>12861.093161284334</v>
      </c>
      <c r="D22" s="31">
        <f>+IFERROR(INDEX(Prices!$A$4:$XY$441,MATCH($A21,Prices!$A$4:$A$441,0),MATCH(F$2,Prices!$A$4:$XY$4,0))/INDEX(Prices!$A$4:$XY$441,MATCH($A22,Prices!$A$4:$A$441,0),MATCH(F$2,Prices!$A$4:$XY$4,0)),0)-1</f>
        <v>0</v>
      </c>
      <c r="E22" s="6">
        <f>((Cantidades4[[#This Row],[Totals]]-Cantidades4[[#This Row],[Deposits]])/C21)-1</f>
        <v>-2.2163765128835333E-4</v>
      </c>
      <c r="F22" s="5">
        <f>+IFERROR(INDEX(Quantity!$A$5:$XX$441,MATCH($A22,Quantity!$A$5:$A$441,0),MATCH(F$2,Quantity!$A$4:$XX$4,0)),0)*(IFERROR(INDEX(Prices!$A$4:$XX$441,MATCH($A22,Prices!$A$4:$A$441,0),MATCH(F$2,Prices!$A$4:$XX$4,0)),0))</f>
        <v>0</v>
      </c>
      <c r="G22" s="5">
        <f>+IFERROR(INDEX(Quantity!$A$5:$XX$441,MATCH($A22,Quantity!$A$5:$A$441,0),MATCH(G$2,Quantity!$A$4:$XX$4,0)),0)*(IFERROR(INDEX(Prices!$A$4:$XX$441,MATCH($A22,Prices!$A$4:$A$441,0),MATCH(G$2,Prices!$A$4:$XX$4,0)),0))</f>
        <v>29.345400000000001</v>
      </c>
      <c r="H22" s="5">
        <f>+IFERROR(INDEX(Quantity!$A$5:$XX$441,MATCH($A22,Quantity!$A$5:$A$441,0),MATCH(H$2,Quantity!$A$4:$XX$4,0)),0)*(IFERROR(INDEX(Prices!$A$4:$XX$441,MATCH($A22,Prices!$A$4:$A$441,0),MATCH(H$2,Prices!$A$4:$XX$4,0)),0))</f>
        <v>0</v>
      </c>
      <c r="I22" s="2">
        <f>+IFERROR(INDEX(Quantity!$A$5:$XX$441,MATCH($A22,Quantity!$A$5:$A$441,0),MATCH(I$2,Quantity!$A$4:$XX$4,0)),0)*(IFERROR(INDEX(Prices!$A$4:$XX$441,MATCH($A22,Prices!$A$4:$A$441,0),MATCH(I$2,Prices!$A$4:$XX$4,0)),0))</f>
        <v>0</v>
      </c>
      <c r="J22" s="2">
        <f>+IFERROR(INDEX(Quantity!$A$5:$XX$441,MATCH($A22,Quantity!$A$5:$A$441,0),MATCH(J$2,Quantity!$A$4:$XX$4,0)),0)*(IFERROR(INDEX(Prices!$A$4:$XX$441,MATCH($A22,Prices!$A$4:$A$441,0),MATCH(J$2,Prices!$A$4:$XX$4,0)),0))</f>
        <v>0</v>
      </c>
      <c r="K22" s="2"/>
      <c r="L22" s="2"/>
      <c r="M22" s="2"/>
      <c r="N22" s="2"/>
      <c r="O22" s="5">
        <f>+IFERROR(INDEX(Quantity!$A$5:$XX$441,MATCH($A22,Quantity!$A$5:$A$441,0),MATCH(O$2,Quantity!$A$4:$XX$4,0)),0)*(IFERROR(INDEX(Prices!$A$4:$XX$441,MATCH($A22,Prices!$A$4:$A$441,0),MATCH(O$2,Prices!$A$4:$XX$4,0)),0))</f>
        <v>0</v>
      </c>
      <c r="P22" s="5">
        <f>+IFERROR(INDEX(Quantity!$A$5:$XX$441,MATCH($A22,Quantity!$A$5:$A$441,0),MATCH(P$2,Quantity!$A$4:$XX$4,0)),0)*(IFERROR(INDEX(Prices!$A$4:$XX$441,MATCH($A22,Prices!$A$4:$A$441,0),MATCH(P$2,Prices!$A$4:$XX$4,0)),0))</f>
        <v>-2.2737367544323206E-13</v>
      </c>
      <c r="Q22" s="5">
        <f>+IFERROR(INDEX(Quantity!$A$5:$XX$441,MATCH($A22,Quantity!$A$5:$A$441,0),MATCH(Q$2,Quantity!$A$4:$XX$4,0)),0)*(IFERROR(INDEX(Prices!$A$4:$XX$441,MATCH($A22,Prices!$A$4:$A$441,0),MATCH(Q$2,Prices!$A$4:$XX$4,0)),0))</f>
        <v>-1.9895196601282805E-13</v>
      </c>
      <c r="R22" s="5">
        <f>+IFERROR(INDEX(Quantity!$A$5:$XX$441,MATCH($A22,Quantity!$A$5:$A$441,0),MATCH(R$2,Quantity!$A$4:$XX$4,0)),0)*(IFERROR(INDEX(Prices!$A$4:$XX$441,MATCH($A22,Prices!$A$4:$A$441,0),MATCH(R$2,Prices!$A$4:$XX$4,0)),0))</f>
        <v>0</v>
      </c>
      <c r="S22" s="5">
        <f>+IFERROR(INDEX(Quantity!$A$5:$XX$441,MATCH($A22,Quantity!$A$5:$A$441,0),MATCH(S$2,Quantity!$A$4:$XX$4,0)),0)*(IFERROR(INDEX(Prices!$A$4:$XX$441,MATCH($A22,Prices!$A$4:$A$441,0),MATCH(S$2,Prices!$A$4:$XX$4,0)),0))</f>
        <v>5576.7917055999997</v>
      </c>
      <c r="T22" s="5">
        <f>+IFERROR(INDEX(Quantity!$A$5:$XX$441,MATCH($A22,Quantity!$A$5:$A$441,0),MATCH(T$2,Quantity!$A$4:$XX$4,0)),0)*(IFERROR(INDEX(Prices!$A$4:$XX$441,MATCH($A22,Prices!$A$4:$A$441,0),MATCH(T$2,Prices!$A$4:$XX$4,0)),0))</f>
        <v>2746.343059441077</v>
      </c>
      <c r="U22" s="5">
        <f>+IFERROR(INDEX(Quantity!$A$5:$XX$441,MATCH($A22,Quantity!$A$5:$A$441,0),MATCH(U$2,Quantity!$A$4:$XX$4,0)),0)*(IFERROR(INDEX(Prices!$A$4:$XX$441,MATCH($A22,Prices!$A$4:$A$441,0),MATCH(U$2,Prices!$A$4:$XX$4,0)),0))</f>
        <v>0</v>
      </c>
      <c r="V22" s="5">
        <f>+IFERROR(INDEX(Quantity!$A$5:$XX$441,MATCH($A22,Quantity!$A$5:$A$441,0),MATCH(V$2,Quantity!$A$4:$XX$4,0)),0)*(IFERROR(INDEX(Prices!$A$4:$XX$441,MATCH($A22,Prices!$A$4:$A$441,0),MATCH(V$2,Prices!$A$4:$XX$4,0)),0))</f>
        <v>0</v>
      </c>
      <c r="W22" s="5">
        <f>+IFERROR(INDEX(Quantity!$A$5:$XX$441,MATCH($A22,Quantity!$A$5:$A$441,0),MATCH(W$2,Quantity!$A$4:$XX$4,0)),0)*(IFERROR(INDEX(Prices!$A$4:$XX$441,MATCH($A22,Prices!$A$4:$A$441,0),MATCH(W$2,Prices!$A$4:$XX$4,0)),0))</f>
        <v>0</v>
      </c>
      <c r="X22" s="5">
        <f>+IFERROR(INDEX(Quantity!$A$5:$XX$441,MATCH($A22,Quantity!$A$5:$A$441,0),MATCH(X$2,Quantity!$A$4:$XX$4,0)),0)*(IFERROR(INDEX(Prices!$A$4:$XX$441,MATCH($A22,Prices!$A$4:$A$441,0),MATCH(X$2,Prices!$A$4:$XX$4,0)),0))</f>
        <v>0</v>
      </c>
      <c r="Y22" s="5">
        <f>+IFERROR(INDEX(Quantity!$A$5:$XX$441,MATCH($A22,Quantity!$A$5:$A$441,0),MATCH(Y$2,Quantity!$A$4:$XX$4,0)),0)*(IFERROR(INDEX(Prices!$A$4:$XX$441,MATCH($A22,Prices!$A$4:$A$441,0),MATCH(Y$2,Prices!$A$4:$XX$4,0)),0))</f>
        <v>0</v>
      </c>
      <c r="Z22" s="5">
        <f>+IFERROR(INDEX(Quantity!$A$5:$XX$441,MATCH($A22,Quantity!$A$5:$A$441,0),MATCH(Z$2,Quantity!$A$4:$XX$4,0)),0)*(IFERROR(INDEX(Prices!$A$4:$XX$441,MATCH($A22,Prices!$A$4:$A$441,0),MATCH(Z$2,Prices!$A$4:$XX$4,0)),0))</f>
        <v>0</v>
      </c>
      <c r="AA22" s="5">
        <f>+IFERROR(INDEX(Quantity!$A$5:$XX$441,MATCH($A22,Quantity!$A$5:$A$441,0),MATCH(AA$2,Quantity!$A$4:$XX$4,0)),0)*(IFERROR(INDEX(Prices!$A$4:$XX$441,MATCH($A22,Prices!$A$4:$A$441,0),MATCH(AA$2,Prices!$A$4:$XX$4,0)),0))</f>
        <v>4.4744774714013591E-13</v>
      </c>
      <c r="AB22" s="5">
        <f>+IFERROR(INDEX(Quantity!$A$5:$XX$441,MATCH($A22,Quantity!$A$5:$A$441,0),MATCH(AB$2,Quantity!$A$4:$XX$4,0)),0)*(IFERROR(INDEX(Prices!$A$4:$XX$441,MATCH($A22,Prices!$A$4:$A$441,0),MATCH(AB$2,Prices!$A$4:$XX$4,0)),0))</f>
        <v>0</v>
      </c>
      <c r="AC22" s="5">
        <f>+IFERROR(INDEX(Quantity!$A$5:$XX$441,MATCH($A22,Quantity!$A$5:$A$441,0),MATCH(AC$2,Quantity!$A$4:$XX$4,0)),0)*(IFERROR(INDEX(Prices!$A$4:$XX$441,MATCH($A22,Prices!$A$4:$A$441,0),MATCH(AC$2,Prices!$A$4:$XX$4,0)),0))</f>
        <v>0</v>
      </c>
      <c r="AD22" s="5">
        <f>+IFERROR(INDEX(Quantity!$A$5:$XX$441,MATCH($A22,Quantity!$A$5:$A$441,0),MATCH(AD$2,Quantity!$A$4:$XX$4,0)),0)*(IFERROR(INDEX(Prices!$A$4:$XX$441,MATCH($A22,Prices!$A$4:$A$441,0),MATCH(AD$2,Prices!$A$4:$XX$4,0)),0))</f>
        <v>0</v>
      </c>
      <c r="AE22" s="5">
        <f>+IFERROR(INDEX(Quantity!$A$5:$XX$441,MATCH($A22,Quantity!$A$5:$A$441,0),MATCH(AE$2,Quantity!$A$4:$XX$4,0)),0)*(IFERROR(INDEX(Prices!$A$4:$XX$441,MATCH($A22,Prices!$A$4:$A$441,0),MATCH(AE$2,Prices!$A$4:$XX$4,0)),0))</f>
        <v>0</v>
      </c>
      <c r="AF22" s="5">
        <f>+IFERROR(INDEX(Quantity!$A$5:$XX$441,MATCH($A22,Quantity!$A$5:$A$441,0),MATCH(AF$2,Quantity!$A$4:$XX$4,0)),0)*(IFERROR(INDEX(Prices!$A$4:$XX$441,MATCH($A22,Prices!$A$4:$A$441,0),MATCH(AF$2,Prices!$A$4:$XX$4,0)),0))</f>
        <v>0</v>
      </c>
      <c r="AG22" s="5">
        <f>+IFERROR(INDEX(Quantity!$A$5:$XX$441,MATCH($A22,Quantity!$A$5:$A$441,0),MATCH(AG$2,Quantity!$A$4:$XX$4,0)),0)*(IFERROR(INDEX(Prices!$A$4:$XX$441,MATCH($A22,Prices!$A$4:$A$441,0),MATCH(AG$2,Prices!$A$4:$XX$4,0)),0))</f>
        <v>0</v>
      </c>
      <c r="AH22" s="5">
        <f>+IFERROR(INDEX(Quantity!$A$5:$XX$441,MATCH($A22,Quantity!$A$5:$A$441,0),MATCH(AH$2,Quantity!$A$4:$XX$4,0)),0)*(IFERROR(INDEX(Prices!$A$4:$XX$441,MATCH($A22,Prices!$A$4:$A$441,0),MATCH(AH$2,Prices!$A$4:$XX$4,0)),0))</f>
        <v>152.26411880606469</v>
      </c>
      <c r="AI22" s="5">
        <f>+IFERROR(INDEX(Quantity!$A$5:$XX$441,MATCH($A22,Quantity!$A$5:$A$441,0),MATCH(AI$2,Quantity!$A$4:$XX$4,0)),0)*(IFERROR(INDEX(Prices!$A$4:$XX$441,MATCH($A22,Prices!$A$4:$A$441,0),MATCH(AI$2,Prices!$A$4:$XX$4,0)),0))</f>
        <v>4356.3488774371936</v>
      </c>
      <c r="AJ22" s="5">
        <f>+IFERROR(INDEX(Quantity!$A$5:$XX$441,MATCH($A22,Quantity!$A$5:$A$441,0),MATCH(AJ$2,Quantity!$A$4:$XX$4,0)),0)*(IFERROR(INDEX(Prices!$A$4:$XX$441,MATCH($A22,Prices!$A$4:$A$441,0),MATCH(AJ$2,Prices!$A$4:$XX$4,0)),0))</f>
        <v>0</v>
      </c>
      <c r="AK22" s="5">
        <f>+IFERROR(INDEX(Quantity!$A$5:$XX$441,MATCH($A22,Quantity!$A$5:$A$441,0),MATCH(AK$2,Quantity!$A$4:$XX$4,0)),0)*(IFERROR(INDEX(Prices!$A$4:$XX$441,MATCH($A22,Prices!$A$4:$A$441,0),MATCH(AK$2,Prices!$A$4:$XX$4,0)),0))</f>
        <v>0</v>
      </c>
      <c r="AL22" s="5">
        <f>+IFERROR(INDEX(Quantity!$A$5:$XX$441,MATCH($A22,Quantity!$A$5:$A$441,0),MATCH(AL$2,Quantity!$A$4:$XX$4,0)),0)*(IFERROR(INDEX(Prices!$A$4:$XX$441,MATCH($A22,Prices!$A$4:$A$441,0),MATCH(AL$2,Prices!$A$4:$XX$4,0)),0))</f>
        <v>0</v>
      </c>
      <c r="AM22" s="5">
        <f>+IFERROR(INDEX(Quantity!$A$5:$XX$441,MATCH($A22,Quantity!$A$5:$A$441,0),MATCH(AM$2,Quantity!$A$4:$XX$4,0)),0)*(IFERROR(INDEX(Prices!$A$4:$XX$441,MATCH($A22,Prices!$A$4:$A$441,0),MATCH(AM$2,Prices!$A$4:$XX$4,0)),0))</f>
        <v>0</v>
      </c>
      <c r="AN22" s="5">
        <f>+IFERROR(INDEX(Quantity!$A$5:$XX$441,MATCH($A22,Quantity!$A$5:$A$441,0),MATCH(AN$2,Quantity!$A$4:$XX$4,0)),0)*(IFERROR(INDEX(Prices!$A$4:$XX$441,MATCH($A22,Prices!$A$4:$A$441,0),MATCH(AN$2,Prices!$A$4:$XX$4,0)),0))</f>
        <v>0</v>
      </c>
      <c r="AO22" s="2">
        <f>+IFERROR(INDEX(Quantity!$A$5:$XX$441,MATCH($A22,Quantity!$A$5:$A$441,0),MATCH(AO$2,Quantity!$A$4:$XX$4,0)),0)*(IFERROR(INDEX(Prices!$A$4:$XX$441,MATCH($A22,Prices!$A$4:$A$441,0),MATCH(AO$2,Prices!$A$4:$XX$4,0)),0))</f>
        <v>0</v>
      </c>
      <c r="AP22" s="2">
        <f>+IFERROR(INDEX(Quantity!$A$5:$XX$441,MATCH($A22,Quantity!$A$5:$A$441,0),MATCH(AP$2,Quantity!$A$4:$XX$4,0)),0)*(IFERROR(INDEX(Prices!$A$4:$XX$441,MATCH($A22,Prices!$A$4:$A$441,0),MATCH(AP$2,Prices!$A$4:$XX$4,0)),0))</f>
        <v>0</v>
      </c>
      <c r="AQ22" s="2">
        <f>+IFERROR(INDEX(Quantity!$A$5:$XX$441,MATCH($A22,Quantity!$A$5:$A$441,0),MATCH(AQ$2,Quantity!$A$4:$XX$4,0)),0)*(IFERROR(INDEX(Prices!$A$4:$XX$441,MATCH($A22,Prices!$A$4:$A$441,0),MATCH(AQ$2,Prices!$A$4:$XX$4,0)),0))</f>
        <v>0</v>
      </c>
      <c r="AR22" s="2">
        <f>+IFERROR(INDEX(Quantity!$A$5:$XX$441,MATCH($A22,Quantity!$A$5:$A$441,0),MATCH(AR$2,Quantity!$A$4:$XX$4,0)),0)*(IFERROR(INDEX(Prices!$A$4:$XX$441,MATCH($A22,Prices!$A$4:$A$441,0),MATCH(AR$2,Prices!$A$4:$XX$4,0)),0))</f>
        <v>0</v>
      </c>
      <c r="AS22" s="2"/>
      <c r="AT22" s="2"/>
    </row>
    <row r="23" spans="1:46" hidden="1" x14ac:dyDescent="0.25">
      <c r="A23" s="1">
        <f>+Quantity!A25</f>
        <v>44323</v>
      </c>
      <c r="B23" s="1"/>
      <c r="C23" s="4">
        <f>SUM($F23:XY23)</f>
        <v>11965.820245684336</v>
      </c>
      <c r="D23" s="31">
        <f>+IFERROR(INDEX(Prices!$A$4:$XY$441,MATCH($A22,Prices!$A$4:$A$441,0),MATCH(F$2,Prices!$A$4:$XY$4,0))/INDEX(Prices!$A$4:$XY$441,MATCH($A23,Prices!$A$4:$A$441,0),MATCH(F$2,Prices!$A$4:$XY$4,0)),0)-1</f>
        <v>0</v>
      </c>
      <c r="E23" s="6">
        <f>((Cantidades4[[#This Row],[Totals]]-Cantidades4[[#This Row],[Deposits]])/C22)-1</f>
        <v>-6.9610950202509403E-2</v>
      </c>
      <c r="F23" s="5">
        <f>+IFERROR(INDEX(Quantity!$A$5:$XX$441,MATCH($A23,Quantity!$A$5:$A$441,0),MATCH(F$2,Quantity!$A$4:$XX$4,0)),0)*(IFERROR(INDEX(Prices!$A$4:$XX$441,MATCH($A23,Prices!$A$4:$A$441,0),MATCH(F$2,Prices!$A$4:$XX$4,0)),0))</f>
        <v>0</v>
      </c>
      <c r="G23" s="5">
        <f>+IFERROR(INDEX(Quantity!$A$5:$XX$441,MATCH($A23,Quantity!$A$5:$A$441,0),MATCH(G$2,Quantity!$A$4:$XX$4,0)),0)*(IFERROR(INDEX(Prices!$A$4:$XX$441,MATCH($A23,Prices!$A$4:$A$441,0),MATCH(G$2,Prices!$A$4:$XX$4,0)),0))</f>
        <v>29.345400000000001</v>
      </c>
      <c r="H23" s="5">
        <f>+IFERROR(INDEX(Quantity!$A$5:$XX$441,MATCH($A23,Quantity!$A$5:$A$441,0),MATCH(H$2,Quantity!$A$4:$XX$4,0)),0)*(IFERROR(INDEX(Prices!$A$4:$XX$441,MATCH($A23,Prices!$A$4:$A$441,0),MATCH(H$2,Prices!$A$4:$XX$4,0)),0))</f>
        <v>0</v>
      </c>
      <c r="I23" s="2">
        <f>+IFERROR(INDEX(Quantity!$A$5:$XX$441,MATCH($A23,Quantity!$A$5:$A$441,0),MATCH(I$2,Quantity!$A$4:$XX$4,0)),0)*(IFERROR(INDEX(Prices!$A$4:$XX$441,MATCH($A23,Prices!$A$4:$A$441,0),MATCH(I$2,Prices!$A$4:$XX$4,0)),0))</f>
        <v>0</v>
      </c>
      <c r="J23" s="2">
        <f>+IFERROR(INDEX(Quantity!$A$5:$XX$441,MATCH($A23,Quantity!$A$5:$A$441,0),MATCH(J$2,Quantity!$A$4:$XX$4,0)),0)*(IFERROR(INDEX(Prices!$A$4:$XX$441,MATCH($A23,Prices!$A$4:$A$441,0),MATCH(J$2,Prices!$A$4:$XX$4,0)),0))</f>
        <v>0</v>
      </c>
      <c r="K23" s="2"/>
      <c r="L23" s="2"/>
      <c r="M23" s="2"/>
      <c r="N23" s="2"/>
      <c r="O23" s="5">
        <f>+IFERROR(INDEX(Quantity!$A$5:$XX$441,MATCH($A23,Quantity!$A$5:$A$441,0),MATCH(O$2,Quantity!$A$4:$XX$4,0)),0)*(IFERROR(INDEX(Prices!$A$4:$XX$441,MATCH($A23,Prices!$A$4:$A$441,0),MATCH(O$2,Prices!$A$4:$XX$4,0)),0))</f>
        <v>0</v>
      </c>
      <c r="P23" s="5">
        <f>+IFERROR(INDEX(Quantity!$A$5:$XX$441,MATCH($A23,Quantity!$A$5:$A$441,0),MATCH(P$2,Quantity!$A$4:$XX$4,0)),0)*(IFERROR(INDEX(Prices!$A$4:$XX$441,MATCH($A23,Prices!$A$4:$A$441,0),MATCH(P$2,Prices!$A$4:$XX$4,0)),0))</f>
        <v>-2.2737367544323206E-13</v>
      </c>
      <c r="Q23" s="5">
        <f>+IFERROR(INDEX(Quantity!$A$5:$XX$441,MATCH($A23,Quantity!$A$5:$A$441,0),MATCH(Q$2,Quantity!$A$4:$XX$4,0)),0)*(IFERROR(INDEX(Prices!$A$4:$XX$441,MATCH($A23,Prices!$A$4:$A$441,0),MATCH(Q$2,Prices!$A$4:$XX$4,0)),0))</f>
        <v>-1.9895196601282805E-13</v>
      </c>
      <c r="R23" s="5">
        <f>+IFERROR(INDEX(Quantity!$A$5:$XX$441,MATCH($A23,Quantity!$A$5:$A$441,0),MATCH(R$2,Quantity!$A$4:$XX$4,0)),0)*(IFERROR(INDEX(Prices!$A$4:$XX$441,MATCH($A23,Prices!$A$4:$A$441,0),MATCH(R$2,Prices!$A$4:$XX$4,0)),0))</f>
        <v>0</v>
      </c>
      <c r="S23" s="5">
        <f>+IFERROR(INDEX(Quantity!$A$5:$XX$441,MATCH($A23,Quantity!$A$5:$A$441,0),MATCH(S$2,Quantity!$A$4:$XX$4,0)),0)*(IFERROR(INDEX(Prices!$A$4:$XX$441,MATCH($A23,Prices!$A$4:$A$441,0),MATCH(S$2,Prices!$A$4:$XX$4,0)),0))</f>
        <v>4681.5187900000001</v>
      </c>
      <c r="T23" s="5">
        <f>+IFERROR(INDEX(Quantity!$A$5:$XX$441,MATCH($A23,Quantity!$A$5:$A$441,0),MATCH(T$2,Quantity!$A$4:$XX$4,0)),0)*(IFERROR(INDEX(Prices!$A$4:$XX$441,MATCH($A23,Prices!$A$4:$A$441,0),MATCH(T$2,Prices!$A$4:$XX$4,0)),0))</f>
        <v>2746.343059441077</v>
      </c>
      <c r="U23" s="5">
        <f>+IFERROR(INDEX(Quantity!$A$5:$XX$441,MATCH($A23,Quantity!$A$5:$A$441,0),MATCH(U$2,Quantity!$A$4:$XX$4,0)),0)*(IFERROR(INDEX(Prices!$A$4:$XX$441,MATCH($A23,Prices!$A$4:$A$441,0),MATCH(U$2,Prices!$A$4:$XX$4,0)),0))</f>
        <v>0</v>
      </c>
      <c r="V23" s="5">
        <f>+IFERROR(INDEX(Quantity!$A$5:$XX$441,MATCH($A23,Quantity!$A$5:$A$441,0),MATCH(V$2,Quantity!$A$4:$XX$4,0)),0)*(IFERROR(INDEX(Prices!$A$4:$XX$441,MATCH($A23,Prices!$A$4:$A$441,0),MATCH(V$2,Prices!$A$4:$XX$4,0)),0))</f>
        <v>0</v>
      </c>
      <c r="W23" s="5">
        <f>+IFERROR(INDEX(Quantity!$A$5:$XX$441,MATCH($A23,Quantity!$A$5:$A$441,0),MATCH(W$2,Quantity!$A$4:$XX$4,0)),0)*(IFERROR(INDEX(Prices!$A$4:$XX$441,MATCH($A23,Prices!$A$4:$A$441,0),MATCH(W$2,Prices!$A$4:$XX$4,0)),0))</f>
        <v>0</v>
      </c>
      <c r="X23" s="5">
        <f>+IFERROR(INDEX(Quantity!$A$5:$XX$441,MATCH($A23,Quantity!$A$5:$A$441,0),MATCH(X$2,Quantity!$A$4:$XX$4,0)),0)*(IFERROR(INDEX(Prices!$A$4:$XX$441,MATCH($A23,Prices!$A$4:$A$441,0),MATCH(X$2,Prices!$A$4:$XX$4,0)),0))</f>
        <v>0</v>
      </c>
      <c r="Y23" s="5">
        <f>+IFERROR(INDEX(Quantity!$A$5:$XX$441,MATCH($A23,Quantity!$A$5:$A$441,0),MATCH(Y$2,Quantity!$A$4:$XX$4,0)),0)*(IFERROR(INDEX(Prices!$A$4:$XX$441,MATCH($A23,Prices!$A$4:$A$441,0),MATCH(Y$2,Prices!$A$4:$XX$4,0)),0))</f>
        <v>0</v>
      </c>
      <c r="Z23" s="5">
        <f>+IFERROR(INDEX(Quantity!$A$5:$XX$441,MATCH($A23,Quantity!$A$5:$A$441,0),MATCH(Z$2,Quantity!$A$4:$XX$4,0)),0)*(IFERROR(INDEX(Prices!$A$4:$XX$441,MATCH($A23,Prices!$A$4:$A$441,0),MATCH(Z$2,Prices!$A$4:$XX$4,0)),0))</f>
        <v>0</v>
      </c>
      <c r="AA23" s="5">
        <f>+IFERROR(INDEX(Quantity!$A$5:$XX$441,MATCH($A23,Quantity!$A$5:$A$441,0),MATCH(AA$2,Quantity!$A$4:$XX$4,0)),0)*(IFERROR(INDEX(Prices!$A$4:$XX$441,MATCH($A23,Prices!$A$4:$A$441,0),MATCH(AA$2,Prices!$A$4:$XX$4,0)),0))</f>
        <v>4.4744774714013591E-13</v>
      </c>
      <c r="AB23" s="5">
        <f>+IFERROR(INDEX(Quantity!$A$5:$XX$441,MATCH($A23,Quantity!$A$5:$A$441,0),MATCH(AB$2,Quantity!$A$4:$XX$4,0)),0)*(IFERROR(INDEX(Prices!$A$4:$XX$441,MATCH($A23,Prices!$A$4:$A$441,0),MATCH(AB$2,Prices!$A$4:$XX$4,0)),0))</f>
        <v>0</v>
      </c>
      <c r="AC23" s="5">
        <f>+IFERROR(INDEX(Quantity!$A$5:$XX$441,MATCH($A23,Quantity!$A$5:$A$441,0),MATCH(AC$2,Quantity!$A$4:$XX$4,0)),0)*(IFERROR(INDEX(Prices!$A$4:$XX$441,MATCH($A23,Prices!$A$4:$A$441,0),MATCH(AC$2,Prices!$A$4:$XX$4,0)),0))</f>
        <v>0</v>
      </c>
      <c r="AD23" s="5">
        <f>+IFERROR(INDEX(Quantity!$A$5:$XX$441,MATCH($A23,Quantity!$A$5:$A$441,0),MATCH(AD$2,Quantity!$A$4:$XX$4,0)),0)*(IFERROR(INDEX(Prices!$A$4:$XX$441,MATCH($A23,Prices!$A$4:$A$441,0),MATCH(AD$2,Prices!$A$4:$XX$4,0)),0))</f>
        <v>0</v>
      </c>
      <c r="AE23" s="5">
        <f>+IFERROR(INDEX(Quantity!$A$5:$XX$441,MATCH($A23,Quantity!$A$5:$A$441,0),MATCH(AE$2,Quantity!$A$4:$XX$4,0)),0)*(IFERROR(INDEX(Prices!$A$4:$XX$441,MATCH($A23,Prices!$A$4:$A$441,0),MATCH(AE$2,Prices!$A$4:$XX$4,0)),0))</f>
        <v>0</v>
      </c>
      <c r="AF23" s="5">
        <f>+IFERROR(INDEX(Quantity!$A$5:$XX$441,MATCH($A23,Quantity!$A$5:$A$441,0),MATCH(AF$2,Quantity!$A$4:$XX$4,0)),0)*(IFERROR(INDEX(Prices!$A$4:$XX$441,MATCH($A23,Prices!$A$4:$A$441,0),MATCH(AF$2,Prices!$A$4:$XX$4,0)),0))</f>
        <v>0</v>
      </c>
      <c r="AG23" s="5">
        <f>+IFERROR(INDEX(Quantity!$A$5:$XX$441,MATCH($A23,Quantity!$A$5:$A$441,0),MATCH(AG$2,Quantity!$A$4:$XX$4,0)),0)*(IFERROR(INDEX(Prices!$A$4:$XX$441,MATCH($A23,Prices!$A$4:$A$441,0),MATCH(AG$2,Prices!$A$4:$XX$4,0)),0))</f>
        <v>0</v>
      </c>
      <c r="AH23" s="5">
        <f>+IFERROR(INDEX(Quantity!$A$5:$XX$441,MATCH($A23,Quantity!$A$5:$A$441,0),MATCH(AH$2,Quantity!$A$4:$XX$4,0)),0)*(IFERROR(INDEX(Prices!$A$4:$XX$441,MATCH($A23,Prices!$A$4:$A$441,0),MATCH(AH$2,Prices!$A$4:$XX$4,0)),0))</f>
        <v>152.26411880606469</v>
      </c>
      <c r="AI23" s="5">
        <f>+IFERROR(INDEX(Quantity!$A$5:$XX$441,MATCH($A23,Quantity!$A$5:$A$441,0),MATCH(AI$2,Quantity!$A$4:$XX$4,0)),0)*(IFERROR(INDEX(Prices!$A$4:$XX$441,MATCH($A23,Prices!$A$4:$A$441,0),MATCH(AI$2,Prices!$A$4:$XX$4,0)),0))</f>
        <v>4356.3488774371936</v>
      </c>
      <c r="AJ23" s="5">
        <f>+IFERROR(INDEX(Quantity!$A$5:$XX$441,MATCH($A23,Quantity!$A$5:$A$441,0),MATCH(AJ$2,Quantity!$A$4:$XX$4,0)),0)*(IFERROR(INDEX(Prices!$A$4:$XX$441,MATCH($A23,Prices!$A$4:$A$441,0),MATCH(AJ$2,Prices!$A$4:$XX$4,0)),0))</f>
        <v>0</v>
      </c>
      <c r="AK23" s="5">
        <f>+IFERROR(INDEX(Quantity!$A$5:$XX$441,MATCH($A23,Quantity!$A$5:$A$441,0),MATCH(AK$2,Quantity!$A$4:$XX$4,0)),0)*(IFERROR(INDEX(Prices!$A$4:$XX$441,MATCH($A23,Prices!$A$4:$A$441,0),MATCH(AK$2,Prices!$A$4:$XX$4,0)),0))</f>
        <v>0</v>
      </c>
      <c r="AL23" s="5">
        <f>+IFERROR(INDEX(Quantity!$A$5:$XX$441,MATCH($A23,Quantity!$A$5:$A$441,0),MATCH(AL$2,Quantity!$A$4:$XX$4,0)),0)*(IFERROR(INDEX(Prices!$A$4:$XX$441,MATCH($A23,Prices!$A$4:$A$441,0),MATCH(AL$2,Prices!$A$4:$XX$4,0)),0))</f>
        <v>0</v>
      </c>
      <c r="AM23" s="5">
        <f>+IFERROR(INDEX(Quantity!$A$5:$XX$441,MATCH($A23,Quantity!$A$5:$A$441,0),MATCH(AM$2,Quantity!$A$4:$XX$4,0)),0)*(IFERROR(INDEX(Prices!$A$4:$XX$441,MATCH($A23,Prices!$A$4:$A$441,0),MATCH(AM$2,Prices!$A$4:$XX$4,0)),0))</f>
        <v>0</v>
      </c>
      <c r="AN23" s="5">
        <f>+IFERROR(INDEX(Quantity!$A$5:$XX$441,MATCH($A23,Quantity!$A$5:$A$441,0),MATCH(AN$2,Quantity!$A$4:$XX$4,0)),0)*(IFERROR(INDEX(Prices!$A$4:$XX$441,MATCH($A23,Prices!$A$4:$A$441,0),MATCH(AN$2,Prices!$A$4:$XX$4,0)),0))</f>
        <v>0</v>
      </c>
      <c r="AO23" s="2">
        <f>+IFERROR(INDEX(Quantity!$A$5:$XX$441,MATCH($A23,Quantity!$A$5:$A$441,0),MATCH(AO$2,Quantity!$A$4:$XX$4,0)),0)*(IFERROR(INDEX(Prices!$A$4:$XX$441,MATCH($A23,Prices!$A$4:$A$441,0),MATCH(AO$2,Prices!$A$4:$XX$4,0)),0))</f>
        <v>0</v>
      </c>
      <c r="AP23" s="2">
        <f>+IFERROR(INDEX(Quantity!$A$5:$XX$441,MATCH($A23,Quantity!$A$5:$A$441,0),MATCH(AP$2,Quantity!$A$4:$XX$4,0)),0)*(IFERROR(INDEX(Prices!$A$4:$XX$441,MATCH($A23,Prices!$A$4:$A$441,0),MATCH(AP$2,Prices!$A$4:$XX$4,0)),0))</f>
        <v>0</v>
      </c>
      <c r="AQ23" s="2">
        <f>+IFERROR(INDEX(Quantity!$A$5:$XX$441,MATCH($A23,Quantity!$A$5:$A$441,0),MATCH(AQ$2,Quantity!$A$4:$XX$4,0)),0)*(IFERROR(INDEX(Prices!$A$4:$XX$441,MATCH($A23,Prices!$A$4:$A$441,0),MATCH(AQ$2,Prices!$A$4:$XX$4,0)),0))</f>
        <v>0</v>
      </c>
      <c r="AR23" s="2">
        <f>+IFERROR(INDEX(Quantity!$A$5:$XX$441,MATCH($A23,Quantity!$A$5:$A$441,0),MATCH(AR$2,Quantity!$A$4:$XX$4,0)),0)*(IFERROR(INDEX(Prices!$A$4:$XX$441,MATCH($A23,Prices!$A$4:$A$441,0),MATCH(AR$2,Prices!$A$4:$XX$4,0)),0))</f>
        <v>0</v>
      </c>
      <c r="AS23" s="2"/>
      <c r="AT23" s="2"/>
    </row>
    <row r="24" spans="1:46" hidden="1" x14ac:dyDescent="0.25">
      <c r="A24" s="1">
        <f>+Quantity!A26</f>
        <v>44326</v>
      </c>
      <c r="B24" s="1"/>
      <c r="C24" s="13">
        <f>SUM($F24:XY24)</f>
        <v>12887.875455684334</v>
      </c>
      <c r="D24" s="31">
        <f>+IFERROR(INDEX(Prices!$A$4:$XY$441,MATCH($A23,Prices!$A$4:$A$441,0),MATCH(F$2,Prices!$A$4:$XY$4,0))/INDEX(Prices!$A$4:$XY$441,MATCH($A24,Prices!$A$4:$A$441,0),MATCH(F$2,Prices!$A$4:$XY$4,0)),0)-1</f>
        <v>0</v>
      </c>
      <c r="E24" s="6">
        <f>((Cantidades4[[#This Row],[Totals]]-Cantidades4[[#This Row],[Deposits]])/C23)-1</f>
        <v>7.7057417800718842E-2</v>
      </c>
      <c r="F24" s="5">
        <f>+IFERROR(INDEX(Quantity!$A$5:$XX$441,MATCH($A24,Quantity!$A$5:$A$441,0),MATCH(F$2,Quantity!$A$4:$XX$4,0)),0)*(IFERROR(INDEX(Prices!$A$4:$XX$441,MATCH($A24,Prices!$A$4:$A$441,0),MATCH(F$2,Prices!$A$4:$XX$4,0)),0))</f>
        <v>0</v>
      </c>
      <c r="G24" s="5">
        <f>+IFERROR(INDEX(Quantity!$A$5:$XX$441,MATCH($A24,Quantity!$A$5:$A$441,0),MATCH(G$2,Quantity!$A$4:$XX$4,0)),0)*(IFERROR(INDEX(Prices!$A$4:$XX$441,MATCH($A24,Prices!$A$4:$A$441,0),MATCH(G$2,Prices!$A$4:$XX$4,0)),0))</f>
        <v>29.345400000000001</v>
      </c>
      <c r="H24" s="5">
        <f>+IFERROR(INDEX(Quantity!$A$5:$XX$441,MATCH($A24,Quantity!$A$5:$A$441,0),MATCH(H$2,Quantity!$A$4:$XX$4,0)),0)*(IFERROR(INDEX(Prices!$A$4:$XX$441,MATCH($A24,Prices!$A$4:$A$441,0),MATCH(H$2,Prices!$A$4:$XX$4,0)),0))</f>
        <v>0</v>
      </c>
      <c r="I24" s="2">
        <f>+IFERROR(INDEX(Quantity!$A$5:$XX$441,MATCH($A24,Quantity!$A$5:$A$441,0),MATCH(I$2,Quantity!$A$4:$XX$4,0)),0)*(IFERROR(INDEX(Prices!$A$4:$XX$441,MATCH($A24,Prices!$A$4:$A$441,0),MATCH(I$2,Prices!$A$4:$XX$4,0)),0))</f>
        <v>0</v>
      </c>
      <c r="J24" s="2">
        <f>+IFERROR(INDEX(Quantity!$A$5:$XX$441,MATCH($A24,Quantity!$A$5:$A$441,0),MATCH(J$2,Quantity!$A$4:$XX$4,0)),0)*(IFERROR(INDEX(Prices!$A$4:$XX$441,MATCH($A24,Prices!$A$4:$A$441,0),MATCH(J$2,Prices!$A$4:$XX$4,0)),0))</f>
        <v>0</v>
      </c>
      <c r="K24" s="2"/>
      <c r="L24" s="2"/>
      <c r="M24" s="2"/>
      <c r="N24" s="2"/>
      <c r="O24" s="5">
        <f>+IFERROR(INDEX(Quantity!$A$5:$XX$441,MATCH($A24,Quantity!$A$5:$A$441,0),MATCH(O$2,Quantity!$A$4:$XX$4,0)),0)*(IFERROR(INDEX(Prices!$A$4:$XX$441,MATCH($A24,Prices!$A$4:$A$441,0),MATCH(O$2,Prices!$A$4:$XX$4,0)),0))</f>
        <v>0</v>
      </c>
      <c r="P24" s="5">
        <f>+IFERROR(INDEX(Quantity!$A$5:$XX$441,MATCH($A24,Quantity!$A$5:$A$441,0),MATCH(P$2,Quantity!$A$4:$XX$4,0)),0)*(IFERROR(INDEX(Prices!$A$4:$XX$441,MATCH($A24,Prices!$A$4:$A$441,0),MATCH(P$2,Prices!$A$4:$XX$4,0)),0))</f>
        <v>-2.2737367544323206E-13</v>
      </c>
      <c r="Q24" s="5">
        <f>+IFERROR(INDEX(Quantity!$A$5:$XX$441,MATCH($A24,Quantity!$A$5:$A$441,0),MATCH(Q$2,Quantity!$A$4:$XX$4,0)),0)*(IFERROR(INDEX(Prices!$A$4:$XX$441,MATCH($A24,Prices!$A$4:$A$441,0),MATCH(Q$2,Prices!$A$4:$XX$4,0)),0))</f>
        <v>-1.9895196601282805E-13</v>
      </c>
      <c r="R24" s="5">
        <f>+IFERROR(INDEX(Quantity!$A$5:$XX$441,MATCH($A24,Quantity!$A$5:$A$441,0),MATCH(R$2,Quantity!$A$4:$XX$4,0)),0)*(IFERROR(INDEX(Prices!$A$4:$XX$441,MATCH($A24,Prices!$A$4:$A$441,0),MATCH(R$2,Prices!$A$4:$XX$4,0)),0))</f>
        <v>0</v>
      </c>
      <c r="S24" s="5">
        <f>+IFERROR(INDEX(Quantity!$A$5:$XX$441,MATCH($A24,Quantity!$A$5:$A$441,0),MATCH(S$2,Quantity!$A$4:$XX$4,0)),0)*(IFERROR(INDEX(Prices!$A$4:$XX$441,MATCH($A24,Prices!$A$4:$A$441,0),MATCH(S$2,Prices!$A$4:$XX$4,0)),0))</f>
        <v>5603.5739999999996</v>
      </c>
      <c r="T24" s="5">
        <f>+IFERROR(INDEX(Quantity!$A$5:$XX$441,MATCH($A24,Quantity!$A$5:$A$441,0),MATCH(T$2,Quantity!$A$4:$XX$4,0)),0)*(IFERROR(INDEX(Prices!$A$4:$XX$441,MATCH($A24,Prices!$A$4:$A$441,0),MATCH(T$2,Prices!$A$4:$XX$4,0)),0))</f>
        <v>2746.343059441077</v>
      </c>
      <c r="U24" s="5">
        <f>+IFERROR(INDEX(Quantity!$A$5:$XX$441,MATCH($A24,Quantity!$A$5:$A$441,0),MATCH(U$2,Quantity!$A$4:$XX$4,0)),0)*(IFERROR(INDEX(Prices!$A$4:$XX$441,MATCH($A24,Prices!$A$4:$A$441,0),MATCH(U$2,Prices!$A$4:$XX$4,0)),0))</f>
        <v>0</v>
      </c>
      <c r="V24" s="5">
        <f>+IFERROR(INDEX(Quantity!$A$5:$XX$441,MATCH($A24,Quantity!$A$5:$A$441,0),MATCH(V$2,Quantity!$A$4:$XX$4,0)),0)*(IFERROR(INDEX(Prices!$A$4:$XX$441,MATCH($A24,Prices!$A$4:$A$441,0),MATCH(V$2,Prices!$A$4:$XX$4,0)),0))</f>
        <v>0</v>
      </c>
      <c r="W24" s="5">
        <f>+IFERROR(INDEX(Quantity!$A$5:$XX$441,MATCH($A24,Quantity!$A$5:$A$441,0),MATCH(W$2,Quantity!$A$4:$XX$4,0)),0)*(IFERROR(INDEX(Prices!$A$4:$XX$441,MATCH($A24,Prices!$A$4:$A$441,0),MATCH(W$2,Prices!$A$4:$XX$4,0)),0))</f>
        <v>0</v>
      </c>
      <c r="X24" s="5">
        <f>+IFERROR(INDEX(Quantity!$A$5:$XX$441,MATCH($A24,Quantity!$A$5:$A$441,0),MATCH(X$2,Quantity!$A$4:$XX$4,0)),0)*(IFERROR(INDEX(Prices!$A$4:$XX$441,MATCH($A24,Prices!$A$4:$A$441,0),MATCH(X$2,Prices!$A$4:$XX$4,0)),0))</f>
        <v>0</v>
      </c>
      <c r="Y24" s="5">
        <f>+IFERROR(INDEX(Quantity!$A$5:$XX$441,MATCH($A24,Quantity!$A$5:$A$441,0),MATCH(Y$2,Quantity!$A$4:$XX$4,0)),0)*(IFERROR(INDEX(Prices!$A$4:$XX$441,MATCH($A24,Prices!$A$4:$A$441,0),MATCH(Y$2,Prices!$A$4:$XX$4,0)),0))</f>
        <v>0</v>
      </c>
      <c r="Z24" s="5">
        <f>+IFERROR(INDEX(Quantity!$A$5:$XX$441,MATCH($A24,Quantity!$A$5:$A$441,0),MATCH(Z$2,Quantity!$A$4:$XX$4,0)),0)*(IFERROR(INDEX(Prices!$A$4:$XX$441,MATCH($A24,Prices!$A$4:$A$441,0),MATCH(Z$2,Prices!$A$4:$XX$4,0)),0))</f>
        <v>0</v>
      </c>
      <c r="AA24" s="5">
        <f>+IFERROR(INDEX(Quantity!$A$5:$XX$441,MATCH($A24,Quantity!$A$5:$A$441,0),MATCH(AA$2,Quantity!$A$4:$XX$4,0)),0)*(IFERROR(INDEX(Prices!$A$4:$XX$441,MATCH($A24,Prices!$A$4:$A$441,0),MATCH(AA$2,Prices!$A$4:$XX$4,0)),0))</f>
        <v>4.4744774714013591E-13</v>
      </c>
      <c r="AB24" s="5">
        <f>+IFERROR(INDEX(Quantity!$A$5:$XX$441,MATCH($A24,Quantity!$A$5:$A$441,0),MATCH(AB$2,Quantity!$A$4:$XX$4,0)),0)*(IFERROR(INDEX(Prices!$A$4:$XX$441,MATCH($A24,Prices!$A$4:$A$441,0),MATCH(AB$2,Prices!$A$4:$XX$4,0)),0))</f>
        <v>0</v>
      </c>
      <c r="AC24" s="5">
        <f>+IFERROR(INDEX(Quantity!$A$5:$XX$441,MATCH($A24,Quantity!$A$5:$A$441,0),MATCH(AC$2,Quantity!$A$4:$XX$4,0)),0)*(IFERROR(INDEX(Prices!$A$4:$XX$441,MATCH($A24,Prices!$A$4:$A$441,0),MATCH(AC$2,Prices!$A$4:$XX$4,0)),0))</f>
        <v>0</v>
      </c>
      <c r="AD24" s="5">
        <f>+IFERROR(INDEX(Quantity!$A$5:$XX$441,MATCH($A24,Quantity!$A$5:$A$441,0),MATCH(AD$2,Quantity!$A$4:$XX$4,0)),0)*(IFERROR(INDEX(Prices!$A$4:$XX$441,MATCH($A24,Prices!$A$4:$A$441,0),MATCH(AD$2,Prices!$A$4:$XX$4,0)),0))</f>
        <v>0</v>
      </c>
      <c r="AE24" s="5">
        <f>+IFERROR(INDEX(Quantity!$A$5:$XX$441,MATCH($A24,Quantity!$A$5:$A$441,0),MATCH(AE$2,Quantity!$A$4:$XX$4,0)),0)*(IFERROR(INDEX(Prices!$A$4:$XX$441,MATCH($A24,Prices!$A$4:$A$441,0),MATCH(AE$2,Prices!$A$4:$XX$4,0)),0))</f>
        <v>0</v>
      </c>
      <c r="AF24" s="5">
        <f>+IFERROR(INDEX(Quantity!$A$5:$XX$441,MATCH($A24,Quantity!$A$5:$A$441,0),MATCH(AF$2,Quantity!$A$4:$XX$4,0)),0)*(IFERROR(INDEX(Prices!$A$4:$XX$441,MATCH($A24,Prices!$A$4:$A$441,0),MATCH(AF$2,Prices!$A$4:$XX$4,0)),0))</f>
        <v>0</v>
      </c>
      <c r="AG24" s="5">
        <f>+IFERROR(INDEX(Quantity!$A$5:$XX$441,MATCH($A24,Quantity!$A$5:$A$441,0),MATCH(AG$2,Quantity!$A$4:$XX$4,0)),0)*(IFERROR(INDEX(Prices!$A$4:$XX$441,MATCH($A24,Prices!$A$4:$A$441,0),MATCH(AG$2,Prices!$A$4:$XX$4,0)),0))</f>
        <v>0</v>
      </c>
      <c r="AH24" s="5">
        <f>+IFERROR(INDEX(Quantity!$A$5:$XX$441,MATCH($A24,Quantity!$A$5:$A$441,0),MATCH(AH$2,Quantity!$A$4:$XX$4,0)),0)*(IFERROR(INDEX(Prices!$A$4:$XX$441,MATCH($A24,Prices!$A$4:$A$441,0),MATCH(AH$2,Prices!$A$4:$XX$4,0)),0))</f>
        <v>152.26411880606469</v>
      </c>
      <c r="AI24" s="5">
        <f>+IFERROR(INDEX(Quantity!$A$5:$XX$441,MATCH($A24,Quantity!$A$5:$A$441,0),MATCH(AI$2,Quantity!$A$4:$XX$4,0)),0)*(IFERROR(INDEX(Prices!$A$4:$XX$441,MATCH($A24,Prices!$A$4:$A$441,0),MATCH(AI$2,Prices!$A$4:$XX$4,0)),0))</f>
        <v>4356.3488774371936</v>
      </c>
      <c r="AJ24" s="5">
        <f>+IFERROR(INDEX(Quantity!$A$5:$XX$441,MATCH($A24,Quantity!$A$5:$A$441,0),MATCH(AJ$2,Quantity!$A$4:$XX$4,0)),0)*(IFERROR(INDEX(Prices!$A$4:$XX$441,MATCH($A24,Prices!$A$4:$A$441,0),MATCH(AJ$2,Prices!$A$4:$XX$4,0)),0))</f>
        <v>0</v>
      </c>
      <c r="AK24" s="5">
        <f>+IFERROR(INDEX(Quantity!$A$5:$XX$441,MATCH($A24,Quantity!$A$5:$A$441,0),MATCH(AK$2,Quantity!$A$4:$XX$4,0)),0)*(IFERROR(INDEX(Prices!$A$4:$XX$441,MATCH($A24,Prices!$A$4:$A$441,0),MATCH(AK$2,Prices!$A$4:$XX$4,0)),0))</f>
        <v>0</v>
      </c>
      <c r="AL24" s="5">
        <f>+IFERROR(INDEX(Quantity!$A$5:$XX$441,MATCH($A24,Quantity!$A$5:$A$441,0),MATCH(AL$2,Quantity!$A$4:$XX$4,0)),0)*(IFERROR(INDEX(Prices!$A$4:$XX$441,MATCH($A24,Prices!$A$4:$A$441,0),MATCH(AL$2,Prices!$A$4:$XX$4,0)),0))</f>
        <v>0</v>
      </c>
      <c r="AM24" s="5">
        <f>+IFERROR(INDEX(Quantity!$A$5:$XX$441,MATCH($A24,Quantity!$A$5:$A$441,0),MATCH(AM$2,Quantity!$A$4:$XX$4,0)),0)*(IFERROR(INDEX(Prices!$A$4:$XX$441,MATCH($A24,Prices!$A$4:$A$441,0),MATCH(AM$2,Prices!$A$4:$XX$4,0)),0))</f>
        <v>0</v>
      </c>
      <c r="AN24" s="5">
        <f>+IFERROR(INDEX(Quantity!$A$5:$XX$441,MATCH($A24,Quantity!$A$5:$A$441,0),MATCH(AN$2,Quantity!$A$4:$XX$4,0)),0)*(IFERROR(INDEX(Prices!$A$4:$XX$441,MATCH($A24,Prices!$A$4:$A$441,0),MATCH(AN$2,Prices!$A$4:$XX$4,0)),0))</f>
        <v>0</v>
      </c>
      <c r="AO24" s="2">
        <f>+IFERROR(INDEX(Quantity!$A$5:$XX$441,MATCH($A24,Quantity!$A$5:$A$441,0),MATCH(AO$2,Quantity!$A$4:$XX$4,0)),0)*(IFERROR(INDEX(Prices!$A$4:$XX$441,MATCH($A24,Prices!$A$4:$A$441,0),MATCH(AO$2,Prices!$A$4:$XX$4,0)),0))</f>
        <v>0</v>
      </c>
      <c r="AP24" s="2">
        <f>+IFERROR(INDEX(Quantity!$A$5:$XX$441,MATCH($A24,Quantity!$A$5:$A$441,0),MATCH(AP$2,Quantity!$A$4:$XX$4,0)),0)*(IFERROR(INDEX(Prices!$A$4:$XX$441,MATCH($A24,Prices!$A$4:$A$441,0),MATCH(AP$2,Prices!$A$4:$XX$4,0)),0))</f>
        <v>0</v>
      </c>
      <c r="AQ24" s="2">
        <f>+IFERROR(INDEX(Quantity!$A$5:$XX$441,MATCH($A24,Quantity!$A$5:$A$441,0),MATCH(AQ$2,Quantity!$A$4:$XX$4,0)),0)*(IFERROR(INDEX(Prices!$A$4:$XX$441,MATCH($A24,Prices!$A$4:$A$441,0),MATCH(AQ$2,Prices!$A$4:$XX$4,0)),0))</f>
        <v>0</v>
      </c>
      <c r="AR24" s="2">
        <f>+IFERROR(INDEX(Quantity!$A$5:$XX$441,MATCH($A24,Quantity!$A$5:$A$441,0),MATCH(AR$2,Quantity!$A$4:$XX$4,0)),0)*(IFERROR(INDEX(Prices!$A$4:$XX$441,MATCH($A24,Prices!$A$4:$A$441,0),MATCH(AR$2,Prices!$A$4:$XX$4,0)),0))</f>
        <v>0</v>
      </c>
      <c r="AS24" s="2"/>
      <c r="AT24" s="2"/>
    </row>
    <row r="25" spans="1:46" hidden="1" x14ac:dyDescent="0.25">
      <c r="A25" s="1">
        <f>+Quantity!A27</f>
        <v>44329</v>
      </c>
      <c r="B25" s="1"/>
      <c r="C25" s="13">
        <f>SUM($F25:XY25)</f>
        <v>13218.78723368851</v>
      </c>
      <c r="D25" s="31">
        <f>+IFERROR(INDEX(Prices!$A$4:$XY$441,MATCH($A24,Prices!$A$4:$A$441,0),MATCH(F$2,Prices!$A$4:$XY$4,0))/INDEX(Prices!$A$4:$XY$441,MATCH($A25,Prices!$A$4:$A$441,0),MATCH(F$2,Prices!$A$4:$XY$4,0)),0)-1</f>
        <v>0</v>
      </c>
      <c r="E25" s="6">
        <f>((Cantidades4[[#This Row],[Totals]]-Cantidades4[[#This Row],[Deposits]])/C24)-1</f>
        <v>2.5676208552917412E-2</v>
      </c>
      <c r="F25" s="5">
        <f>+IFERROR(INDEX(Quantity!$A$5:$XX$441,MATCH($A25,Quantity!$A$5:$A$441,0),MATCH(F$2,Quantity!$A$4:$XX$4,0)),0)*(IFERROR(INDEX(Prices!$A$4:$XX$441,MATCH($A25,Prices!$A$4:$A$441,0),MATCH(F$2,Prices!$A$4:$XX$4,0)),0))</f>
        <v>0</v>
      </c>
      <c r="G25" s="5">
        <f>+IFERROR(INDEX(Quantity!$A$5:$XX$441,MATCH($A25,Quantity!$A$5:$A$441,0),MATCH(G$2,Quantity!$A$4:$XX$4,0)),0)*(IFERROR(INDEX(Prices!$A$4:$XX$441,MATCH($A25,Prices!$A$4:$A$441,0),MATCH(G$2,Prices!$A$4:$XX$4,0)),0))</f>
        <v>29.345400000000001</v>
      </c>
      <c r="H25" s="5">
        <f>+IFERROR(INDEX(Quantity!$A$5:$XX$441,MATCH($A25,Quantity!$A$5:$A$441,0),MATCH(H$2,Quantity!$A$4:$XX$4,0)),0)*(IFERROR(INDEX(Prices!$A$4:$XX$441,MATCH($A25,Prices!$A$4:$A$441,0),MATCH(H$2,Prices!$A$4:$XX$4,0)),0))</f>
        <v>3387.0509999999999</v>
      </c>
      <c r="I25" s="2">
        <f>+IFERROR(INDEX(Quantity!$A$5:$XX$441,MATCH($A25,Quantity!$A$5:$A$441,0),MATCH(I$2,Quantity!$A$4:$XX$4,0)),0)*(IFERROR(INDEX(Prices!$A$4:$XX$441,MATCH($A25,Prices!$A$4:$A$441,0),MATCH(I$2,Prices!$A$4:$XX$4,0)),0))</f>
        <v>0</v>
      </c>
      <c r="J25" s="2">
        <f>+IFERROR(INDEX(Quantity!$A$5:$XX$441,MATCH($A25,Quantity!$A$5:$A$441,0),MATCH(J$2,Quantity!$A$4:$XX$4,0)),0)*(IFERROR(INDEX(Prices!$A$4:$XX$441,MATCH($A25,Prices!$A$4:$A$441,0),MATCH(J$2,Prices!$A$4:$XX$4,0)),0))</f>
        <v>0</v>
      </c>
      <c r="K25" s="2"/>
      <c r="L25" s="2"/>
      <c r="M25" s="2"/>
      <c r="N25" s="2"/>
      <c r="O25" s="5">
        <f>+IFERROR(INDEX(Quantity!$A$5:$XX$441,MATCH($A25,Quantity!$A$5:$A$441,0),MATCH(O$2,Quantity!$A$4:$XX$4,0)),0)*(IFERROR(INDEX(Prices!$A$4:$XX$441,MATCH($A25,Prices!$A$4:$A$441,0),MATCH(O$2,Prices!$A$4:$XX$4,0)),0))</f>
        <v>0</v>
      </c>
      <c r="P25" s="5">
        <f>+IFERROR(INDEX(Quantity!$A$5:$XX$441,MATCH($A25,Quantity!$A$5:$A$441,0),MATCH(P$2,Quantity!$A$4:$XX$4,0)),0)*(IFERROR(INDEX(Prices!$A$4:$XX$441,MATCH($A25,Prices!$A$4:$A$441,0),MATCH(P$2,Prices!$A$4:$XX$4,0)),0))</f>
        <v>-2.2737367544323206E-13</v>
      </c>
      <c r="Q25" s="5">
        <f>+IFERROR(INDEX(Quantity!$A$5:$XX$441,MATCH($A25,Quantity!$A$5:$A$441,0),MATCH(Q$2,Quantity!$A$4:$XX$4,0)),0)*(IFERROR(INDEX(Prices!$A$4:$XX$441,MATCH($A25,Prices!$A$4:$A$441,0),MATCH(Q$2,Prices!$A$4:$XX$4,0)),0))</f>
        <v>-1762.2721000000004</v>
      </c>
      <c r="R25" s="5">
        <f>+IFERROR(INDEX(Quantity!$A$5:$XX$441,MATCH($A25,Quantity!$A$5:$A$441,0),MATCH(R$2,Quantity!$A$4:$XX$4,0)),0)*(IFERROR(INDEX(Prices!$A$4:$XX$441,MATCH($A25,Prices!$A$4:$A$441,0),MATCH(R$2,Prices!$A$4:$XX$4,0)),0))</f>
        <v>0</v>
      </c>
      <c r="S25" s="5">
        <f>+IFERROR(INDEX(Quantity!$A$5:$XX$441,MATCH($A25,Quantity!$A$5:$A$441,0),MATCH(S$2,Quantity!$A$4:$XX$4,0)),0)*(IFERROR(INDEX(Prices!$A$4:$XX$441,MATCH($A25,Prices!$A$4:$A$441,0),MATCH(S$2,Prices!$A$4:$XX$4,0)),0))</f>
        <v>6091.0199999999995</v>
      </c>
      <c r="T25" s="5">
        <f>+IFERROR(INDEX(Quantity!$A$5:$XX$441,MATCH($A25,Quantity!$A$5:$A$441,0),MATCH(T$2,Quantity!$A$4:$XX$4,0)),0)*(IFERROR(INDEX(Prices!$A$4:$XX$441,MATCH($A25,Prices!$A$4:$A$441,0),MATCH(T$2,Prices!$A$4:$XX$4,0)),0))</f>
        <v>2634.0236537250762</v>
      </c>
      <c r="U25" s="5">
        <f>+IFERROR(INDEX(Quantity!$A$5:$XX$441,MATCH($A25,Quantity!$A$5:$A$441,0),MATCH(U$2,Quantity!$A$4:$XX$4,0)),0)*(IFERROR(INDEX(Prices!$A$4:$XX$441,MATCH($A25,Prices!$A$4:$A$441,0),MATCH(U$2,Prices!$A$4:$XX$4,0)),0))</f>
        <v>0</v>
      </c>
      <c r="V25" s="5">
        <f>+IFERROR(INDEX(Quantity!$A$5:$XX$441,MATCH($A25,Quantity!$A$5:$A$441,0),MATCH(V$2,Quantity!$A$4:$XX$4,0)),0)*(IFERROR(INDEX(Prices!$A$4:$XX$441,MATCH($A25,Prices!$A$4:$A$441,0),MATCH(V$2,Prices!$A$4:$XX$4,0)),0))</f>
        <v>0</v>
      </c>
      <c r="W25" s="5">
        <f>+IFERROR(INDEX(Quantity!$A$5:$XX$441,MATCH($A25,Quantity!$A$5:$A$441,0),MATCH(W$2,Quantity!$A$4:$XX$4,0)),0)*(IFERROR(INDEX(Prices!$A$4:$XX$441,MATCH($A25,Prices!$A$4:$A$441,0),MATCH(W$2,Prices!$A$4:$XX$4,0)),0))</f>
        <v>0</v>
      </c>
      <c r="X25" s="5">
        <f>+IFERROR(INDEX(Quantity!$A$5:$XX$441,MATCH($A25,Quantity!$A$5:$A$441,0),MATCH(X$2,Quantity!$A$4:$XX$4,0)),0)*(IFERROR(INDEX(Prices!$A$4:$XX$441,MATCH($A25,Prices!$A$4:$A$441,0),MATCH(X$2,Prices!$A$4:$XX$4,0)),0))</f>
        <v>0</v>
      </c>
      <c r="Y25" s="5">
        <f>+IFERROR(INDEX(Quantity!$A$5:$XX$441,MATCH($A25,Quantity!$A$5:$A$441,0),MATCH(Y$2,Quantity!$A$4:$XX$4,0)),0)*(IFERROR(INDEX(Prices!$A$4:$XX$441,MATCH($A25,Prices!$A$4:$A$441,0),MATCH(Y$2,Prices!$A$4:$XX$4,0)),0))</f>
        <v>0</v>
      </c>
      <c r="Z25" s="5">
        <f>+IFERROR(INDEX(Quantity!$A$5:$XX$441,MATCH($A25,Quantity!$A$5:$A$441,0),MATCH(Z$2,Quantity!$A$4:$XX$4,0)),0)*(IFERROR(INDEX(Prices!$A$4:$XX$441,MATCH($A25,Prices!$A$4:$A$441,0),MATCH(Z$2,Prices!$A$4:$XX$4,0)),0))</f>
        <v>0</v>
      </c>
      <c r="AA25" s="5">
        <f>+IFERROR(INDEX(Quantity!$A$5:$XX$441,MATCH($A25,Quantity!$A$5:$A$441,0),MATCH(AA$2,Quantity!$A$4:$XX$4,0)),0)*(IFERROR(INDEX(Prices!$A$4:$XX$441,MATCH($A25,Prices!$A$4:$A$441,0),MATCH(AA$2,Prices!$A$4:$XX$4,0)),0))</f>
        <v>4.4744774714013591E-13</v>
      </c>
      <c r="AB25" s="5">
        <f>+IFERROR(INDEX(Quantity!$A$5:$XX$441,MATCH($A25,Quantity!$A$5:$A$441,0),MATCH(AB$2,Quantity!$A$4:$XX$4,0)),0)*(IFERROR(INDEX(Prices!$A$4:$XX$441,MATCH($A25,Prices!$A$4:$A$441,0),MATCH(AB$2,Prices!$A$4:$XX$4,0)),0))</f>
        <v>0</v>
      </c>
      <c r="AC25" s="5">
        <f>+IFERROR(INDEX(Quantity!$A$5:$XX$441,MATCH($A25,Quantity!$A$5:$A$441,0),MATCH(AC$2,Quantity!$A$4:$XX$4,0)),0)*(IFERROR(INDEX(Prices!$A$4:$XX$441,MATCH($A25,Prices!$A$4:$A$441,0),MATCH(AC$2,Prices!$A$4:$XX$4,0)),0))</f>
        <v>0</v>
      </c>
      <c r="AD25" s="5">
        <f>+IFERROR(INDEX(Quantity!$A$5:$XX$441,MATCH($A25,Quantity!$A$5:$A$441,0),MATCH(AD$2,Quantity!$A$4:$XX$4,0)),0)*(IFERROR(INDEX(Prices!$A$4:$XX$441,MATCH($A25,Prices!$A$4:$A$441,0),MATCH(AD$2,Prices!$A$4:$XX$4,0)),0))</f>
        <v>0</v>
      </c>
      <c r="AE25" s="5">
        <f>+IFERROR(INDEX(Quantity!$A$5:$XX$441,MATCH($A25,Quantity!$A$5:$A$441,0),MATCH(AE$2,Quantity!$A$4:$XX$4,0)),0)*(IFERROR(INDEX(Prices!$A$4:$XX$441,MATCH($A25,Prices!$A$4:$A$441,0),MATCH(AE$2,Prices!$A$4:$XX$4,0)),0))</f>
        <v>0</v>
      </c>
      <c r="AF25" s="5">
        <f>+IFERROR(INDEX(Quantity!$A$5:$XX$441,MATCH($A25,Quantity!$A$5:$A$441,0),MATCH(AF$2,Quantity!$A$4:$XX$4,0)),0)*(IFERROR(INDEX(Prices!$A$4:$XX$441,MATCH($A25,Prices!$A$4:$A$441,0),MATCH(AF$2,Prices!$A$4:$XX$4,0)),0))</f>
        <v>0</v>
      </c>
      <c r="AG25" s="5">
        <f>+IFERROR(INDEX(Quantity!$A$5:$XX$441,MATCH($A25,Quantity!$A$5:$A$441,0),MATCH(AG$2,Quantity!$A$4:$XX$4,0)),0)*(IFERROR(INDEX(Prices!$A$4:$XX$441,MATCH($A25,Prices!$A$4:$A$441,0),MATCH(AG$2,Prices!$A$4:$XX$4,0)),0))</f>
        <v>0</v>
      </c>
      <c r="AH25" s="5">
        <f>+IFERROR(INDEX(Quantity!$A$5:$XX$441,MATCH($A25,Quantity!$A$5:$A$441,0),MATCH(AH$2,Quantity!$A$4:$XX$4,0)),0)*(IFERROR(INDEX(Prices!$A$4:$XX$441,MATCH($A25,Prices!$A$4:$A$441,0),MATCH(AH$2,Prices!$A$4:$XX$4,0)),0))</f>
        <v>1570.1661515999999</v>
      </c>
      <c r="AI25" s="5">
        <f>+IFERROR(INDEX(Quantity!$A$5:$XX$441,MATCH($A25,Quantity!$A$5:$A$441,0),MATCH(AI$2,Quantity!$A$4:$XX$4,0)),0)*(IFERROR(INDEX(Prices!$A$4:$XX$441,MATCH($A25,Prices!$A$4:$A$441,0),MATCH(AI$2,Prices!$A$4:$XX$4,0)),0))</f>
        <v>1269.4531283634349</v>
      </c>
      <c r="AJ25" s="5">
        <f>+IFERROR(INDEX(Quantity!$A$5:$XX$441,MATCH($A25,Quantity!$A$5:$A$441,0),MATCH(AJ$2,Quantity!$A$4:$XX$4,0)),0)*(IFERROR(INDEX(Prices!$A$4:$XX$441,MATCH($A25,Prices!$A$4:$A$441,0),MATCH(AJ$2,Prices!$A$4:$XX$4,0)),0))</f>
        <v>0</v>
      </c>
      <c r="AK25" s="5">
        <f>+IFERROR(INDEX(Quantity!$A$5:$XX$441,MATCH($A25,Quantity!$A$5:$A$441,0),MATCH(AK$2,Quantity!$A$4:$XX$4,0)),0)*(IFERROR(INDEX(Prices!$A$4:$XX$441,MATCH($A25,Prices!$A$4:$A$441,0),MATCH(AK$2,Prices!$A$4:$XX$4,0)),0))</f>
        <v>0</v>
      </c>
      <c r="AL25" s="5">
        <f>+IFERROR(INDEX(Quantity!$A$5:$XX$441,MATCH($A25,Quantity!$A$5:$A$441,0),MATCH(AL$2,Quantity!$A$4:$XX$4,0)),0)*(IFERROR(INDEX(Prices!$A$4:$XX$441,MATCH($A25,Prices!$A$4:$A$441,0),MATCH(AL$2,Prices!$A$4:$XX$4,0)),0))</f>
        <v>0</v>
      </c>
      <c r="AM25" s="5">
        <f>+IFERROR(INDEX(Quantity!$A$5:$XX$441,MATCH($A25,Quantity!$A$5:$A$441,0),MATCH(AM$2,Quantity!$A$4:$XX$4,0)),0)*(IFERROR(INDEX(Prices!$A$4:$XX$441,MATCH($A25,Prices!$A$4:$A$441,0),MATCH(AM$2,Prices!$A$4:$XX$4,0)),0))</f>
        <v>0</v>
      </c>
      <c r="AN25" s="5">
        <f>+IFERROR(INDEX(Quantity!$A$5:$XX$441,MATCH($A25,Quantity!$A$5:$A$441,0),MATCH(AN$2,Quantity!$A$4:$XX$4,0)),0)*(IFERROR(INDEX(Prices!$A$4:$XX$441,MATCH($A25,Prices!$A$4:$A$441,0),MATCH(AN$2,Prices!$A$4:$XX$4,0)),0))</f>
        <v>0</v>
      </c>
      <c r="AO25" s="2">
        <f>+IFERROR(INDEX(Quantity!$A$5:$XX$441,MATCH($A25,Quantity!$A$5:$A$441,0),MATCH(AO$2,Quantity!$A$4:$XX$4,0)),0)*(IFERROR(INDEX(Prices!$A$4:$XX$441,MATCH($A25,Prices!$A$4:$A$441,0),MATCH(AO$2,Prices!$A$4:$XX$4,0)),0))</f>
        <v>0</v>
      </c>
      <c r="AP25" s="2">
        <f>+IFERROR(INDEX(Quantity!$A$5:$XX$441,MATCH($A25,Quantity!$A$5:$A$441,0),MATCH(AP$2,Quantity!$A$4:$XX$4,0)),0)*(IFERROR(INDEX(Prices!$A$4:$XX$441,MATCH($A25,Prices!$A$4:$A$441,0),MATCH(AP$2,Prices!$A$4:$XX$4,0)),0))</f>
        <v>0</v>
      </c>
      <c r="AQ25" s="2">
        <f>+IFERROR(INDEX(Quantity!$A$5:$XX$441,MATCH($A25,Quantity!$A$5:$A$441,0),MATCH(AQ$2,Quantity!$A$4:$XX$4,0)),0)*(IFERROR(INDEX(Prices!$A$4:$XX$441,MATCH($A25,Prices!$A$4:$A$441,0),MATCH(AQ$2,Prices!$A$4:$XX$4,0)),0))</f>
        <v>0</v>
      </c>
      <c r="AR25" s="2">
        <f>+IFERROR(INDEX(Quantity!$A$5:$XX$441,MATCH($A25,Quantity!$A$5:$A$441,0),MATCH(AR$2,Quantity!$A$4:$XX$4,0)),0)*(IFERROR(INDEX(Prices!$A$4:$XX$441,MATCH($A25,Prices!$A$4:$A$441,0),MATCH(AR$2,Prices!$A$4:$XX$4,0)),0))</f>
        <v>0</v>
      </c>
      <c r="AS25" s="2"/>
      <c r="AT25" s="2"/>
    </row>
    <row r="26" spans="1:46" hidden="1" x14ac:dyDescent="0.25">
      <c r="A26" s="1">
        <f>+Quantity!A28</f>
        <v>44330</v>
      </c>
      <c r="B26" s="1"/>
      <c r="C26" s="13">
        <f>SUM($F26:XY26)</f>
        <v>14079.411300932197</v>
      </c>
      <c r="D26" s="31">
        <f>+IFERROR(INDEX(Prices!$A$4:$XY$441,MATCH($A25,Prices!$A$4:$A$441,0),MATCH(F$2,Prices!$A$4:$XY$4,0))/INDEX(Prices!$A$4:$XY$441,MATCH($A26,Prices!$A$4:$A$441,0),MATCH(F$2,Prices!$A$4:$XY$4,0)),0)-1</f>
        <v>0</v>
      </c>
      <c r="E26" s="6">
        <f>((Cantidades4[[#This Row],[Totals]]-Cantidades4[[#This Row],[Deposits]])/C25)-1</f>
        <v>6.5106129029020021E-2</v>
      </c>
      <c r="F26" s="5">
        <f>+IFERROR(INDEX(Quantity!$A$5:$XX$441,MATCH($A26,Quantity!$A$5:$A$441,0),MATCH(F$2,Quantity!$A$4:$XX$4,0)),0)*(IFERROR(INDEX(Prices!$A$4:$XX$441,MATCH($A26,Prices!$A$4:$A$441,0),MATCH(F$2,Prices!$A$4:$XX$4,0)),0))</f>
        <v>0</v>
      </c>
      <c r="G26" s="5">
        <f>+IFERROR(INDEX(Quantity!$A$5:$XX$441,MATCH($A26,Quantity!$A$5:$A$441,0),MATCH(G$2,Quantity!$A$4:$XX$4,0)),0)*(IFERROR(INDEX(Prices!$A$4:$XX$441,MATCH($A26,Prices!$A$4:$A$441,0),MATCH(G$2,Prices!$A$4:$XX$4,0)),0))</f>
        <v>29.345400000000001</v>
      </c>
      <c r="H26" s="5">
        <f>+IFERROR(INDEX(Quantity!$A$5:$XX$441,MATCH($A26,Quantity!$A$5:$A$441,0),MATCH(H$2,Quantity!$A$4:$XX$4,0)),0)*(IFERROR(INDEX(Prices!$A$4:$XX$441,MATCH($A26,Prices!$A$4:$A$441,0),MATCH(H$2,Prices!$A$4:$XX$4,0)),0))</f>
        <v>5553.2949999999992</v>
      </c>
      <c r="I26" s="2">
        <f>+IFERROR(INDEX(Quantity!$A$5:$XX$441,MATCH($A26,Quantity!$A$5:$A$441,0),MATCH(I$2,Quantity!$A$4:$XX$4,0)),0)*(IFERROR(INDEX(Prices!$A$4:$XX$441,MATCH($A26,Prices!$A$4:$A$441,0),MATCH(I$2,Prices!$A$4:$XX$4,0)),0))</f>
        <v>0</v>
      </c>
      <c r="J26" s="2">
        <f>+IFERROR(INDEX(Quantity!$A$5:$XX$441,MATCH($A26,Quantity!$A$5:$A$441,0),MATCH(J$2,Quantity!$A$4:$XX$4,0)),0)*(IFERROR(INDEX(Prices!$A$4:$XX$441,MATCH($A26,Prices!$A$4:$A$441,0),MATCH(J$2,Prices!$A$4:$XX$4,0)),0))</f>
        <v>0</v>
      </c>
      <c r="K26" s="2"/>
      <c r="L26" s="2"/>
      <c r="M26" s="2"/>
      <c r="N26" s="2"/>
      <c r="O26" s="5">
        <f>+IFERROR(INDEX(Quantity!$A$5:$XX$441,MATCH($A26,Quantity!$A$5:$A$441,0),MATCH(O$2,Quantity!$A$4:$XX$4,0)),0)*(IFERROR(INDEX(Prices!$A$4:$XX$441,MATCH($A26,Prices!$A$4:$A$441,0),MATCH(O$2,Prices!$A$4:$XX$4,0)),0))</f>
        <v>0</v>
      </c>
      <c r="P26" s="5">
        <f>+IFERROR(INDEX(Quantity!$A$5:$XX$441,MATCH($A26,Quantity!$A$5:$A$441,0),MATCH(P$2,Quantity!$A$4:$XX$4,0)),0)*(IFERROR(INDEX(Prices!$A$4:$XX$441,MATCH($A26,Prices!$A$4:$A$441,0),MATCH(P$2,Prices!$A$4:$XX$4,0)),0))</f>
        <v>-2.2737367544323206E-13</v>
      </c>
      <c r="Q26" s="5">
        <f>+IFERROR(INDEX(Quantity!$A$5:$XX$441,MATCH($A26,Quantity!$A$5:$A$441,0),MATCH(Q$2,Quantity!$A$4:$XX$4,0)),0)*(IFERROR(INDEX(Prices!$A$4:$XX$441,MATCH($A26,Prices!$A$4:$A$441,0),MATCH(Q$2,Prices!$A$4:$XX$4,0)),0))</f>
        <v>-2671.7055000000009</v>
      </c>
      <c r="R26" s="5">
        <f>+IFERROR(INDEX(Quantity!$A$5:$XX$441,MATCH($A26,Quantity!$A$5:$A$441,0),MATCH(R$2,Quantity!$A$4:$XX$4,0)),0)*(IFERROR(INDEX(Prices!$A$4:$XX$441,MATCH($A26,Prices!$A$4:$A$441,0),MATCH(R$2,Prices!$A$4:$XX$4,0)),0))</f>
        <v>0</v>
      </c>
      <c r="S26" s="5">
        <f>+IFERROR(INDEX(Quantity!$A$5:$XX$441,MATCH($A26,Quantity!$A$5:$A$441,0),MATCH(S$2,Quantity!$A$4:$XX$4,0)),0)*(IFERROR(INDEX(Prices!$A$4:$XX$441,MATCH($A26,Prices!$A$4:$A$441,0),MATCH(S$2,Prices!$A$4:$XX$4,0)),0))</f>
        <v>5005.9799999999996</v>
      </c>
      <c r="T26" s="5">
        <f>+IFERROR(INDEX(Quantity!$A$5:$XX$441,MATCH($A26,Quantity!$A$5:$A$441,0),MATCH(T$2,Quantity!$A$4:$XX$4,0)),0)*(IFERROR(INDEX(Prices!$A$4:$XX$441,MATCH($A26,Prices!$A$4:$A$441,0),MATCH(T$2,Prices!$A$4:$XX$4,0)),0))</f>
        <v>2634.0236537250762</v>
      </c>
      <c r="U26" s="5">
        <f>+IFERROR(INDEX(Quantity!$A$5:$XX$441,MATCH($A26,Quantity!$A$5:$A$441,0),MATCH(U$2,Quantity!$A$4:$XX$4,0)),0)*(IFERROR(INDEX(Prices!$A$4:$XX$441,MATCH($A26,Prices!$A$4:$A$441,0),MATCH(U$2,Prices!$A$4:$XX$4,0)),0))</f>
        <v>0</v>
      </c>
      <c r="V26" s="5">
        <f>+IFERROR(INDEX(Quantity!$A$5:$XX$441,MATCH($A26,Quantity!$A$5:$A$441,0),MATCH(V$2,Quantity!$A$4:$XX$4,0)),0)*(IFERROR(INDEX(Prices!$A$4:$XX$441,MATCH($A26,Prices!$A$4:$A$441,0),MATCH(V$2,Prices!$A$4:$XX$4,0)),0))</f>
        <v>0</v>
      </c>
      <c r="W26" s="5">
        <f>+IFERROR(INDEX(Quantity!$A$5:$XX$441,MATCH($A26,Quantity!$A$5:$A$441,0),MATCH(W$2,Quantity!$A$4:$XX$4,0)),0)*(IFERROR(INDEX(Prices!$A$4:$XX$441,MATCH($A26,Prices!$A$4:$A$441,0),MATCH(W$2,Prices!$A$4:$XX$4,0)),0))</f>
        <v>0</v>
      </c>
      <c r="X26" s="5">
        <f>+IFERROR(INDEX(Quantity!$A$5:$XX$441,MATCH($A26,Quantity!$A$5:$A$441,0),MATCH(X$2,Quantity!$A$4:$XX$4,0)),0)*(IFERROR(INDEX(Prices!$A$4:$XX$441,MATCH($A26,Prices!$A$4:$A$441,0),MATCH(X$2,Prices!$A$4:$XX$4,0)),0))</f>
        <v>0</v>
      </c>
      <c r="Y26" s="5">
        <f>+IFERROR(INDEX(Quantity!$A$5:$XX$441,MATCH($A26,Quantity!$A$5:$A$441,0),MATCH(Y$2,Quantity!$A$4:$XX$4,0)),0)*(IFERROR(INDEX(Prices!$A$4:$XX$441,MATCH($A26,Prices!$A$4:$A$441,0),MATCH(Y$2,Prices!$A$4:$XX$4,0)),0))</f>
        <v>0</v>
      </c>
      <c r="Z26" s="5">
        <f>+IFERROR(INDEX(Quantity!$A$5:$XX$441,MATCH($A26,Quantity!$A$5:$A$441,0),MATCH(Z$2,Quantity!$A$4:$XX$4,0)),0)*(IFERROR(INDEX(Prices!$A$4:$XX$441,MATCH($A26,Prices!$A$4:$A$441,0),MATCH(Z$2,Prices!$A$4:$XX$4,0)),0))</f>
        <v>0</v>
      </c>
      <c r="AA26" s="5">
        <f>+IFERROR(INDEX(Quantity!$A$5:$XX$441,MATCH($A26,Quantity!$A$5:$A$441,0),MATCH(AA$2,Quantity!$A$4:$XX$4,0)),0)*(IFERROR(INDEX(Prices!$A$4:$XX$441,MATCH($A26,Prices!$A$4:$A$441,0),MATCH(AA$2,Prices!$A$4:$XX$4,0)),0))</f>
        <v>4.4744774714013591E-13</v>
      </c>
      <c r="AB26" s="5">
        <f>+IFERROR(INDEX(Quantity!$A$5:$XX$441,MATCH($A26,Quantity!$A$5:$A$441,0),MATCH(AB$2,Quantity!$A$4:$XX$4,0)),0)*(IFERROR(INDEX(Prices!$A$4:$XX$441,MATCH($A26,Prices!$A$4:$A$441,0),MATCH(AB$2,Prices!$A$4:$XX$4,0)),0))</f>
        <v>0</v>
      </c>
      <c r="AC26" s="5">
        <f>+IFERROR(INDEX(Quantity!$A$5:$XX$441,MATCH($A26,Quantity!$A$5:$A$441,0),MATCH(AC$2,Quantity!$A$4:$XX$4,0)),0)*(IFERROR(INDEX(Prices!$A$4:$XX$441,MATCH($A26,Prices!$A$4:$A$441,0),MATCH(AC$2,Prices!$A$4:$XX$4,0)),0))</f>
        <v>0</v>
      </c>
      <c r="AD26" s="5">
        <f>+IFERROR(INDEX(Quantity!$A$5:$XX$441,MATCH($A26,Quantity!$A$5:$A$441,0),MATCH(AD$2,Quantity!$A$4:$XX$4,0)),0)*(IFERROR(INDEX(Prices!$A$4:$XX$441,MATCH($A26,Prices!$A$4:$A$441,0),MATCH(AD$2,Prices!$A$4:$XX$4,0)),0))</f>
        <v>0</v>
      </c>
      <c r="AE26" s="5">
        <f>+IFERROR(INDEX(Quantity!$A$5:$XX$441,MATCH($A26,Quantity!$A$5:$A$441,0),MATCH(AE$2,Quantity!$A$4:$XX$4,0)),0)*(IFERROR(INDEX(Prices!$A$4:$XX$441,MATCH($A26,Prices!$A$4:$A$441,0),MATCH(AE$2,Prices!$A$4:$XX$4,0)),0))</f>
        <v>0</v>
      </c>
      <c r="AF26" s="5">
        <f>+IFERROR(INDEX(Quantity!$A$5:$XX$441,MATCH($A26,Quantity!$A$5:$A$441,0),MATCH(AF$2,Quantity!$A$4:$XX$4,0)),0)*(IFERROR(INDEX(Prices!$A$4:$XX$441,MATCH($A26,Prices!$A$4:$A$441,0),MATCH(AF$2,Prices!$A$4:$XX$4,0)),0))</f>
        <v>0</v>
      </c>
      <c r="AG26" s="5">
        <f>+IFERROR(INDEX(Quantity!$A$5:$XX$441,MATCH($A26,Quantity!$A$5:$A$441,0),MATCH(AG$2,Quantity!$A$4:$XX$4,0)),0)*(IFERROR(INDEX(Prices!$A$4:$XX$441,MATCH($A26,Prices!$A$4:$A$441,0),MATCH(AG$2,Prices!$A$4:$XX$4,0)),0))</f>
        <v>0</v>
      </c>
      <c r="AH26" s="5">
        <f>+IFERROR(INDEX(Quantity!$A$5:$XX$441,MATCH($A26,Quantity!$A$5:$A$441,0),MATCH(AH$2,Quantity!$A$4:$XX$4,0)),0)*(IFERROR(INDEX(Prices!$A$4:$XX$441,MATCH($A26,Prices!$A$4:$A$441,0),MATCH(AH$2,Prices!$A$4:$XX$4,0)),0))</f>
        <v>470.92379999999986</v>
      </c>
      <c r="AI26" s="5">
        <f>+IFERROR(INDEX(Quantity!$A$5:$XX$441,MATCH($A26,Quantity!$A$5:$A$441,0),MATCH(AI$2,Quantity!$A$4:$XX$4,0)),0)*(IFERROR(INDEX(Prices!$A$4:$XX$441,MATCH($A26,Prices!$A$4:$A$441,0),MATCH(AI$2,Prices!$A$4:$XX$4,0)),0))</f>
        <v>3057.5489472071222</v>
      </c>
      <c r="AJ26" s="5">
        <f>+IFERROR(INDEX(Quantity!$A$5:$XX$441,MATCH($A26,Quantity!$A$5:$A$441,0),MATCH(AJ$2,Quantity!$A$4:$XX$4,0)),0)*(IFERROR(INDEX(Prices!$A$4:$XX$441,MATCH($A26,Prices!$A$4:$A$441,0),MATCH(AJ$2,Prices!$A$4:$XX$4,0)),0))</f>
        <v>0</v>
      </c>
      <c r="AK26" s="5">
        <f>+IFERROR(INDEX(Quantity!$A$5:$XX$441,MATCH($A26,Quantity!$A$5:$A$441,0),MATCH(AK$2,Quantity!$A$4:$XX$4,0)),0)*(IFERROR(INDEX(Prices!$A$4:$XX$441,MATCH($A26,Prices!$A$4:$A$441,0),MATCH(AK$2,Prices!$A$4:$XX$4,0)),0))</f>
        <v>0</v>
      </c>
      <c r="AL26" s="5">
        <f>+IFERROR(INDEX(Quantity!$A$5:$XX$441,MATCH($A26,Quantity!$A$5:$A$441,0),MATCH(AL$2,Quantity!$A$4:$XX$4,0)),0)*(IFERROR(INDEX(Prices!$A$4:$XX$441,MATCH($A26,Prices!$A$4:$A$441,0),MATCH(AL$2,Prices!$A$4:$XX$4,0)),0))</f>
        <v>0</v>
      </c>
      <c r="AM26" s="5">
        <f>+IFERROR(INDEX(Quantity!$A$5:$XX$441,MATCH($A26,Quantity!$A$5:$A$441,0),MATCH(AM$2,Quantity!$A$4:$XX$4,0)),0)*(IFERROR(INDEX(Prices!$A$4:$XX$441,MATCH($A26,Prices!$A$4:$A$441,0),MATCH(AM$2,Prices!$A$4:$XX$4,0)),0))</f>
        <v>0</v>
      </c>
      <c r="AN26" s="5">
        <f>+IFERROR(INDEX(Quantity!$A$5:$XX$441,MATCH($A26,Quantity!$A$5:$A$441,0),MATCH(AN$2,Quantity!$A$4:$XX$4,0)),0)*(IFERROR(INDEX(Prices!$A$4:$XX$441,MATCH($A26,Prices!$A$4:$A$441,0),MATCH(AN$2,Prices!$A$4:$XX$4,0)),0))</f>
        <v>0</v>
      </c>
      <c r="AO26" s="2">
        <f>+IFERROR(INDEX(Quantity!$A$5:$XX$441,MATCH($A26,Quantity!$A$5:$A$441,0),MATCH(AO$2,Quantity!$A$4:$XX$4,0)),0)*(IFERROR(INDEX(Prices!$A$4:$XX$441,MATCH($A26,Prices!$A$4:$A$441,0),MATCH(AO$2,Prices!$A$4:$XX$4,0)),0))</f>
        <v>0</v>
      </c>
      <c r="AP26" s="2">
        <f>+IFERROR(INDEX(Quantity!$A$5:$XX$441,MATCH($A26,Quantity!$A$5:$A$441,0),MATCH(AP$2,Quantity!$A$4:$XX$4,0)),0)*(IFERROR(INDEX(Prices!$A$4:$XX$441,MATCH($A26,Prices!$A$4:$A$441,0),MATCH(AP$2,Prices!$A$4:$XX$4,0)),0))</f>
        <v>0</v>
      </c>
      <c r="AQ26" s="2">
        <f>+IFERROR(INDEX(Quantity!$A$5:$XX$441,MATCH($A26,Quantity!$A$5:$A$441,0),MATCH(AQ$2,Quantity!$A$4:$XX$4,0)),0)*(IFERROR(INDEX(Prices!$A$4:$XX$441,MATCH($A26,Prices!$A$4:$A$441,0),MATCH(AQ$2,Prices!$A$4:$XX$4,0)),0))</f>
        <v>0</v>
      </c>
      <c r="AR26" s="2">
        <f>+IFERROR(INDEX(Quantity!$A$5:$XX$441,MATCH($A26,Quantity!$A$5:$A$441,0),MATCH(AR$2,Quantity!$A$4:$XX$4,0)),0)*(IFERROR(INDEX(Prices!$A$4:$XX$441,MATCH($A26,Prices!$A$4:$A$441,0),MATCH(AR$2,Prices!$A$4:$XX$4,0)),0))</f>
        <v>0</v>
      </c>
      <c r="AS26" s="2"/>
      <c r="AT26" s="2"/>
    </row>
    <row r="27" spans="1:46" hidden="1" x14ac:dyDescent="0.25">
      <c r="A27" s="1">
        <f>+Quantity!A29</f>
        <v>44332</v>
      </c>
      <c r="B27" s="1"/>
      <c r="C27" s="13">
        <f>SUM($F27:XY27)</f>
        <v>12918.241312245513</v>
      </c>
      <c r="D27" s="31">
        <f>+IFERROR(INDEX(Prices!$A$4:$XY$441,MATCH($A26,Prices!$A$4:$A$441,0),MATCH(F$2,Prices!$A$4:$XY$4,0))/INDEX(Prices!$A$4:$XY$441,MATCH($A27,Prices!$A$4:$A$441,0),MATCH(F$2,Prices!$A$4:$XY$4,0)),0)-1</f>
        <v>0</v>
      </c>
      <c r="E27" s="6">
        <f>((Cantidades4[[#This Row],[Totals]]-Cantidades4[[#This Row],[Deposits]])/C26)-1</f>
        <v>-8.2472907699614129E-2</v>
      </c>
      <c r="F27" s="5">
        <f>+IFERROR(INDEX(Quantity!$A$5:$XX$441,MATCH($A27,Quantity!$A$5:$A$441,0),MATCH(F$2,Quantity!$A$4:$XX$4,0)),0)*(IFERROR(INDEX(Prices!$A$4:$XX$441,MATCH($A27,Prices!$A$4:$A$441,0),MATCH(F$2,Prices!$A$4:$XX$4,0)),0))</f>
        <v>0</v>
      </c>
      <c r="G27" s="5">
        <f>+IFERROR(INDEX(Quantity!$A$5:$XX$441,MATCH($A27,Quantity!$A$5:$A$441,0),MATCH(G$2,Quantity!$A$4:$XX$4,0)),0)*(IFERROR(INDEX(Prices!$A$4:$XX$441,MATCH($A27,Prices!$A$4:$A$441,0),MATCH(G$2,Prices!$A$4:$XX$4,0)),0))</f>
        <v>29.345400000000001</v>
      </c>
      <c r="H27" s="5">
        <f>+IFERROR(INDEX(Quantity!$A$5:$XX$441,MATCH($A27,Quantity!$A$5:$A$441,0),MATCH(H$2,Quantity!$A$4:$XX$4,0)),0)*(IFERROR(INDEX(Prices!$A$4:$XX$441,MATCH($A27,Prices!$A$4:$A$441,0),MATCH(H$2,Prices!$A$4:$XX$4,0)),0))</f>
        <v>6002.336886</v>
      </c>
      <c r="I27" s="2">
        <f>+IFERROR(INDEX(Quantity!$A$5:$XX$441,MATCH($A27,Quantity!$A$5:$A$441,0),MATCH(I$2,Quantity!$A$4:$XX$4,0)),0)*(IFERROR(INDEX(Prices!$A$4:$XX$441,MATCH($A27,Prices!$A$4:$A$441,0),MATCH(I$2,Prices!$A$4:$XX$4,0)),0))</f>
        <v>0</v>
      </c>
      <c r="J27" s="2">
        <f>+IFERROR(INDEX(Quantity!$A$5:$XX$441,MATCH($A27,Quantity!$A$5:$A$441,0),MATCH(J$2,Quantity!$A$4:$XX$4,0)),0)*(IFERROR(INDEX(Prices!$A$4:$XX$441,MATCH($A27,Prices!$A$4:$A$441,0),MATCH(J$2,Prices!$A$4:$XX$4,0)),0))</f>
        <v>0</v>
      </c>
      <c r="K27" s="2"/>
      <c r="L27" s="2"/>
      <c r="M27" s="2"/>
      <c r="N27" s="2"/>
      <c r="O27" s="5">
        <f>+IFERROR(INDEX(Quantity!$A$5:$XX$441,MATCH($A27,Quantity!$A$5:$A$441,0),MATCH(O$2,Quantity!$A$4:$XX$4,0)),0)*(IFERROR(INDEX(Prices!$A$4:$XX$441,MATCH($A27,Prices!$A$4:$A$441,0),MATCH(O$2,Prices!$A$4:$XX$4,0)),0))</f>
        <v>0</v>
      </c>
      <c r="P27" s="5">
        <f>+IFERROR(INDEX(Quantity!$A$5:$XX$441,MATCH($A27,Quantity!$A$5:$A$441,0),MATCH(P$2,Quantity!$A$4:$XX$4,0)),0)*(IFERROR(INDEX(Prices!$A$4:$XX$441,MATCH($A27,Prices!$A$4:$A$441,0),MATCH(P$2,Prices!$A$4:$XX$4,0)),0))</f>
        <v>-2.2737367544323206E-13</v>
      </c>
      <c r="Q27" s="5">
        <f>+IFERROR(INDEX(Quantity!$A$5:$XX$441,MATCH($A27,Quantity!$A$5:$A$441,0),MATCH(Q$2,Quantity!$A$4:$XX$4,0)),0)*(IFERROR(INDEX(Prices!$A$4:$XX$441,MATCH($A27,Prices!$A$4:$A$441,0),MATCH(Q$2,Prices!$A$4:$XX$4,0)),0))</f>
        <v>-3361.9800000000009</v>
      </c>
      <c r="R27" s="5">
        <f>+IFERROR(INDEX(Quantity!$A$5:$XX$441,MATCH($A27,Quantity!$A$5:$A$441,0),MATCH(R$2,Quantity!$A$4:$XX$4,0)),0)*(IFERROR(INDEX(Prices!$A$4:$XX$441,MATCH($A27,Prices!$A$4:$A$441,0),MATCH(R$2,Prices!$A$4:$XX$4,0)),0))</f>
        <v>0</v>
      </c>
      <c r="S27" s="5">
        <f>+IFERROR(INDEX(Quantity!$A$5:$XX$441,MATCH($A27,Quantity!$A$5:$A$441,0),MATCH(S$2,Quantity!$A$4:$XX$4,0)),0)*(IFERROR(INDEX(Prices!$A$4:$XX$441,MATCH($A27,Prices!$A$4:$A$441,0),MATCH(S$2,Prices!$A$4:$XX$4,0)),0))</f>
        <v>5005.9799999999996</v>
      </c>
      <c r="T27" s="5">
        <f>+IFERROR(INDEX(Quantity!$A$5:$XX$441,MATCH($A27,Quantity!$A$5:$A$441,0),MATCH(T$2,Quantity!$A$4:$XX$4,0)),0)*(IFERROR(INDEX(Prices!$A$4:$XX$441,MATCH($A27,Prices!$A$4:$A$441,0),MATCH(T$2,Prices!$A$4:$XX$4,0)),0))</f>
        <v>2930.9776574435596</v>
      </c>
      <c r="U27" s="5">
        <f>+IFERROR(INDEX(Quantity!$A$5:$XX$441,MATCH($A27,Quantity!$A$5:$A$441,0),MATCH(U$2,Quantity!$A$4:$XX$4,0)),0)*(IFERROR(INDEX(Prices!$A$4:$XX$441,MATCH($A27,Prices!$A$4:$A$441,0),MATCH(U$2,Prices!$A$4:$XX$4,0)),0))</f>
        <v>0</v>
      </c>
      <c r="V27" s="5">
        <f>+IFERROR(INDEX(Quantity!$A$5:$XX$441,MATCH($A27,Quantity!$A$5:$A$441,0),MATCH(V$2,Quantity!$A$4:$XX$4,0)),0)*(IFERROR(INDEX(Prices!$A$4:$XX$441,MATCH($A27,Prices!$A$4:$A$441,0),MATCH(V$2,Prices!$A$4:$XX$4,0)),0))</f>
        <v>0</v>
      </c>
      <c r="W27" s="5">
        <f>+IFERROR(INDEX(Quantity!$A$5:$XX$441,MATCH($A27,Quantity!$A$5:$A$441,0),MATCH(W$2,Quantity!$A$4:$XX$4,0)),0)*(IFERROR(INDEX(Prices!$A$4:$XX$441,MATCH($A27,Prices!$A$4:$A$441,0),MATCH(W$2,Prices!$A$4:$XX$4,0)),0))</f>
        <v>0</v>
      </c>
      <c r="X27" s="5">
        <f>+IFERROR(INDEX(Quantity!$A$5:$XX$441,MATCH($A27,Quantity!$A$5:$A$441,0),MATCH(X$2,Quantity!$A$4:$XX$4,0)),0)*(IFERROR(INDEX(Prices!$A$4:$XX$441,MATCH($A27,Prices!$A$4:$A$441,0),MATCH(X$2,Prices!$A$4:$XX$4,0)),0))</f>
        <v>0</v>
      </c>
      <c r="Y27" s="5">
        <f>+IFERROR(INDEX(Quantity!$A$5:$XX$441,MATCH($A27,Quantity!$A$5:$A$441,0),MATCH(Y$2,Quantity!$A$4:$XX$4,0)),0)*(IFERROR(INDEX(Prices!$A$4:$XX$441,MATCH($A27,Prices!$A$4:$A$441,0),MATCH(Y$2,Prices!$A$4:$XX$4,0)),0))</f>
        <v>0</v>
      </c>
      <c r="Z27" s="5">
        <f>+IFERROR(INDEX(Quantity!$A$5:$XX$441,MATCH($A27,Quantity!$A$5:$A$441,0),MATCH(Z$2,Quantity!$A$4:$XX$4,0)),0)*(IFERROR(INDEX(Prices!$A$4:$XX$441,MATCH($A27,Prices!$A$4:$A$441,0),MATCH(Z$2,Prices!$A$4:$XX$4,0)),0))</f>
        <v>0</v>
      </c>
      <c r="AA27" s="5">
        <f>+IFERROR(INDEX(Quantity!$A$5:$XX$441,MATCH($A27,Quantity!$A$5:$A$441,0),MATCH(AA$2,Quantity!$A$4:$XX$4,0)),0)*(IFERROR(INDEX(Prices!$A$4:$XX$441,MATCH($A27,Prices!$A$4:$A$441,0),MATCH(AA$2,Prices!$A$4:$XX$4,0)),0))</f>
        <v>4.4744774714013591E-13</v>
      </c>
      <c r="AB27" s="5">
        <f>+IFERROR(INDEX(Quantity!$A$5:$XX$441,MATCH($A27,Quantity!$A$5:$A$441,0),MATCH(AB$2,Quantity!$A$4:$XX$4,0)),0)*(IFERROR(INDEX(Prices!$A$4:$XX$441,MATCH($A27,Prices!$A$4:$A$441,0),MATCH(AB$2,Prices!$A$4:$XX$4,0)),0))</f>
        <v>0</v>
      </c>
      <c r="AC27" s="5">
        <f>+IFERROR(INDEX(Quantity!$A$5:$XX$441,MATCH($A27,Quantity!$A$5:$A$441,0),MATCH(AC$2,Quantity!$A$4:$XX$4,0)),0)*(IFERROR(INDEX(Prices!$A$4:$XX$441,MATCH($A27,Prices!$A$4:$A$441,0),MATCH(AC$2,Prices!$A$4:$XX$4,0)),0))</f>
        <v>0</v>
      </c>
      <c r="AD27" s="5">
        <f>+IFERROR(INDEX(Quantity!$A$5:$XX$441,MATCH($A27,Quantity!$A$5:$A$441,0),MATCH(AD$2,Quantity!$A$4:$XX$4,0)),0)*(IFERROR(INDEX(Prices!$A$4:$XX$441,MATCH($A27,Prices!$A$4:$A$441,0),MATCH(AD$2,Prices!$A$4:$XX$4,0)),0))</f>
        <v>0</v>
      </c>
      <c r="AE27" s="5">
        <f>+IFERROR(INDEX(Quantity!$A$5:$XX$441,MATCH($A27,Quantity!$A$5:$A$441,0),MATCH(AE$2,Quantity!$A$4:$XX$4,0)),0)*(IFERROR(INDEX(Prices!$A$4:$XX$441,MATCH($A27,Prices!$A$4:$A$441,0),MATCH(AE$2,Prices!$A$4:$XX$4,0)),0))</f>
        <v>0</v>
      </c>
      <c r="AF27" s="5">
        <f>+IFERROR(INDEX(Quantity!$A$5:$XX$441,MATCH($A27,Quantity!$A$5:$A$441,0),MATCH(AF$2,Quantity!$A$4:$XX$4,0)),0)*(IFERROR(INDEX(Prices!$A$4:$XX$441,MATCH($A27,Prices!$A$4:$A$441,0),MATCH(AF$2,Prices!$A$4:$XX$4,0)),0))</f>
        <v>0</v>
      </c>
      <c r="AG27" s="5">
        <f>+IFERROR(INDEX(Quantity!$A$5:$XX$441,MATCH($A27,Quantity!$A$5:$A$441,0),MATCH(AG$2,Quantity!$A$4:$XX$4,0)),0)*(IFERROR(INDEX(Prices!$A$4:$XX$441,MATCH($A27,Prices!$A$4:$A$441,0),MATCH(AG$2,Prices!$A$4:$XX$4,0)),0))</f>
        <v>0</v>
      </c>
      <c r="AH27" s="5">
        <f>+IFERROR(INDEX(Quantity!$A$5:$XX$441,MATCH($A27,Quantity!$A$5:$A$441,0),MATCH(AH$2,Quantity!$A$4:$XX$4,0)),0)*(IFERROR(INDEX(Prices!$A$4:$XX$441,MATCH($A27,Prices!$A$4:$A$441,0),MATCH(AH$2,Prices!$A$4:$XX$4,0)),0))</f>
        <v>1282.1555999999998</v>
      </c>
      <c r="AI27" s="5">
        <f>+IFERROR(INDEX(Quantity!$A$5:$XX$441,MATCH($A27,Quantity!$A$5:$A$441,0),MATCH(AI$2,Quantity!$A$4:$XX$4,0)),0)*(IFERROR(INDEX(Prices!$A$4:$XX$441,MATCH($A27,Prices!$A$4:$A$441,0),MATCH(AI$2,Prices!$A$4:$XX$4,0)),0))</f>
        <v>1029.4257688019536</v>
      </c>
      <c r="AJ27" s="5">
        <f>+IFERROR(INDEX(Quantity!$A$5:$XX$441,MATCH($A27,Quantity!$A$5:$A$441,0),MATCH(AJ$2,Quantity!$A$4:$XX$4,0)),0)*(IFERROR(INDEX(Prices!$A$4:$XX$441,MATCH($A27,Prices!$A$4:$A$441,0),MATCH(AJ$2,Prices!$A$4:$XX$4,0)),0))</f>
        <v>0</v>
      </c>
      <c r="AK27" s="5">
        <f>+IFERROR(INDEX(Quantity!$A$5:$XX$441,MATCH($A27,Quantity!$A$5:$A$441,0),MATCH(AK$2,Quantity!$A$4:$XX$4,0)),0)*(IFERROR(INDEX(Prices!$A$4:$XX$441,MATCH($A27,Prices!$A$4:$A$441,0),MATCH(AK$2,Prices!$A$4:$XX$4,0)),0))</f>
        <v>0</v>
      </c>
      <c r="AL27" s="5">
        <f>+IFERROR(INDEX(Quantity!$A$5:$XX$441,MATCH($A27,Quantity!$A$5:$A$441,0),MATCH(AL$2,Quantity!$A$4:$XX$4,0)),0)*(IFERROR(INDEX(Prices!$A$4:$XX$441,MATCH($A27,Prices!$A$4:$A$441,0),MATCH(AL$2,Prices!$A$4:$XX$4,0)),0))</f>
        <v>0</v>
      </c>
      <c r="AM27" s="5">
        <f>+IFERROR(INDEX(Quantity!$A$5:$XX$441,MATCH($A27,Quantity!$A$5:$A$441,0),MATCH(AM$2,Quantity!$A$4:$XX$4,0)),0)*(IFERROR(INDEX(Prices!$A$4:$XX$441,MATCH($A27,Prices!$A$4:$A$441,0),MATCH(AM$2,Prices!$A$4:$XX$4,0)),0))</f>
        <v>0</v>
      </c>
      <c r="AN27" s="5">
        <f>+IFERROR(INDEX(Quantity!$A$5:$XX$441,MATCH($A27,Quantity!$A$5:$A$441,0),MATCH(AN$2,Quantity!$A$4:$XX$4,0)),0)*(IFERROR(INDEX(Prices!$A$4:$XX$441,MATCH($A27,Prices!$A$4:$A$441,0),MATCH(AN$2,Prices!$A$4:$XX$4,0)),0))</f>
        <v>0</v>
      </c>
      <c r="AO27" s="2">
        <f>+IFERROR(INDEX(Quantity!$A$5:$XX$441,MATCH($A27,Quantity!$A$5:$A$441,0),MATCH(AO$2,Quantity!$A$4:$XX$4,0)),0)*(IFERROR(INDEX(Prices!$A$4:$XX$441,MATCH($A27,Prices!$A$4:$A$441,0),MATCH(AO$2,Prices!$A$4:$XX$4,0)),0))</f>
        <v>0</v>
      </c>
      <c r="AP27" s="2">
        <f>+IFERROR(INDEX(Quantity!$A$5:$XX$441,MATCH($A27,Quantity!$A$5:$A$441,0),MATCH(AP$2,Quantity!$A$4:$XX$4,0)),0)*(IFERROR(INDEX(Prices!$A$4:$XX$441,MATCH($A27,Prices!$A$4:$A$441,0),MATCH(AP$2,Prices!$A$4:$XX$4,0)),0))</f>
        <v>0</v>
      </c>
      <c r="AQ27" s="2">
        <f>+IFERROR(INDEX(Quantity!$A$5:$XX$441,MATCH($A27,Quantity!$A$5:$A$441,0),MATCH(AQ$2,Quantity!$A$4:$XX$4,0)),0)*(IFERROR(INDEX(Prices!$A$4:$XX$441,MATCH($A27,Prices!$A$4:$A$441,0),MATCH(AQ$2,Prices!$A$4:$XX$4,0)),0))</f>
        <v>0</v>
      </c>
      <c r="AR27" s="2">
        <f>+IFERROR(INDEX(Quantity!$A$5:$XX$441,MATCH($A27,Quantity!$A$5:$A$441,0),MATCH(AR$2,Quantity!$A$4:$XX$4,0)),0)*(IFERROR(INDEX(Prices!$A$4:$XX$441,MATCH($A27,Prices!$A$4:$A$441,0),MATCH(AR$2,Prices!$A$4:$XX$4,0)),0))</f>
        <v>0</v>
      </c>
      <c r="AS27" s="2"/>
      <c r="AT27" s="2"/>
    </row>
    <row r="28" spans="1:46" hidden="1" x14ac:dyDescent="0.25">
      <c r="A28" s="1">
        <f>+Quantity!A30</f>
        <v>44336</v>
      </c>
      <c r="B28" s="1"/>
      <c r="C28" s="13">
        <f>SUM($F28:XY28)</f>
        <v>11605.271189581967</v>
      </c>
      <c r="D28" s="31">
        <f>+IFERROR(INDEX(Prices!$A$4:$XY$441,MATCH($A27,Prices!$A$4:$A$441,0),MATCH(F$2,Prices!$A$4:$XY$4,0))/INDEX(Prices!$A$4:$XY$441,MATCH($A28,Prices!$A$4:$A$441,0),MATCH(F$2,Prices!$A$4:$XY$4,0)),0)-1</f>
        <v>0.39349305490817565</v>
      </c>
      <c r="E28" s="6">
        <f>((Cantidades4[[#This Row],[Totals]]-Cantidades4[[#This Row],[Deposits]])/C27)-1</f>
        <v>-0.10163690946219983</v>
      </c>
      <c r="F28" s="5">
        <f>+IFERROR(INDEX(Quantity!$A$5:$XX$441,MATCH($A28,Quantity!$A$5:$A$441,0),MATCH(F$2,Quantity!$A$4:$XX$4,0)),0)*(IFERROR(INDEX(Prices!$A$4:$XX$441,MATCH($A28,Prices!$A$4:$A$441,0),MATCH(F$2,Prices!$A$4:$XX$4,0)),0))</f>
        <v>0</v>
      </c>
      <c r="G28" s="5">
        <f>+IFERROR(INDEX(Quantity!$A$5:$XX$441,MATCH($A28,Quantity!$A$5:$A$441,0),MATCH(G$2,Quantity!$A$4:$XX$4,0)),0)*(IFERROR(INDEX(Prices!$A$4:$XX$441,MATCH($A28,Prices!$A$4:$A$441,0),MATCH(G$2,Prices!$A$4:$XX$4,0)),0))</f>
        <v>29.345400000000001</v>
      </c>
      <c r="H28" s="5">
        <f>+IFERROR(INDEX(Quantity!$A$5:$XX$441,MATCH($A28,Quantity!$A$5:$A$441,0),MATCH(H$2,Quantity!$A$4:$XX$4,0)),0)*(IFERROR(INDEX(Prices!$A$4:$XX$441,MATCH($A28,Prices!$A$4:$A$441,0),MATCH(H$2,Prices!$A$4:$XX$4,0)),0))</f>
        <v>4997.9654999999993</v>
      </c>
      <c r="I28" s="2">
        <f>+IFERROR(INDEX(Quantity!$A$5:$XX$441,MATCH($A28,Quantity!$A$5:$A$441,0),MATCH(I$2,Quantity!$A$4:$XX$4,0)),0)*(IFERROR(INDEX(Prices!$A$4:$XX$441,MATCH($A28,Prices!$A$4:$A$441,0),MATCH(I$2,Prices!$A$4:$XX$4,0)),0))</f>
        <v>0</v>
      </c>
      <c r="J28" s="2">
        <f>+IFERROR(INDEX(Quantity!$A$5:$XX$441,MATCH($A28,Quantity!$A$5:$A$441,0),MATCH(J$2,Quantity!$A$4:$XX$4,0)),0)*(IFERROR(INDEX(Prices!$A$4:$XX$441,MATCH($A28,Prices!$A$4:$A$441,0),MATCH(J$2,Prices!$A$4:$XX$4,0)),0))</f>
        <v>0</v>
      </c>
      <c r="K28" s="2"/>
      <c r="L28" s="2"/>
      <c r="M28" s="2"/>
      <c r="N28" s="2"/>
      <c r="O28" s="5">
        <f>+IFERROR(INDEX(Quantity!$A$5:$XX$441,MATCH($A28,Quantity!$A$5:$A$441,0),MATCH(O$2,Quantity!$A$4:$XX$4,0)),0)*(IFERROR(INDEX(Prices!$A$4:$XX$441,MATCH($A28,Prices!$A$4:$A$441,0),MATCH(O$2,Prices!$A$4:$XX$4,0)),0))</f>
        <v>0</v>
      </c>
      <c r="P28" s="5">
        <f>+IFERROR(INDEX(Quantity!$A$5:$XX$441,MATCH($A28,Quantity!$A$5:$A$441,0),MATCH(P$2,Quantity!$A$4:$XX$4,0)),0)*(IFERROR(INDEX(Prices!$A$4:$XX$441,MATCH($A28,Prices!$A$4:$A$441,0),MATCH(P$2,Prices!$A$4:$XX$4,0)),0))</f>
        <v>-2.2737367544323206E-13</v>
      </c>
      <c r="Q28" s="5">
        <f>+IFERROR(INDEX(Quantity!$A$5:$XX$441,MATCH($A28,Quantity!$A$5:$A$441,0),MATCH(Q$2,Quantity!$A$4:$XX$4,0)),0)*(IFERROR(INDEX(Prices!$A$4:$XX$441,MATCH($A28,Prices!$A$4:$A$441,0),MATCH(Q$2,Prices!$A$4:$XX$4,0)),0))</f>
        <v>-3361.9800000000009</v>
      </c>
      <c r="R28" s="5">
        <f>+IFERROR(INDEX(Quantity!$A$5:$XX$441,MATCH($A28,Quantity!$A$5:$A$441,0),MATCH(R$2,Quantity!$A$4:$XX$4,0)),0)*(IFERROR(INDEX(Prices!$A$4:$XX$441,MATCH($A28,Prices!$A$4:$A$441,0),MATCH(R$2,Prices!$A$4:$XX$4,0)),0))</f>
        <v>0</v>
      </c>
      <c r="S28" s="5">
        <f>+IFERROR(INDEX(Quantity!$A$5:$XX$441,MATCH($A28,Quantity!$A$5:$A$441,0),MATCH(S$2,Quantity!$A$4:$XX$4,0)),0)*(IFERROR(INDEX(Prices!$A$4:$XX$441,MATCH($A28,Prices!$A$4:$A$441,0),MATCH(S$2,Prices!$A$4:$XX$4,0)),0))</f>
        <v>5005.9799999999996</v>
      </c>
      <c r="T28" s="5">
        <f>+IFERROR(INDEX(Quantity!$A$5:$XX$441,MATCH($A28,Quantity!$A$5:$A$441,0),MATCH(T$2,Quantity!$A$4:$XX$4,0)),0)*(IFERROR(INDEX(Prices!$A$4:$XX$441,MATCH($A28,Prices!$A$4:$A$441,0),MATCH(T$2,Prices!$A$4:$XX$4,0)),0))</f>
        <v>2930.9776574435596</v>
      </c>
      <c r="U28" s="5">
        <f>+IFERROR(INDEX(Quantity!$A$5:$XX$441,MATCH($A28,Quantity!$A$5:$A$441,0),MATCH(U$2,Quantity!$A$4:$XX$4,0)),0)*(IFERROR(INDEX(Prices!$A$4:$XX$441,MATCH($A28,Prices!$A$4:$A$441,0),MATCH(U$2,Prices!$A$4:$XX$4,0)),0))</f>
        <v>0</v>
      </c>
      <c r="V28" s="5">
        <f>+IFERROR(INDEX(Quantity!$A$5:$XX$441,MATCH($A28,Quantity!$A$5:$A$441,0),MATCH(V$2,Quantity!$A$4:$XX$4,0)),0)*(IFERROR(INDEX(Prices!$A$4:$XX$441,MATCH($A28,Prices!$A$4:$A$441,0),MATCH(V$2,Prices!$A$4:$XX$4,0)),0))</f>
        <v>0</v>
      </c>
      <c r="W28" s="5">
        <f>+IFERROR(INDEX(Quantity!$A$5:$XX$441,MATCH($A28,Quantity!$A$5:$A$441,0),MATCH(W$2,Quantity!$A$4:$XX$4,0)),0)*(IFERROR(INDEX(Prices!$A$4:$XX$441,MATCH($A28,Prices!$A$4:$A$441,0),MATCH(W$2,Prices!$A$4:$XX$4,0)),0))</f>
        <v>0</v>
      </c>
      <c r="X28" s="5">
        <f>+IFERROR(INDEX(Quantity!$A$5:$XX$441,MATCH($A28,Quantity!$A$5:$A$441,0),MATCH(X$2,Quantity!$A$4:$XX$4,0)),0)*(IFERROR(INDEX(Prices!$A$4:$XX$441,MATCH($A28,Prices!$A$4:$A$441,0),MATCH(X$2,Prices!$A$4:$XX$4,0)),0))</f>
        <v>0</v>
      </c>
      <c r="Y28" s="5">
        <f>+IFERROR(INDEX(Quantity!$A$5:$XX$441,MATCH($A28,Quantity!$A$5:$A$441,0),MATCH(Y$2,Quantity!$A$4:$XX$4,0)),0)*(IFERROR(INDEX(Prices!$A$4:$XX$441,MATCH($A28,Prices!$A$4:$A$441,0),MATCH(Y$2,Prices!$A$4:$XX$4,0)),0))</f>
        <v>0</v>
      </c>
      <c r="Z28" s="5">
        <f>+IFERROR(INDEX(Quantity!$A$5:$XX$441,MATCH($A28,Quantity!$A$5:$A$441,0),MATCH(Z$2,Quantity!$A$4:$XX$4,0)),0)*(IFERROR(INDEX(Prices!$A$4:$XX$441,MATCH($A28,Prices!$A$4:$A$441,0),MATCH(Z$2,Prices!$A$4:$XX$4,0)),0))</f>
        <v>0</v>
      </c>
      <c r="AA28" s="5">
        <f>+IFERROR(INDEX(Quantity!$A$5:$XX$441,MATCH($A28,Quantity!$A$5:$A$441,0),MATCH(AA$2,Quantity!$A$4:$XX$4,0)),0)*(IFERROR(INDEX(Prices!$A$4:$XX$441,MATCH($A28,Prices!$A$4:$A$441,0),MATCH(AA$2,Prices!$A$4:$XX$4,0)),0))</f>
        <v>4.4744774714013591E-13</v>
      </c>
      <c r="AB28" s="5">
        <f>+IFERROR(INDEX(Quantity!$A$5:$XX$441,MATCH($A28,Quantity!$A$5:$A$441,0),MATCH(AB$2,Quantity!$A$4:$XX$4,0)),0)*(IFERROR(INDEX(Prices!$A$4:$XX$441,MATCH($A28,Prices!$A$4:$A$441,0),MATCH(AB$2,Prices!$A$4:$XX$4,0)),0))</f>
        <v>0</v>
      </c>
      <c r="AC28" s="5">
        <f>+IFERROR(INDEX(Quantity!$A$5:$XX$441,MATCH($A28,Quantity!$A$5:$A$441,0),MATCH(AC$2,Quantity!$A$4:$XX$4,0)),0)*(IFERROR(INDEX(Prices!$A$4:$XX$441,MATCH($A28,Prices!$A$4:$A$441,0),MATCH(AC$2,Prices!$A$4:$XX$4,0)),0))</f>
        <v>0</v>
      </c>
      <c r="AD28" s="5">
        <f>+IFERROR(INDEX(Quantity!$A$5:$XX$441,MATCH($A28,Quantity!$A$5:$A$441,0),MATCH(AD$2,Quantity!$A$4:$XX$4,0)),0)*(IFERROR(INDEX(Prices!$A$4:$XX$441,MATCH($A28,Prices!$A$4:$A$441,0),MATCH(AD$2,Prices!$A$4:$XX$4,0)),0))</f>
        <v>0</v>
      </c>
      <c r="AE28" s="5">
        <f>+IFERROR(INDEX(Quantity!$A$5:$XX$441,MATCH($A28,Quantity!$A$5:$A$441,0),MATCH(AE$2,Quantity!$A$4:$XX$4,0)),0)*(IFERROR(INDEX(Prices!$A$4:$XX$441,MATCH($A28,Prices!$A$4:$A$441,0),MATCH(AE$2,Prices!$A$4:$XX$4,0)),0))</f>
        <v>0</v>
      </c>
      <c r="AF28" s="5">
        <f>+IFERROR(INDEX(Quantity!$A$5:$XX$441,MATCH($A28,Quantity!$A$5:$A$441,0),MATCH(AF$2,Quantity!$A$4:$XX$4,0)),0)*(IFERROR(INDEX(Prices!$A$4:$XX$441,MATCH($A28,Prices!$A$4:$A$441,0),MATCH(AF$2,Prices!$A$4:$XX$4,0)),0))</f>
        <v>0</v>
      </c>
      <c r="AG28" s="5">
        <f>+IFERROR(INDEX(Quantity!$A$5:$XX$441,MATCH($A28,Quantity!$A$5:$A$441,0),MATCH(AG$2,Quantity!$A$4:$XX$4,0)),0)*(IFERROR(INDEX(Prices!$A$4:$XX$441,MATCH($A28,Prices!$A$4:$A$441,0),MATCH(AG$2,Prices!$A$4:$XX$4,0)),0))</f>
        <v>0</v>
      </c>
      <c r="AH28" s="5">
        <f>+IFERROR(INDEX(Quantity!$A$5:$XX$441,MATCH($A28,Quantity!$A$5:$A$441,0),MATCH(AH$2,Quantity!$A$4:$XX$4,0)),0)*(IFERROR(INDEX(Prices!$A$4:$XX$441,MATCH($A28,Prices!$A$4:$A$441,0),MATCH(AH$2,Prices!$A$4:$XX$4,0)),0))</f>
        <v>-1.8189894035458566E-13</v>
      </c>
      <c r="AI28" s="5">
        <f>+IFERROR(INDEX(Quantity!$A$5:$XX$441,MATCH($A28,Quantity!$A$5:$A$441,0),MATCH(AI$2,Quantity!$A$4:$XX$4,0)),0)*(IFERROR(INDEX(Prices!$A$4:$XX$441,MATCH($A28,Prices!$A$4:$A$441,0),MATCH(AI$2,Prices!$A$4:$XX$4,0)),0))</f>
        <v>2002.9826321384073</v>
      </c>
      <c r="AJ28" s="5">
        <f>+IFERROR(INDEX(Quantity!$A$5:$XX$441,MATCH($A28,Quantity!$A$5:$A$441,0),MATCH(AJ$2,Quantity!$A$4:$XX$4,0)),0)*(IFERROR(INDEX(Prices!$A$4:$XX$441,MATCH($A28,Prices!$A$4:$A$441,0),MATCH(AJ$2,Prices!$A$4:$XX$4,0)),0))</f>
        <v>0</v>
      </c>
      <c r="AK28" s="5">
        <f>+IFERROR(INDEX(Quantity!$A$5:$XX$441,MATCH($A28,Quantity!$A$5:$A$441,0),MATCH(AK$2,Quantity!$A$4:$XX$4,0)),0)*(IFERROR(INDEX(Prices!$A$4:$XX$441,MATCH($A28,Prices!$A$4:$A$441,0),MATCH(AK$2,Prices!$A$4:$XX$4,0)),0))</f>
        <v>0</v>
      </c>
      <c r="AL28" s="5">
        <f>+IFERROR(INDEX(Quantity!$A$5:$XX$441,MATCH($A28,Quantity!$A$5:$A$441,0),MATCH(AL$2,Quantity!$A$4:$XX$4,0)),0)*(IFERROR(INDEX(Prices!$A$4:$XX$441,MATCH($A28,Prices!$A$4:$A$441,0),MATCH(AL$2,Prices!$A$4:$XX$4,0)),0))</f>
        <v>0</v>
      </c>
      <c r="AM28" s="5">
        <f>+IFERROR(INDEX(Quantity!$A$5:$XX$441,MATCH($A28,Quantity!$A$5:$A$441,0),MATCH(AM$2,Quantity!$A$4:$XX$4,0)),0)*(IFERROR(INDEX(Prices!$A$4:$XX$441,MATCH($A28,Prices!$A$4:$A$441,0),MATCH(AM$2,Prices!$A$4:$XX$4,0)),0))</f>
        <v>0</v>
      </c>
      <c r="AN28" s="5">
        <f>+IFERROR(INDEX(Quantity!$A$5:$XX$441,MATCH($A28,Quantity!$A$5:$A$441,0),MATCH(AN$2,Quantity!$A$4:$XX$4,0)),0)*(IFERROR(INDEX(Prices!$A$4:$XX$441,MATCH($A28,Prices!$A$4:$A$441,0),MATCH(AN$2,Prices!$A$4:$XX$4,0)),0))</f>
        <v>0</v>
      </c>
      <c r="AO28" s="2">
        <f>+IFERROR(INDEX(Quantity!$A$5:$XX$441,MATCH($A28,Quantity!$A$5:$A$441,0),MATCH(AO$2,Quantity!$A$4:$XX$4,0)),0)*(IFERROR(INDEX(Prices!$A$4:$XX$441,MATCH($A28,Prices!$A$4:$A$441,0),MATCH(AO$2,Prices!$A$4:$XX$4,0)),0))</f>
        <v>0</v>
      </c>
      <c r="AP28" s="2">
        <f>+IFERROR(INDEX(Quantity!$A$5:$XX$441,MATCH($A28,Quantity!$A$5:$A$441,0),MATCH(AP$2,Quantity!$A$4:$XX$4,0)),0)*(IFERROR(INDEX(Prices!$A$4:$XX$441,MATCH($A28,Prices!$A$4:$A$441,0),MATCH(AP$2,Prices!$A$4:$XX$4,0)),0))</f>
        <v>0</v>
      </c>
      <c r="AQ28" s="2">
        <f>+IFERROR(INDEX(Quantity!$A$5:$XX$441,MATCH($A28,Quantity!$A$5:$A$441,0),MATCH(AQ$2,Quantity!$A$4:$XX$4,0)),0)*(IFERROR(INDEX(Prices!$A$4:$XX$441,MATCH($A28,Prices!$A$4:$A$441,0),MATCH(AQ$2,Prices!$A$4:$XX$4,0)),0))</f>
        <v>0</v>
      </c>
      <c r="AR28" s="2">
        <f>+IFERROR(INDEX(Quantity!$A$5:$XX$441,MATCH($A28,Quantity!$A$5:$A$441,0),MATCH(AR$2,Quantity!$A$4:$XX$4,0)),0)*(IFERROR(INDEX(Prices!$A$4:$XX$441,MATCH($A28,Prices!$A$4:$A$441,0),MATCH(AR$2,Prices!$A$4:$XX$4,0)),0))</f>
        <v>0</v>
      </c>
      <c r="AS28" s="2"/>
      <c r="AT28" s="2"/>
    </row>
    <row r="29" spans="1:46" hidden="1" x14ac:dyDescent="0.25">
      <c r="A29" s="1">
        <f>+Quantity!A31</f>
        <v>44338</v>
      </c>
      <c r="B29" s="1"/>
      <c r="C29" s="13">
        <f>SUM($F29:XY29)</f>
        <v>10222.019270265313</v>
      </c>
      <c r="D29" s="31">
        <f>+IFERROR(INDEX(Prices!$A$4:$XY$441,MATCH($A28,Prices!$A$4:$A$441,0),MATCH(F$2,Prices!$A$4:$XY$4,0))/INDEX(Prices!$A$4:$XY$441,MATCH($A29,Prices!$A$4:$A$441,0),MATCH(F$2,Prices!$A$4:$XY$4,0)),0)-1</f>
        <v>0</v>
      </c>
      <c r="E29" s="6">
        <f>((Cantidades4[[#This Row],[Totals]]-Cantidades4[[#This Row],[Deposits]])/C28)-1</f>
        <v>-0.11919169287128739</v>
      </c>
      <c r="F29" s="5">
        <f>+IFERROR(INDEX(Quantity!$A$5:$XX$441,MATCH($A29,Quantity!$A$5:$A$441,0),MATCH(F$2,Quantity!$A$4:$XX$4,0)),0)*(IFERROR(INDEX(Prices!$A$4:$XX$441,MATCH($A29,Prices!$A$4:$A$441,0),MATCH(F$2,Prices!$A$4:$XX$4,0)),0))</f>
        <v>0</v>
      </c>
      <c r="G29" s="5">
        <f>+IFERROR(INDEX(Quantity!$A$5:$XX$441,MATCH($A29,Quantity!$A$5:$A$441,0),MATCH(G$2,Quantity!$A$4:$XX$4,0)),0)*(IFERROR(INDEX(Prices!$A$4:$XX$441,MATCH($A29,Prices!$A$4:$A$441,0),MATCH(G$2,Prices!$A$4:$XX$4,0)),0))</f>
        <v>29.345400000000001</v>
      </c>
      <c r="H29" s="5">
        <f>+IFERROR(INDEX(Quantity!$A$5:$XX$441,MATCH($A29,Quantity!$A$5:$A$441,0),MATCH(H$2,Quantity!$A$4:$XX$4,0)),0)*(IFERROR(INDEX(Prices!$A$4:$XX$441,MATCH($A29,Prices!$A$4:$A$441,0),MATCH(H$2,Prices!$A$4:$XX$4,0)),0))</f>
        <v>-6.9988459472369868E-13</v>
      </c>
      <c r="I29" s="2">
        <f>+IFERROR(INDEX(Quantity!$A$5:$XX$441,MATCH($A29,Quantity!$A$5:$A$441,0),MATCH(I$2,Quantity!$A$4:$XX$4,0)),0)*(IFERROR(INDEX(Prices!$A$4:$XX$441,MATCH($A29,Prices!$A$4:$A$441,0),MATCH(I$2,Prices!$A$4:$XX$4,0)),0))</f>
        <v>0</v>
      </c>
      <c r="J29" s="2">
        <f>+IFERROR(INDEX(Quantity!$A$5:$XX$441,MATCH($A29,Quantity!$A$5:$A$441,0),MATCH(J$2,Quantity!$A$4:$XX$4,0)),0)*(IFERROR(INDEX(Prices!$A$4:$XX$441,MATCH($A29,Prices!$A$4:$A$441,0),MATCH(J$2,Prices!$A$4:$XX$4,0)),0))</f>
        <v>0</v>
      </c>
      <c r="K29" s="2"/>
      <c r="L29" s="2"/>
      <c r="M29" s="2"/>
      <c r="N29" s="2"/>
      <c r="O29" s="5">
        <f>+IFERROR(INDEX(Quantity!$A$5:$XX$441,MATCH($A29,Quantity!$A$5:$A$441,0),MATCH(O$2,Quantity!$A$4:$XX$4,0)),0)*(IFERROR(INDEX(Prices!$A$4:$XX$441,MATCH($A29,Prices!$A$4:$A$441,0),MATCH(O$2,Prices!$A$4:$XX$4,0)),0))</f>
        <v>0</v>
      </c>
      <c r="P29" s="5">
        <f>+IFERROR(INDEX(Quantity!$A$5:$XX$441,MATCH($A29,Quantity!$A$5:$A$441,0),MATCH(P$2,Quantity!$A$4:$XX$4,0)),0)*(IFERROR(INDEX(Prices!$A$4:$XX$441,MATCH($A29,Prices!$A$4:$A$441,0),MATCH(P$2,Prices!$A$4:$XX$4,0)),0))</f>
        <v>-2.2737367544323206E-13</v>
      </c>
      <c r="Q29" s="5">
        <f>+IFERROR(INDEX(Quantity!$A$5:$XX$441,MATCH($A29,Quantity!$A$5:$A$441,0),MATCH(Q$2,Quantity!$A$4:$XX$4,0)),0)*(IFERROR(INDEX(Prices!$A$4:$XX$441,MATCH($A29,Prices!$A$4:$A$441,0),MATCH(Q$2,Prices!$A$4:$XX$4,0)),0))</f>
        <v>-4.5474735088646412E-13</v>
      </c>
      <c r="R29" s="5">
        <f>+IFERROR(INDEX(Quantity!$A$5:$XX$441,MATCH($A29,Quantity!$A$5:$A$441,0),MATCH(R$2,Quantity!$A$4:$XX$4,0)),0)*(IFERROR(INDEX(Prices!$A$4:$XX$441,MATCH($A29,Prices!$A$4:$A$441,0),MATCH(R$2,Prices!$A$4:$XX$4,0)),0))</f>
        <v>0</v>
      </c>
      <c r="S29" s="5">
        <f>+IFERROR(INDEX(Quantity!$A$5:$XX$441,MATCH($A29,Quantity!$A$5:$A$441,0),MATCH(S$2,Quantity!$A$4:$XX$4,0)),0)*(IFERROR(INDEX(Prices!$A$4:$XX$441,MATCH($A29,Prices!$A$4:$A$441,0),MATCH(S$2,Prices!$A$4:$XX$4,0)),0))</f>
        <v>5005.9799999999996</v>
      </c>
      <c r="T29" s="5">
        <f>+IFERROR(INDEX(Quantity!$A$5:$XX$441,MATCH($A29,Quantity!$A$5:$A$441,0),MATCH(T$2,Quantity!$A$4:$XX$4,0)),0)*(IFERROR(INDEX(Prices!$A$4:$XX$441,MATCH($A29,Prices!$A$4:$A$441,0),MATCH(T$2,Prices!$A$4:$XX$4,0)),0))</f>
        <v>2930.9776574435596</v>
      </c>
      <c r="U29" s="5">
        <f>+IFERROR(INDEX(Quantity!$A$5:$XX$441,MATCH($A29,Quantity!$A$5:$A$441,0),MATCH(U$2,Quantity!$A$4:$XX$4,0)),0)*(IFERROR(INDEX(Prices!$A$4:$XX$441,MATCH($A29,Prices!$A$4:$A$441,0),MATCH(U$2,Prices!$A$4:$XX$4,0)),0))</f>
        <v>0</v>
      </c>
      <c r="V29" s="5">
        <f>+IFERROR(INDEX(Quantity!$A$5:$XX$441,MATCH($A29,Quantity!$A$5:$A$441,0),MATCH(V$2,Quantity!$A$4:$XX$4,0)),0)*(IFERROR(INDEX(Prices!$A$4:$XX$441,MATCH($A29,Prices!$A$4:$A$441,0),MATCH(V$2,Prices!$A$4:$XX$4,0)),0))</f>
        <v>0</v>
      </c>
      <c r="W29" s="5">
        <f>+IFERROR(INDEX(Quantity!$A$5:$XX$441,MATCH($A29,Quantity!$A$5:$A$441,0),MATCH(W$2,Quantity!$A$4:$XX$4,0)),0)*(IFERROR(INDEX(Prices!$A$4:$XX$441,MATCH($A29,Prices!$A$4:$A$441,0),MATCH(W$2,Prices!$A$4:$XX$4,0)),0))</f>
        <v>0</v>
      </c>
      <c r="X29" s="5">
        <f>+IFERROR(INDEX(Quantity!$A$5:$XX$441,MATCH($A29,Quantity!$A$5:$A$441,0),MATCH(X$2,Quantity!$A$4:$XX$4,0)),0)*(IFERROR(INDEX(Prices!$A$4:$XX$441,MATCH($A29,Prices!$A$4:$A$441,0),MATCH(X$2,Prices!$A$4:$XX$4,0)),0))</f>
        <v>0</v>
      </c>
      <c r="Y29" s="5">
        <f>+IFERROR(INDEX(Quantity!$A$5:$XX$441,MATCH($A29,Quantity!$A$5:$A$441,0),MATCH(Y$2,Quantity!$A$4:$XX$4,0)),0)*(IFERROR(INDEX(Prices!$A$4:$XX$441,MATCH($A29,Prices!$A$4:$A$441,0),MATCH(Y$2,Prices!$A$4:$XX$4,0)),0))</f>
        <v>0</v>
      </c>
      <c r="Z29" s="5">
        <f>+IFERROR(INDEX(Quantity!$A$5:$XX$441,MATCH($A29,Quantity!$A$5:$A$441,0),MATCH(Z$2,Quantity!$A$4:$XX$4,0)),0)*(IFERROR(INDEX(Prices!$A$4:$XX$441,MATCH($A29,Prices!$A$4:$A$441,0),MATCH(Z$2,Prices!$A$4:$XX$4,0)),0))</f>
        <v>0</v>
      </c>
      <c r="AA29" s="5">
        <f>+IFERROR(INDEX(Quantity!$A$5:$XX$441,MATCH($A29,Quantity!$A$5:$A$441,0),MATCH(AA$2,Quantity!$A$4:$XX$4,0)),0)*(IFERROR(INDEX(Prices!$A$4:$XX$441,MATCH($A29,Prices!$A$4:$A$441,0),MATCH(AA$2,Prices!$A$4:$XX$4,0)),0))</f>
        <v>4.4744774714013591E-13</v>
      </c>
      <c r="AB29" s="5">
        <f>+IFERROR(INDEX(Quantity!$A$5:$XX$441,MATCH($A29,Quantity!$A$5:$A$441,0),MATCH(AB$2,Quantity!$A$4:$XX$4,0)),0)*(IFERROR(INDEX(Prices!$A$4:$XX$441,MATCH($A29,Prices!$A$4:$A$441,0),MATCH(AB$2,Prices!$A$4:$XX$4,0)),0))</f>
        <v>0</v>
      </c>
      <c r="AC29" s="5">
        <f>+IFERROR(INDEX(Quantity!$A$5:$XX$441,MATCH($A29,Quantity!$A$5:$A$441,0),MATCH(AC$2,Quantity!$A$4:$XX$4,0)),0)*(IFERROR(INDEX(Prices!$A$4:$XX$441,MATCH($A29,Prices!$A$4:$A$441,0),MATCH(AC$2,Prices!$A$4:$XX$4,0)),0))</f>
        <v>0</v>
      </c>
      <c r="AD29" s="5">
        <f>+IFERROR(INDEX(Quantity!$A$5:$XX$441,MATCH($A29,Quantity!$A$5:$A$441,0),MATCH(AD$2,Quantity!$A$4:$XX$4,0)),0)*(IFERROR(INDEX(Prices!$A$4:$XX$441,MATCH($A29,Prices!$A$4:$A$441,0),MATCH(AD$2,Prices!$A$4:$XX$4,0)),0))</f>
        <v>0</v>
      </c>
      <c r="AE29" s="5">
        <f>+IFERROR(INDEX(Quantity!$A$5:$XX$441,MATCH($A29,Quantity!$A$5:$A$441,0),MATCH(AE$2,Quantity!$A$4:$XX$4,0)),0)*(IFERROR(INDEX(Prices!$A$4:$XX$441,MATCH($A29,Prices!$A$4:$A$441,0),MATCH(AE$2,Prices!$A$4:$XX$4,0)),0))</f>
        <v>0</v>
      </c>
      <c r="AF29" s="5">
        <f>+IFERROR(INDEX(Quantity!$A$5:$XX$441,MATCH($A29,Quantity!$A$5:$A$441,0),MATCH(AF$2,Quantity!$A$4:$XX$4,0)),0)*(IFERROR(INDEX(Prices!$A$4:$XX$441,MATCH($A29,Prices!$A$4:$A$441,0),MATCH(AF$2,Prices!$A$4:$XX$4,0)),0))</f>
        <v>0</v>
      </c>
      <c r="AG29" s="5">
        <f>+IFERROR(INDEX(Quantity!$A$5:$XX$441,MATCH($A29,Quantity!$A$5:$A$441,0),MATCH(AG$2,Quantity!$A$4:$XX$4,0)),0)*(IFERROR(INDEX(Prices!$A$4:$XX$441,MATCH($A29,Prices!$A$4:$A$441,0),MATCH(AG$2,Prices!$A$4:$XX$4,0)),0))</f>
        <v>0</v>
      </c>
      <c r="AH29" s="5">
        <f>+IFERROR(INDEX(Quantity!$A$5:$XX$441,MATCH($A29,Quantity!$A$5:$A$441,0),MATCH(AH$2,Quantity!$A$4:$XX$4,0)),0)*(IFERROR(INDEX(Prices!$A$4:$XX$441,MATCH($A29,Prices!$A$4:$A$441,0),MATCH(AH$2,Prices!$A$4:$XX$4,0)),0))</f>
        <v>-1.8189894035458566E-13</v>
      </c>
      <c r="AI29" s="5">
        <f>+IFERROR(INDEX(Quantity!$A$5:$XX$441,MATCH($A29,Quantity!$A$5:$A$441,0),MATCH(AI$2,Quantity!$A$4:$XX$4,0)),0)*(IFERROR(INDEX(Prices!$A$4:$XX$441,MATCH($A29,Prices!$A$4:$A$441,0),MATCH(AI$2,Prices!$A$4:$XX$4,0)),0))</f>
        <v>2255.7162128217556</v>
      </c>
      <c r="AJ29" s="5">
        <f>+IFERROR(INDEX(Quantity!$A$5:$XX$441,MATCH($A29,Quantity!$A$5:$A$441,0),MATCH(AJ$2,Quantity!$A$4:$XX$4,0)),0)*(IFERROR(INDEX(Prices!$A$4:$XX$441,MATCH($A29,Prices!$A$4:$A$441,0),MATCH(AJ$2,Prices!$A$4:$XX$4,0)),0))</f>
        <v>0</v>
      </c>
      <c r="AK29" s="5">
        <f>+IFERROR(INDEX(Quantity!$A$5:$XX$441,MATCH($A29,Quantity!$A$5:$A$441,0),MATCH(AK$2,Quantity!$A$4:$XX$4,0)),0)*(IFERROR(INDEX(Prices!$A$4:$XX$441,MATCH($A29,Prices!$A$4:$A$441,0),MATCH(AK$2,Prices!$A$4:$XX$4,0)),0))</f>
        <v>0</v>
      </c>
      <c r="AL29" s="5">
        <f>+IFERROR(INDEX(Quantity!$A$5:$XX$441,MATCH($A29,Quantity!$A$5:$A$441,0),MATCH(AL$2,Quantity!$A$4:$XX$4,0)),0)*(IFERROR(INDEX(Prices!$A$4:$XX$441,MATCH($A29,Prices!$A$4:$A$441,0),MATCH(AL$2,Prices!$A$4:$XX$4,0)),0))</f>
        <v>0</v>
      </c>
      <c r="AM29" s="5">
        <f>+IFERROR(INDEX(Quantity!$A$5:$XX$441,MATCH($A29,Quantity!$A$5:$A$441,0),MATCH(AM$2,Quantity!$A$4:$XX$4,0)),0)*(IFERROR(INDEX(Prices!$A$4:$XX$441,MATCH($A29,Prices!$A$4:$A$441,0),MATCH(AM$2,Prices!$A$4:$XX$4,0)),0))</f>
        <v>0</v>
      </c>
      <c r="AN29" s="5">
        <f>+IFERROR(INDEX(Quantity!$A$5:$XX$441,MATCH($A29,Quantity!$A$5:$A$441,0),MATCH(AN$2,Quantity!$A$4:$XX$4,0)),0)*(IFERROR(INDEX(Prices!$A$4:$XX$441,MATCH($A29,Prices!$A$4:$A$441,0),MATCH(AN$2,Prices!$A$4:$XX$4,0)),0))</f>
        <v>0</v>
      </c>
      <c r="AO29" s="2">
        <f>+IFERROR(INDEX(Quantity!$A$5:$XX$441,MATCH($A29,Quantity!$A$5:$A$441,0),MATCH(AO$2,Quantity!$A$4:$XX$4,0)),0)*(IFERROR(INDEX(Prices!$A$4:$XX$441,MATCH($A29,Prices!$A$4:$A$441,0),MATCH(AO$2,Prices!$A$4:$XX$4,0)),0))</f>
        <v>0</v>
      </c>
      <c r="AP29" s="2">
        <f>+IFERROR(INDEX(Quantity!$A$5:$XX$441,MATCH($A29,Quantity!$A$5:$A$441,0),MATCH(AP$2,Quantity!$A$4:$XX$4,0)),0)*(IFERROR(INDEX(Prices!$A$4:$XX$441,MATCH($A29,Prices!$A$4:$A$441,0),MATCH(AP$2,Prices!$A$4:$XX$4,0)),0))</f>
        <v>0</v>
      </c>
      <c r="AQ29" s="2">
        <f>+IFERROR(INDEX(Quantity!$A$5:$XX$441,MATCH($A29,Quantity!$A$5:$A$441,0),MATCH(AQ$2,Quantity!$A$4:$XX$4,0)),0)*(IFERROR(INDEX(Prices!$A$4:$XX$441,MATCH($A29,Prices!$A$4:$A$441,0),MATCH(AQ$2,Prices!$A$4:$XX$4,0)),0))</f>
        <v>0</v>
      </c>
      <c r="AR29" s="2">
        <f>+IFERROR(INDEX(Quantity!$A$5:$XX$441,MATCH($A29,Quantity!$A$5:$A$441,0),MATCH(AR$2,Quantity!$A$4:$XX$4,0)),0)*(IFERROR(INDEX(Prices!$A$4:$XX$441,MATCH($A29,Prices!$A$4:$A$441,0),MATCH(AR$2,Prices!$A$4:$XX$4,0)),0))</f>
        <v>0</v>
      </c>
      <c r="AS29" s="2"/>
      <c r="AT29" s="2"/>
    </row>
    <row r="30" spans="1:46" hidden="1" x14ac:dyDescent="0.25">
      <c r="A30" s="1">
        <f>+Quantity!A32</f>
        <v>44343</v>
      </c>
      <c r="B30" s="1"/>
      <c r="C30" s="13">
        <f>SUM($F30:XY30)</f>
        <v>4391.1842914152376</v>
      </c>
      <c r="D30" s="31">
        <f>+IFERROR(INDEX(Prices!$A$4:$XY$441,MATCH($A29,Prices!$A$4:$A$441,0),MATCH(F$2,Prices!$A$4:$XY$4,0))/INDEX(Prices!$A$4:$XY$441,MATCH($A30,Prices!$A$4:$A$441,0),MATCH(F$2,Prices!$A$4:$XY$4,0)),0)-1</f>
        <v>0</v>
      </c>
      <c r="E30" s="6">
        <f>((Cantidades4[[#This Row],[Totals]]-Cantidades4[[#This Row],[Deposits]])/C29)-1</f>
        <v>-0.57041909476841912</v>
      </c>
      <c r="F30" s="5">
        <f>+IFERROR(INDEX(Quantity!$A$5:$XX$441,MATCH($A30,Quantity!$A$5:$A$441,0),MATCH(F$2,Quantity!$A$4:$XX$4,0)),0)*(IFERROR(INDEX(Prices!$A$4:$XX$441,MATCH($A30,Prices!$A$4:$A$441,0),MATCH(F$2,Prices!$A$4:$XX$4,0)),0))</f>
        <v>0</v>
      </c>
      <c r="G30" s="5">
        <f>+IFERROR(INDEX(Quantity!$A$5:$XX$441,MATCH($A30,Quantity!$A$5:$A$441,0),MATCH(G$2,Quantity!$A$4:$XX$4,0)),0)*(IFERROR(INDEX(Prices!$A$4:$XX$441,MATCH($A30,Prices!$A$4:$A$441,0),MATCH(G$2,Prices!$A$4:$XX$4,0)),0))</f>
        <v>29.345400000000001</v>
      </c>
      <c r="H30" s="5">
        <f>+IFERROR(INDEX(Quantity!$A$5:$XX$441,MATCH($A30,Quantity!$A$5:$A$441,0),MATCH(H$2,Quantity!$A$4:$XX$4,0)),0)*(IFERROR(INDEX(Prices!$A$4:$XX$441,MATCH($A30,Prices!$A$4:$A$441,0),MATCH(H$2,Prices!$A$4:$XX$4,0)),0))</f>
        <v>392.09399999999948</v>
      </c>
      <c r="I30" s="2">
        <f>+IFERROR(INDEX(Quantity!$A$5:$XX$441,MATCH($A30,Quantity!$A$5:$A$441,0),MATCH(I$2,Quantity!$A$4:$XX$4,0)),0)*(IFERROR(INDEX(Prices!$A$4:$XX$441,MATCH($A30,Prices!$A$4:$A$441,0),MATCH(I$2,Prices!$A$4:$XX$4,0)),0))</f>
        <v>0</v>
      </c>
      <c r="J30" s="2">
        <f>+IFERROR(INDEX(Quantity!$A$5:$XX$441,MATCH($A30,Quantity!$A$5:$A$441,0),MATCH(J$2,Quantity!$A$4:$XX$4,0)),0)*(IFERROR(INDEX(Prices!$A$4:$XX$441,MATCH($A30,Prices!$A$4:$A$441,0),MATCH(J$2,Prices!$A$4:$XX$4,0)),0))</f>
        <v>0</v>
      </c>
      <c r="K30" s="2"/>
      <c r="L30" s="2"/>
      <c r="M30" s="2"/>
      <c r="N30" s="2"/>
      <c r="O30" s="5">
        <f>+IFERROR(INDEX(Quantity!$A$5:$XX$441,MATCH($A30,Quantity!$A$5:$A$441,0),MATCH(O$2,Quantity!$A$4:$XX$4,0)),0)*(IFERROR(INDEX(Prices!$A$4:$XX$441,MATCH($A30,Prices!$A$4:$A$441,0),MATCH(O$2,Prices!$A$4:$XX$4,0)),0))</f>
        <v>0</v>
      </c>
      <c r="P30" s="5">
        <f>+IFERROR(INDEX(Quantity!$A$5:$XX$441,MATCH($A30,Quantity!$A$5:$A$441,0),MATCH(P$2,Quantity!$A$4:$XX$4,0)),0)*(IFERROR(INDEX(Prices!$A$4:$XX$441,MATCH($A30,Prices!$A$4:$A$441,0),MATCH(P$2,Prices!$A$4:$XX$4,0)),0))</f>
        <v>-2.2737367544323206E-13</v>
      </c>
      <c r="Q30" s="5">
        <f>+IFERROR(INDEX(Quantity!$A$5:$XX$441,MATCH($A30,Quantity!$A$5:$A$441,0),MATCH(Q$2,Quantity!$A$4:$XX$4,0)),0)*(IFERROR(INDEX(Prices!$A$4:$XX$441,MATCH($A30,Prices!$A$4:$A$441,0),MATCH(Q$2,Prices!$A$4:$XX$4,0)),0))</f>
        <v>-164.40000000000046</v>
      </c>
      <c r="R30" s="5">
        <f>+IFERROR(INDEX(Quantity!$A$5:$XX$441,MATCH($A30,Quantity!$A$5:$A$441,0),MATCH(R$2,Quantity!$A$4:$XX$4,0)),0)*(IFERROR(INDEX(Prices!$A$4:$XX$441,MATCH($A30,Prices!$A$4:$A$441,0),MATCH(R$2,Prices!$A$4:$XX$4,0)),0))</f>
        <v>0</v>
      </c>
      <c r="S30" s="5">
        <f>+IFERROR(INDEX(Quantity!$A$5:$XX$441,MATCH($A30,Quantity!$A$5:$A$441,0),MATCH(S$2,Quantity!$A$4:$XX$4,0)),0)*(IFERROR(INDEX(Prices!$A$4:$XX$441,MATCH($A30,Prices!$A$4:$A$441,0),MATCH(S$2,Prices!$A$4:$XX$4,0)),0))</f>
        <v>2074.5088000000001</v>
      </c>
      <c r="T30" s="5">
        <f>+IFERROR(INDEX(Quantity!$A$5:$XX$441,MATCH($A30,Quantity!$A$5:$A$441,0),MATCH(T$2,Quantity!$A$4:$XX$4,0)),0)*(IFERROR(INDEX(Prices!$A$4:$XX$441,MATCH($A30,Prices!$A$4:$A$441,0),MATCH(T$2,Prices!$A$4:$XX$4,0)),0))</f>
        <v>1717.3751848169186</v>
      </c>
      <c r="U30" s="5">
        <f>+IFERROR(INDEX(Quantity!$A$5:$XX$441,MATCH($A30,Quantity!$A$5:$A$441,0),MATCH(U$2,Quantity!$A$4:$XX$4,0)),0)*(IFERROR(INDEX(Prices!$A$4:$XX$441,MATCH($A30,Prices!$A$4:$A$441,0),MATCH(U$2,Prices!$A$4:$XX$4,0)),0))</f>
        <v>0</v>
      </c>
      <c r="V30" s="5">
        <f>+IFERROR(INDEX(Quantity!$A$5:$XX$441,MATCH($A30,Quantity!$A$5:$A$441,0),MATCH(V$2,Quantity!$A$4:$XX$4,0)),0)*(IFERROR(INDEX(Prices!$A$4:$XX$441,MATCH($A30,Prices!$A$4:$A$441,0),MATCH(V$2,Prices!$A$4:$XX$4,0)),0))</f>
        <v>0</v>
      </c>
      <c r="W30" s="5">
        <f>+IFERROR(INDEX(Quantity!$A$5:$XX$441,MATCH($A30,Quantity!$A$5:$A$441,0),MATCH(W$2,Quantity!$A$4:$XX$4,0)),0)*(IFERROR(INDEX(Prices!$A$4:$XX$441,MATCH($A30,Prices!$A$4:$A$441,0),MATCH(W$2,Prices!$A$4:$XX$4,0)),0))</f>
        <v>0</v>
      </c>
      <c r="X30" s="5">
        <f>+IFERROR(INDEX(Quantity!$A$5:$XX$441,MATCH($A30,Quantity!$A$5:$A$441,0),MATCH(X$2,Quantity!$A$4:$XX$4,0)),0)*(IFERROR(INDEX(Prices!$A$4:$XX$441,MATCH($A30,Prices!$A$4:$A$441,0),MATCH(X$2,Prices!$A$4:$XX$4,0)),0))</f>
        <v>0</v>
      </c>
      <c r="Y30" s="5">
        <f>+IFERROR(INDEX(Quantity!$A$5:$XX$441,MATCH($A30,Quantity!$A$5:$A$441,0),MATCH(Y$2,Quantity!$A$4:$XX$4,0)),0)*(IFERROR(INDEX(Prices!$A$4:$XX$441,MATCH($A30,Prices!$A$4:$A$441,0),MATCH(Y$2,Prices!$A$4:$XX$4,0)),0))</f>
        <v>0</v>
      </c>
      <c r="Z30" s="5">
        <f>+IFERROR(INDEX(Quantity!$A$5:$XX$441,MATCH($A30,Quantity!$A$5:$A$441,0),MATCH(Z$2,Quantity!$A$4:$XX$4,0)),0)*(IFERROR(INDEX(Prices!$A$4:$XX$441,MATCH($A30,Prices!$A$4:$A$441,0),MATCH(Z$2,Prices!$A$4:$XX$4,0)),0))</f>
        <v>0</v>
      </c>
      <c r="AA30" s="5">
        <f>+IFERROR(INDEX(Quantity!$A$5:$XX$441,MATCH($A30,Quantity!$A$5:$A$441,0),MATCH(AA$2,Quantity!$A$4:$XX$4,0)),0)*(IFERROR(INDEX(Prices!$A$4:$XX$441,MATCH($A30,Prices!$A$4:$A$441,0),MATCH(AA$2,Prices!$A$4:$XX$4,0)),0))</f>
        <v>4.4744774714013591E-13</v>
      </c>
      <c r="AB30" s="5">
        <f>+IFERROR(INDEX(Quantity!$A$5:$XX$441,MATCH($A30,Quantity!$A$5:$A$441,0),MATCH(AB$2,Quantity!$A$4:$XX$4,0)),0)*(IFERROR(INDEX(Prices!$A$4:$XX$441,MATCH($A30,Prices!$A$4:$A$441,0),MATCH(AB$2,Prices!$A$4:$XX$4,0)),0))</f>
        <v>0</v>
      </c>
      <c r="AC30" s="5">
        <f>+IFERROR(INDEX(Quantity!$A$5:$XX$441,MATCH($A30,Quantity!$A$5:$A$441,0),MATCH(AC$2,Quantity!$A$4:$XX$4,0)),0)*(IFERROR(INDEX(Prices!$A$4:$XX$441,MATCH($A30,Prices!$A$4:$A$441,0),MATCH(AC$2,Prices!$A$4:$XX$4,0)),0))</f>
        <v>0</v>
      </c>
      <c r="AD30" s="5">
        <f>+IFERROR(INDEX(Quantity!$A$5:$XX$441,MATCH($A30,Quantity!$A$5:$A$441,0),MATCH(AD$2,Quantity!$A$4:$XX$4,0)),0)*(IFERROR(INDEX(Prices!$A$4:$XX$441,MATCH($A30,Prices!$A$4:$A$441,0),MATCH(AD$2,Prices!$A$4:$XX$4,0)),0))</f>
        <v>0</v>
      </c>
      <c r="AE30" s="5">
        <f>+IFERROR(INDEX(Quantity!$A$5:$XX$441,MATCH($A30,Quantity!$A$5:$A$441,0),MATCH(AE$2,Quantity!$A$4:$XX$4,0)),0)*(IFERROR(INDEX(Prices!$A$4:$XX$441,MATCH($A30,Prices!$A$4:$A$441,0),MATCH(AE$2,Prices!$A$4:$XX$4,0)),0))</f>
        <v>0</v>
      </c>
      <c r="AF30" s="5">
        <f>+IFERROR(INDEX(Quantity!$A$5:$XX$441,MATCH($A30,Quantity!$A$5:$A$441,0),MATCH(AF$2,Quantity!$A$4:$XX$4,0)),0)*(IFERROR(INDEX(Prices!$A$4:$XX$441,MATCH($A30,Prices!$A$4:$A$441,0),MATCH(AF$2,Prices!$A$4:$XX$4,0)),0))</f>
        <v>0</v>
      </c>
      <c r="AG30" s="5">
        <f>+IFERROR(INDEX(Quantity!$A$5:$XX$441,MATCH($A30,Quantity!$A$5:$A$441,0),MATCH(AG$2,Quantity!$A$4:$XX$4,0)),0)*(IFERROR(INDEX(Prices!$A$4:$XX$441,MATCH($A30,Prices!$A$4:$A$441,0),MATCH(AG$2,Prices!$A$4:$XX$4,0)),0))</f>
        <v>0</v>
      </c>
      <c r="AH30" s="5">
        <f>+IFERROR(INDEX(Quantity!$A$5:$XX$441,MATCH($A30,Quantity!$A$5:$A$441,0),MATCH(AH$2,Quantity!$A$4:$XX$4,0)),0)*(IFERROR(INDEX(Prices!$A$4:$XX$441,MATCH($A30,Prices!$A$4:$A$441,0),MATCH(AH$2,Prices!$A$4:$XX$4,0)),0))</f>
        <v>-1.8189894035458566E-13</v>
      </c>
      <c r="AI30" s="5">
        <f>+IFERROR(INDEX(Quantity!$A$5:$XX$441,MATCH($A30,Quantity!$A$5:$A$441,0),MATCH(AI$2,Quantity!$A$4:$XX$4,0)),0)*(IFERROR(INDEX(Prices!$A$4:$XX$441,MATCH($A30,Prices!$A$4:$A$441,0),MATCH(AI$2,Prices!$A$4:$XX$4,0)),0))</f>
        <v>342.26090659831948</v>
      </c>
      <c r="AJ30" s="5">
        <f>+IFERROR(INDEX(Quantity!$A$5:$XX$441,MATCH($A30,Quantity!$A$5:$A$441,0),MATCH(AJ$2,Quantity!$A$4:$XX$4,0)),0)*(IFERROR(INDEX(Prices!$A$4:$XX$441,MATCH($A30,Prices!$A$4:$A$441,0),MATCH(AJ$2,Prices!$A$4:$XX$4,0)),0))</f>
        <v>0</v>
      </c>
      <c r="AK30" s="5">
        <f>+IFERROR(INDEX(Quantity!$A$5:$XX$441,MATCH($A30,Quantity!$A$5:$A$441,0),MATCH(AK$2,Quantity!$A$4:$XX$4,0)),0)*(IFERROR(INDEX(Prices!$A$4:$XX$441,MATCH($A30,Prices!$A$4:$A$441,0),MATCH(AK$2,Prices!$A$4:$XX$4,0)),0))</f>
        <v>0</v>
      </c>
      <c r="AL30" s="5">
        <f>+IFERROR(INDEX(Quantity!$A$5:$XX$441,MATCH($A30,Quantity!$A$5:$A$441,0),MATCH(AL$2,Quantity!$A$4:$XX$4,0)),0)*(IFERROR(INDEX(Prices!$A$4:$XX$441,MATCH($A30,Prices!$A$4:$A$441,0),MATCH(AL$2,Prices!$A$4:$XX$4,0)),0))</f>
        <v>0</v>
      </c>
      <c r="AM30" s="5">
        <f>+IFERROR(INDEX(Quantity!$A$5:$XX$441,MATCH($A30,Quantity!$A$5:$A$441,0),MATCH(AM$2,Quantity!$A$4:$XX$4,0)),0)*(IFERROR(INDEX(Prices!$A$4:$XX$441,MATCH($A30,Prices!$A$4:$A$441,0),MATCH(AM$2,Prices!$A$4:$XX$4,0)),0))</f>
        <v>0</v>
      </c>
      <c r="AN30" s="5">
        <f>+IFERROR(INDEX(Quantity!$A$5:$XX$441,MATCH($A30,Quantity!$A$5:$A$441,0),MATCH(AN$2,Quantity!$A$4:$XX$4,0)),0)*(IFERROR(INDEX(Prices!$A$4:$XX$441,MATCH($A30,Prices!$A$4:$A$441,0),MATCH(AN$2,Prices!$A$4:$XX$4,0)),0))</f>
        <v>0</v>
      </c>
      <c r="AO30" s="2">
        <f>+IFERROR(INDEX(Quantity!$A$5:$XX$441,MATCH($A30,Quantity!$A$5:$A$441,0),MATCH(AO$2,Quantity!$A$4:$XX$4,0)),0)*(IFERROR(INDEX(Prices!$A$4:$XX$441,MATCH($A30,Prices!$A$4:$A$441,0),MATCH(AO$2,Prices!$A$4:$XX$4,0)),0))</f>
        <v>0</v>
      </c>
      <c r="AP30" s="2">
        <f>+IFERROR(INDEX(Quantity!$A$5:$XX$441,MATCH($A30,Quantity!$A$5:$A$441,0),MATCH(AP$2,Quantity!$A$4:$XX$4,0)),0)*(IFERROR(INDEX(Prices!$A$4:$XX$441,MATCH($A30,Prices!$A$4:$A$441,0),MATCH(AP$2,Prices!$A$4:$XX$4,0)),0))</f>
        <v>0</v>
      </c>
      <c r="AQ30" s="2">
        <f>+IFERROR(INDEX(Quantity!$A$5:$XX$441,MATCH($A30,Quantity!$A$5:$A$441,0),MATCH(AQ$2,Quantity!$A$4:$XX$4,0)),0)*(IFERROR(INDEX(Prices!$A$4:$XX$441,MATCH($A30,Prices!$A$4:$A$441,0),MATCH(AQ$2,Prices!$A$4:$XX$4,0)),0))</f>
        <v>0</v>
      </c>
      <c r="AR30" s="2">
        <f>+IFERROR(INDEX(Quantity!$A$5:$XX$441,MATCH($A30,Quantity!$A$5:$A$441,0),MATCH(AR$2,Quantity!$A$4:$XX$4,0)),0)*(IFERROR(INDEX(Prices!$A$4:$XX$441,MATCH($A30,Prices!$A$4:$A$441,0),MATCH(AR$2,Prices!$A$4:$XX$4,0)),0))</f>
        <v>0</v>
      </c>
      <c r="AS30" s="2"/>
      <c r="AT30" s="2"/>
    </row>
    <row r="31" spans="1:46" hidden="1" x14ac:dyDescent="0.25">
      <c r="A31" s="1">
        <f>+Quantity!A33</f>
        <v>44345</v>
      </c>
      <c r="B31" s="1"/>
      <c r="C31" s="13">
        <f>SUM($F31:XY31)</f>
        <v>4648.5250914152366</v>
      </c>
      <c r="D31" s="31">
        <f>+IFERROR(INDEX(Prices!$A$4:$XY$441,MATCH($A30,Prices!$A$4:$A$441,0),MATCH(F$2,Prices!$A$4:$XY$4,0))/INDEX(Prices!$A$4:$XY$441,MATCH($A31,Prices!$A$4:$A$441,0),MATCH(F$2,Prices!$A$4:$XY$4,0)),0)-1</f>
        <v>0</v>
      </c>
      <c r="E31" s="6">
        <f>((Cantidades4[[#This Row],[Totals]]-Cantidades4[[#This Row],[Deposits]])/C30)-1</f>
        <v>5.8603962603687609E-2</v>
      </c>
      <c r="F31" s="5">
        <f>+IFERROR(INDEX(Quantity!$A$5:$XX$441,MATCH($A31,Quantity!$A$5:$A$441,0),MATCH(F$2,Quantity!$A$4:$XX$4,0)),0)*(IFERROR(INDEX(Prices!$A$4:$XX$441,MATCH($A31,Prices!$A$4:$A$441,0),MATCH(F$2,Prices!$A$4:$XX$4,0)),0))</f>
        <v>0</v>
      </c>
      <c r="G31" s="5">
        <f>+IFERROR(INDEX(Quantity!$A$5:$XX$441,MATCH($A31,Quantity!$A$5:$A$441,0),MATCH(G$2,Quantity!$A$4:$XX$4,0)),0)*(IFERROR(INDEX(Prices!$A$4:$XX$441,MATCH($A31,Prices!$A$4:$A$441,0),MATCH(G$2,Prices!$A$4:$XX$4,0)),0))</f>
        <v>29.345400000000001</v>
      </c>
      <c r="H31" s="5">
        <f>+IFERROR(INDEX(Quantity!$A$5:$XX$441,MATCH($A31,Quantity!$A$5:$A$441,0),MATCH(H$2,Quantity!$A$4:$XX$4,0)),0)*(IFERROR(INDEX(Prices!$A$4:$XX$441,MATCH($A31,Prices!$A$4:$A$441,0),MATCH(H$2,Prices!$A$4:$XX$4,0)),0))</f>
        <v>392.09399999999948</v>
      </c>
      <c r="I31" s="2">
        <f>+IFERROR(INDEX(Quantity!$A$5:$XX$441,MATCH($A31,Quantity!$A$5:$A$441,0),MATCH(I$2,Quantity!$A$4:$XX$4,0)),0)*(IFERROR(INDEX(Prices!$A$4:$XX$441,MATCH($A31,Prices!$A$4:$A$441,0),MATCH(I$2,Prices!$A$4:$XX$4,0)),0))</f>
        <v>0</v>
      </c>
      <c r="J31" s="2">
        <f>+IFERROR(INDEX(Quantity!$A$5:$XX$441,MATCH($A31,Quantity!$A$5:$A$441,0),MATCH(J$2,Quantity!$A$4:$XX$4,0)),0)*(IFERROR(INDEX(Prices!$A$4:$XX$441,MATCH($A31,Prices!$A$4:$A$441,0),MATCH(J$2,Prices!$A$4:$XX$4,0)),0))</f>
        <v>0</v>
      </c>
      <c r="K31" s="2"/>
      <c r="L31" s="2"/>
      <c r="M31" s="2"/>
      <c r="N31" s="2"/>
      <c r="O31" s="5">
        <f>+IFERROR(INDEX(Quantity!$A$5:$XX$441,MATCH($A31,Quantity!$A$5:$A$441,0),MATCH(O$2,Quantity!$A$4:$XX$4,0)),0)*(IFERROR(INDEX(Prices!$A$4:$XX$441,MATCH($A31,Prices!$A$4:$A$441,0),MATCH(O$2,Prices!$A$4:$XX$4,0)),0))</f>
        <v>0</v>
      </c>
      <c r="P31" s="5">
        <f>+IFERROR(INDEX(Quantity!$A$5:$XX$441,MATCH($A31,Quantity!$A$5:$A$441,0),MATCH(P$2,Quantity!$A$4:$XX$4,0)),0)*(IFERROR(INDEX(Prices!$A$4:$XX$441,MATCH($A31,Prices!$A$4:$A$441,0),MATCH(P$2,Prices!$A$4:$XX$4,0)),0))</f>
        <v>-2.2737367544323206E-13</v>
      </c>
      <c r="Q31" s="5">
        <f>+IFERROR(INDEX(Quantity!$A$5:$XX$441,MATCH($A31,Quantity!$A$5:$A$441,0),MATCH(Q$2,Quantity!$A$4:$XX$4,0)),0)*(IFERROR(INDEX(Prices!$A$4:$XX$441,MATCH($A31,Prices!$A$4:$A$441,0),MATCH(Q$2,Prices!$A$4:$XX$4,0)),0))</f>
        <v>-164.40000000000046</v>
      </c>
      <c r="R31" s="5">
        <f>+IFERROR(INDEX(Quantity!$A$5:$XX$441,MATCH($A31,Quantity!$A$5:$A$441,0),MATCH(R$2,Quantity!$A$4:$XX$4,0)),0)*(IFERROR(INDEX(Prices!$A$4:$XX$441,MATCH($A31,Prices!$A$4:$A$441,0),MATCH(R$2,Prices!$A$4:$XX$4,0)),0))</f>
        <v>0</v>
      </c>
      <c r="S31" s="5">
        <f>+IFERROR(INDEX(Quantity!$A$5:$XX$441,MATCH($A31,Quantity!$A$5:$A$441,0),MATCH(S$2,Quantity!$A$4:$XX$4,0)),0)*(IFERROR(INDEX(Prices!$A$4:$XX$441,MATCH($A31,Prices!$A$4:$A$441,0),MATCH(S$2,Prices!$A$4:$XX$4,0)),0))</f>
        <v>2331.8496</v>
      </c>
      <c r="T31" s="5">
        <f>+IFERROR(INDEX(Quantity!$A$5:$XX$441,MATCH($A31,Quantity!$A$5:$A$441,0),MATCH(T$2,Quantity!$A$4:$XX$4,0)),0)*(IFERROR(INDEX(Prices!$A$4:$XX$441,MATCH($A31,Prices!$A$4:$A$441,0),MATCH(T$2,Prices!$A$4:$XX$4,0)),0))</f>
        <v>1717.3751848169186</v>
      </c>
      <c r="U31" s="5">
        <f>+IFERROR(INDEX(Quantity!$A$5:$XX$441,MATCH($A31,Quantity!$A$5:$A$441,0),MATCH(U$2,Quantity!$A$4:$XX$4,0)),0)*(IFERROR(INDEX(Prices!$A$4:$XX$441,MATCH($A31,Prices!$A$4:$A$441,0),MATCH(U$2,Prices!$A$4:$XX$4,0)),0))</f>
        <v>0</v>
      </c>
      <c r="V31" s="5">
        <f>+IFERROR(INDEX(Quantity!$A$5:$XX$441,MATCH($A31,Quantity!$A$5:$A$441,0),MATCH(V$2,Quantity!$A$4:$XX$4,0)),0)*(IFERROR(INDEX(Prices!$A$4:$XX$441,MATCH($A31,Prices!$A$4:$A$441,0),MATCH(V$2,Prices!$A$4:$XX$4,0)),0))</f>
        <v>0</v>
      </c>
      <c r="W31" s="5">
        <f>+IFERROR(INDEX(Quantity!$A$5:$XX$441,MATCH($A31,Quantity!$A$5:$A$441,0),MATCH(W$2,Quantity!$A$4:$XX$4,0)),0)*(IFERROR(INDEX(Prices!$A$4:$XX$441,MATCH($A31,Prices!$A$4:$A$441,0),MATCH(W$2,Prices!$A$4:$XX$4,0)),0))</f>
        <v>0</v>
      </c>
      <c r="X31" s="5">
        <f>+IFERROR(INDEX(Quantity!$A$5:$XX$441,MATCH($A31,Quantity!$A$5:$A$441,0),MATCH(X$2,Quantity!$A$4:$XX$4,0)),0)*(IFERROR(INDEX(Prices!$A$4:$XX$441,MATCH($A31,Prices!$A$4:$A$441,0),MATCH(X$2,Prices!$A$4:$XX$4,0)),0))</f>
        <v>0</v>
      </c>
      <c r="Y31" s="5">
        <f>+IFERROR(INDEX(Quantity!$A$5:$XX$441,MATCH($A31,Quantity!$A$5:$A$441,0),MATCH(Y$2,Quantity!$A$4:$XX$4,0)),0)*(IFERROR(INDEX(Prices!$A$4:$XX$441,MATCH($A31,Prices!$A$4:$A$441,0),MATCH(Y$2,Prices!$A$4:$XX$4,0)),0))</f>
        <v>0</v>
      </c>
      <c r="Z31" s="5">
        <f>+IFERROR(INDEX(Quantity!$A$5:$XX$441,MATCH($A31,Quantity!$A$5:$A$441,0),MATCH(Z$2,Quantity!$A$4:$XX$4,0)),0)*(IFERROR(INDEX(Prices!$A$4:$XX$441,MATCH($A31,Prices!$A$4:$A$441,0),MATCH(Z$2,Prices!$A$4:$XX$4,0)),0))</f>
        <v>0</v>
      </c>
      <c r="AA31" s="5">
        <f>+IFERROR(INDEX(Quantity!$A$5:$XX$441,MATCH($A31,Quantity!$A$5:$A$441,0),MATCH(AA$2,Quantity!$A$4:$XX$4,0)),0)*(IFERROR(INDEX(Prices!$A$4:$XX$441,MATCH($A31,Prices!$A$4:$A$441,0),MATCH(AA$2,Prices!$A$4:$XX$4,0)),0))</f>
        <v>4.4744774714013591E-13</v>
      </c>
      <c r="AB31" s="5">
        <f>+IFERROR(INDEX(Quantity!$A$5:$XX$441,MATCH($A31,Quantity!$A$5:$A$441,0),MATCH(AB$2,Quantity!$A$4:$XX$4,0)),0)*(IFERROR(INDEX(Prices!$A$4:$XX$441,MATCH($A31,Prices!$A$4:$A$441,0),MATCH(AB$2,Prices!$A$4:$XX$4,0)),0))</f>
        <v>0</v>
      </c>
      <c r="AC31" s="5">
        <f>+IFERROR(INDEX(Quantity!$A$5:$XX$441,MATCH($A31,Quantity!$A$5:$A$441,0),MATCH(AC$2,Quantity!$A$4:$XX$4,0)),0)*(IFERROR(INDEX(Prices!$A$4:$XX$441,MATCH($A31,Prices!$A$4:$A$441,0),MATCH(AC$2,Prices!$A$4:$XX$4,0)),0))</f>
        <v>0</v>
      </c>
      <c r="AD31" s="5">
        <f>+IFERROR(INDEX(Quantity!$A$5:$XX$441,MATCH($A31,Quantity!$A$5:$A$441,0),MATCH(AD$2,Quantity!$A$4:$XX$4,0)),0)*(IFERROR(INDEX(Prices!$A$4:$XX$441,MATCH($A31,Prices!$A$4:$A$441,0),MATCH(AD$2,Prices!$A$4:$XX$4,0)),0))</f>
        <v>0</v>
      </c>
      <c r="AE31" s="5">
        <f>+IFERROR(INDEX(Quantity!$A$5:$XX$441,MATCH($A31,Quantity!$A$5:$A$441,0),MATCH(AE$2,Quantity!$A$4:$XX$4,0)),0)*(IFERROR(INDEX(Prices!$A$4:$XX$441,MATCH($A31,Prices!$A$4:$A$441,0),MATCH(AE$2,Prices!$A$4:$XX$4,0)),0))</f>
        <v>0</v>
      </c>
      <c r="AF31" s="5">
        <f>+IFERROR(INDEX(Quantity!$A$5:$XX$441,MATCH($A31,Quantity!$A$5:$A$441,0),MATCH(AF$2,Quantity!$A$4:$XX$4,0)),0)*(IFERROR(INDEX(Prices!$A$4:$XX$441,MATCH($A31,Prices!$A$4:$A$441,0),MATCH(AF$2,Prices!$A$4:$XX$4,0)),0))</f>
        <v>0</v>
      </c>
      <c r="AG31" s="5">
        <f>+IFERROR(INDEX(Quantity!$A$5:$XX$441,MATCH($A31,Quantity!$A$5:$A$441,0),MATCH(AG$2,Quantity!$A$4:$XX$4,0)),0)*(IFERROR(INDEX(Prices!$A$4:$XX$441,MATCH($A31,Prices!$A$4:$A$441,0),MATCH(AG$2,Prices!$A$4:$XX$4,0)),0))</f>
        <v>0</v>
      </c>
      <c r="AH31" s="5">
        <f>+IFERROR(INDEX(Quantity!$A$5:$XX$441,MATCH($A31,Quantity!$A$5:$A$441,0),MATCH(AH$2,Quantity!$A$4:$XX$4,0)),0)*(IFERROR(INDEX(Prices!$A$4:$XX$441,MATCH($A31,Prices!$A$4:$A$441,0),MATCH(AH$2,Prices!$A$4:$XX$4,0)),0))</f>
        <v>-1.8189894035458566E-13</v>
      </c>
      <c r="AI31" s="5">
        <f>+IFERROR(INDEX(Quantity!$A$5:$XX$441,MATCH($A31,Quantity!$A$5:$A$441,0),MATCH(AI$2,Quantity!$A$4:$XX$4,0)),0)*(IFERROR(INDEX(Prices!$A$4:$XX$441,MATCH($A31,Prices!$A$4:$A$441,0),MATCH(AI$2,Prices!$A$4:$XX$4,0)),0))</f>
        <v>342.26090659831948</v>
      </c>
      <c r="AJ31" s="5">
        <f>+IFERROR(INDEX(Quantity!$A$5:$XX$441,MATCH($A31,Quantity!$A$5:$A$441,0),MATCH(AJ$2,Quantity!$A$4:$XX$4,0)),0)*(IFERROR(INDEX(Prices!$A$4:$XX$441,MATCH($A31,Prices!$A$4:$A$441,0),MATCH(AJ$2,Prices!$A$4:$XX$4,0)),0))</f>
        <v>0</v>
      </c>
      <c r="AK31" s="5">
        <f>+IFERROR(INDEX(Quantity!$A$5:$XX$441,MATCH($A31,Quantity!$A$5:$A$441,0),MATCH(AK$2,Quantity!$A$4:$XX$4,0)),0)*(IFERROR(INDEX(Prices!$A$4:$XX$441,MATCH($A31,Prices!$A$4:$A$441,0),MATCH(AK$2,Prices!$A$4:$XX$4,0)),0))</f>
        <v>0</v>
      </c>
      <c r="AL31" s="5">
        <f>+IFERROR(INDEX(Quantity!$A$5:$XX$441,MATCH($A31,Quantity!$A$5:$A$441,0),MATCH(AL$2,Quantity!$A$4:$XX$4,0)),0)*(IFERROR(INDEX(Prices!$A$4:$XX$441,MATCH($A31,Prices!$A$4:$A$441,0),MATCH(AL$2,Prices!$A$4:$XX$4,0)),0))</f>
        <v>0</v>
      </c>
      <c r="AM31" s="5">
        <f>+IFERROR(INDEX(Quantity!$A$5:$XX$441,MATCH($A31,Quantity!$A$5:$A$441,0),MATCH(AM$2,Quantity!$A$4:$XX$4,0)),0)*(IFERROR(INDEX(Prices!$A$4:$XX$441,MATCH($A31,Prices!$A$4:$A$441,0),MATCH(AM$2,Prices!$A$4:$XX$4,0)),0))</f>
        <v>0</v>
      </c>
      <c r="AN31" s="5">
        <f>+IFERROR(INDEX(Quantity!$A$5:$XX$441,MATCH($A31,Quantity!$A$5:$A$441,0),MATCH(AN$2,Quantity!$A$4:$XX$4,0)),0)*(IFERROR(INDEX(Prices!$A$4:$XX$441,MATCH($A31,Prices!$A$4:$A$441,0),MATCH(AN$2,Prices!$A$4:$XX$4,0)),0))</f>
        <v>0</v>
      </c>
      <c r="AO31" s="2">
        <f>+IFERROR(INDEX(Quantity!$A$5:$XX$441,MATCH($A31,Quantity!$A$5:$A$441,0),MATCH(AO$2,Quantity!$A$4:$XX$4,0)),0)*(IFERROR(INDEX(Prices!$A$4:$XX$441,MATCH($A31,Prices!$A$4:$A$441,0),MATCH(AO$2,Prices!$A$4:$XX$4,0)),0))</f>
        <v>0</v>
      </c>
      <c r="AP31" s="2">
        <f>+IFERROR(INDEX(Quantity!$A$5:$XX$441,MATCH($A31,Quantity!$A$5:$A$441,0),MATCH(AP$2,Quantity!$A$4:$XX$4,0)),0)*(IFERROR(INDEX(Prices!$A$4:$XX$441,MATCH($A31,Prices!$A$4:$A$441,0),MATCH(AP$2,Prices!$A$4:$XX$4,0)),0))</f>
        <v>0</v>
      </c>
      <c r="AQ31" s="2">
        <f>+IFERROR(INDEX(Quantity!$A$5:$XX$441,MATCH($A31,Quantity!$A$5:$A$441,0),MATCH(AQ$2,Quantity!$A$4:$XX$4,0)),0)*(IFERROR(INDEX(Prices!$A$4:$XX$441,MATCH($A31,Prices!$A$4:$A$441,0),MATCH(AQ$2,Prices!$A$4:$XX$4,0)),0))</f>
        <v>0</v>
      </c>
      <c r="AR31" s="2">
        <f>+IFERROR(INDEX(Quantity!$A$5:$XX$441,MATCH($A31,Quantity!$A$5:$A$441,0),MATCH(AR$2,Quantity!$A$4:$XX$4,0)),0)*(IFERROR(INDEX(Prices!$A$4:$XX$441,MATCH($A31,Prices!$A$4:$A$441,0),MATCH(AR$2,Prices!$A$4:$XX$4,0)),0))</f>
        <v>0</v>
      </c>
      <c r="AS31" s="2"/>
      <c r="AT31" s="2"/>
    </row>
    <row r="32" spans="1:46" hidden="1" x14ac:dyDescent="0.25">
      <c r="A32" s="1">
        <f>+Quantity!A34</f>
        <v>44348</v>
      </c>
      <c r="B32" s="1"/>
      <c r="C32" s="13">
        <f>SUM($F32:XY32)</f>
        <v>4325.9859914152375</v>
      </c>
      <c r="D32" s="31">
        <f>+IFERROR(INDEX(Prices!$A$4:$XY$441,MATCH($A31,Prices!$A$4:$A$441,0),MATCH(F$2,Prices!$A$4:$XY$4,0))/INDEX(Prices!$A$4:$XY$441,MATCH($A32,Prices!$A$4:$A$441,0),MATCH(F$2,Prices!$A$4:$XY$4,0)),0)-1</f>
        <v>0</v>
      </c>
      <c r="E32" s="6">
        <f>((Cantidades4[[#This Row],[Totals]]-Cantidades4[[#This Row],[Deposits]])/C31)-1</f>
        <v>-6.9385255249166056E-2</v>
      </c>
      <c r="F32" s="5">
        <f>+IFERROR(INDEX(Quantity!$A$5:$XX$441,MATCH($A32,Quantity!$A$5:$A$441,0),MATCH(F$2,Quantity!$A$4:$XX$4,0)),0)*(IFERROR(INDEX(Prices!$A$4:$XX$441,MATCH($A32,Prices!$A$4:$A$441,0),MATCH(F$2,Prices!$A$4:$XX$4,0)),0))</f>
        <v>0</v>
      </c>
      <c r="G32" s="5">
        <f>+IFERROR(INDEX(Quantity!$A$5:$XX$441,MATCH($A32,Quantity!$A$5:$A$441,0),MATCH(G$2,Quantity!$A$4:$XX$4,0)),0)*(IFERROR(INDEX(Prices!$A$4:$XX$441,MATCH($A32,Prices!$A$4:$A$441,0),MATCH(G$2,Prices!$A$4:$XX$4,0)),0))</f>
        <v>29.345400000000001</v>
      </c>
      <c r="H32" s="5">
        <f>+IFERROR(INDEX(Quantity!$A$5:$XX$441,MATCH($A32,Quantity!$A$5:$A$441,0),MATCH(H$2,Quantity!$A$4:$XX$4,0)),0)*(IFERROR(INDEX(Prices!$A$4:$XX$441,MATCH($A32,Prices!$A$4:$A$441,0),MATCH(H$2,Prices!$A$4:$XX$4,0)),0))</f>
        <v>392.09399999999948</v>
      </c>
      <c r="I32" s="2">
        <f>+IFERROR(INDEX(Quantity!$A$5:$XX$441,MATCH($A32,Quantity!$A$5:$A$441,0),MATCH(I$2,Quantity!$A$4:$XX$4,0)),0)*(IFERROR(INDEX(Prices!$A$4:$XX$441,MATCH($A32,Prices!$A$4:$A$441,0),MATCH(I$2,Prices!$A$4:$XX$4,0)),0))</f>
        <v>0</v>
      </c>
      <c r="J32" s="2">
        <f>+IFERROR(INDEX(Quantity!$A$5:$XX$441,MATCH($A32,Quantity!$A$5:$A$441,0),MATCH(J$2,Quantity!$A$4:$XX$4,0)),0)*(IFERROR(INDEX(Prices!$A$4:$XX$441,MATCH($A32,Prices!$A$4:$A$441,0),MATCH(J$2,Prices!$A$4:$XX$4,0)),0))</f>
        <v>0</v>
      </c>
      <c r="K32" s="2"/>
      <c r="L32" s="2"/>
      <c r="M32" s="2"/>
      <c r="N32" s="2"/>
      <c r="O32" s="5">
        <f>+IFERROR(INDEX(Quantity!$A$5:$XX$441,MATCH($A32,Quantity!$A$5:$A$441,0),MATCH(O$2,Quantity!$A$4:$XX$4,0)),0)*(IFERROR(INDEX(Prices!$A$4:$XX$441,MATCH($A32,Prices!$A$4:$A$441,0),MATCH(O$2,Prices!$A$4:$XX$4,0)),0))</f>
        <v>0</v>
      </c>
      <c r="P32" s="5">
        <f>+IFERROR(INDEX(Quantity!$A$5:$XX$441,MATCH($A32,Quantity!$A$5:$A$441,0),MATCH(P$2,Quantity!$A$4:$XX$4,0)),0)*(IFERROR(INDEX(Prices!$A$4:$XX$441,MATCH($A32,Prices!$A$4:$A$441,0),MATCH(P$2,Prices!$A$4:$XX$4,0)),0))</f>
        <v>-2.2737367544323206E-13</v>
      </c>
      <c r="Q32" s="5">
        <f>+IFERROR(INDEX(Quantity!$A$5:$XX$441,MATCH($A32,Quantity!$A$5:$A$441,0),MATCH(Q$2,Quantity!$A$4:$XX$4,0)),0)*(IFERROR(INDEX(Prices!$A$4:$XX$441,MATCH($A32,Prices!$A$4:$A$441,0),MATCH(Q$2,Prices!$A$4:$XX$4,0)),0))</f>
        <v>-205.50000000000045</v>
      </c>
      <c r="R32" s="5">
        <f>+IFERROR(INDEX(Quantity!$A$5:$XX$441,MATCH($A32,Quantity!$A$5:$A$441,0),MATCH(R$2,Quantity!$A$4:$XX$4,0)),0)*(IFERROR(INDEX(Prices!$A$4:$XX$441,MATCH($A32,Prices!$A$4:$A$441,0),MATCH(R$2,Prices!$A$4:$XX$4,0)),0))</f>
        <v>0</v>
      </c>
      <c r="S32" s="5">
        <f>+IFERROR(INDEX(Quantity!$A$5:$XX$441,MATCH($A32,Quantity!$A$5:$A$441,0),MATCH(S$2,Quantity!$A$4:$XX$4,0)),0)*(IFERROR(INDEX(Prices!$A$4:$XX$441,MATCH($A32,Prices!$A$4:$A$441,0),MATCH(S$2,Prices!$A$4:$XX$4,0)),0))</f>
        <v>2050.4105</v>
      </c>
      <c r="T32" s="5">
        <f>+IFERROR(INDEX(Quantity!$A$5:$XX$441,MATCH($A32,Quantity!$A$5:$A$441,0),MATCH(T$2,Quantity!$A$4:$XX$4,0)),0)*(IFERROR(INDEX(Prices!$A$4:$XX$441,MATCH($A32,Prices!$A$4:$A$441,0),MATCH(T$2,Prices!$A$4:$XX$4,0)),0))</f>
        <v>1717.3751848169186</v>
      </c>
      <c r="U32" s="5">
        <f>+IFERROR(INDEX(Quantity!$A$5:$XX$441,MATCH($A32,Quantity!$A$5:$A$441,0),MATCH(U$2,Quantity!$A$4:$XX$4,0)),0)*(IFERROR(INDEX(Prices!$A$4:$XX$441,MATCH($A32,Prices!$A$4:$A$441,0),MATCH(U$2,Prices!$A$4:$XX$4,0)),0))</f>
        <v>0</v>
      </c>
      <c r="V32" s="5">
        <f>+IFERROR(INDEX(Quantity!$A$5:$XX$441,MATCH($A32,Quantity!$A$5:$A$441,0),MATCH(V$2,Quantity!$A$4:$XX$4,0)),0)*(IFERROR(INDEX(Prices!$A$4:$XX$441,MATCH($A32,Prices!$A$4:$A$441,0),MATCH(V$2,Prices!$A$4:$XX$4,0)),0))</f>
        <v>0</v>
      </c>
      <c r="W32" s="5">
        <f>+IFERROR(INDEX(Quantity!$A$5:$XX$441,MATCH($A32,Quantity!$A$5:$A$441,0),MATCH(W$2,Quantity!$A$4:$XX$4,0)),0)*(IFERROR(INDEX(Prices!$A$4:$XX$441,MATCH($A32,Prices!$A$4:$A$441,0),MATCH(W$2,Prices!$A$4:$XX$4,0)),0))</f>
        <v>0</v>
      </c>
      <c r="X32" s="5">
        <f>+IFERROR(INDEX(Quantity!$A$5:$XX$441,MATCH($A32,Quantity!$A$5:$A$441,0),MATCH(X$2,Quantity!$A$4:$XX$4,0)),0)*(IFERROR(INDEX(Prices!$A$4:$XX$441,MATCH($A32,Prices!$A$4:$A$441,0),MATCH(X$2,Prices!$A$4:$XX$4,0)),0))</f>
        <v>0</v>
      </c>
      <c r="Y32" s="5">
        <f>+IFERROR(INDEX(Quantity!$A$5:$XX$441,MATCH($A32,Quantity!$A$5:$A$441,0),MATCH(Y$2,Quantity!$A$4:$XX$4,0)),0)*(IFERROR(INDEX(Prices!$A$4:$XX$441,MATCH($A32,Prices!$A$4:$A$441,0),MATCH(Y$2,Prices!$A$4:$XX$4,0)),0))</f>
        <v>0</v>
      </c>
      <c r="Z32" s="5">
        <f>+IFERROR(INDEX(Quantity!$A$5:$XX$441,MATCH($A32,Quantity!$A$5:$A$441,0),MATCH(Z$2,Quantity!$A$4:$XX$4,0)),0)*(IFERROR(INDEX(Prices!$A$4:$XX$441,MATCH($A32,Prices!$A$4:$A$441,0),MATCH(Z$2,Prices!$A$4:$XX$4,0)),0))</f>
        <v>0</v>
      </c>
      <c r="AA32" s="5">
        <f>+IFERROR(INDEX(Quantity!$A$5:$XX$441,MATCH($A32,Quantity!$A$5:$A$441,0),MATCH(AA$2,Quantity!$A$4:$XX$4,0)),0)*(IFERROR(INDEX(Prices!$A$4:$XX$441,MATCH($A32,Prices!$A$4:$A$441,0),MATCH(AA$2,Prices!$A$4:$XX$4,0)),0))</f>
        <v>4.4744774714013591E-13</v>
      </c>
      <c r="AB32" s="5">
        <f>+IFERROR(INDEX(Quantity!$A$5:$XX$441,MATCH($A32,Quantity!$A$5:$A$441,0),MATCH(AB$2,Quantity!$A$4:$XX$4,0)),0)*(IFERROR(INDEX(Prices!$A$4:$XX$441,MATCH($A32,Prices!$A$4:$A$441,0),MATCH(AB$2,Prices!$A$4:$XX$4,0)),0))</f>
        <v>0</v>
      </c>
      <c r="AC32" s="5">
        <f>+IFERROR(INDEX(Quantity!$A$5:$XX$441,MATCH($A32,Quantity!$A$5:$A$441,0),MATCH(AC$2,Quantity!$A$4:$XX$4,0)),0)*(IFERROR(INDEX(Prices!$A$4:$XX$441,MATCH($A32,Prices!$A$4:$A$441,0),MATCH(AC$2,Prices!$A$4:$XX$4,0)),0))</f>
        <v>0</v>
      </c>
      <c r="AD32" s="5">
        <f>+IFERROR(INDEX(Quantity!$A$5:$XX$441,MATCH($A32,Quantity!$A$5:$A$441,0),MATCH(AD$2,Quantity!$A$4:$XX$4,0)),0)*(IFERROR(INDEX(Prices!$A$4:$XX$441,MATCH($A32,Prices!$A$4:$A$441,0),MATCH(AD$2,Prices!$A$4:$XX$4,0)),0))</f>
        <v>0</v>
      </c>
      <c r="AE32" s="5">
        <f>+IFERROR(INDEX(Quantity!$A$5:$XX$441,MATCH($A32,Quantity!$A$5:$A$441,0),MATCH(AE$2,Quantity!$A$4:$XX$4,0)),0)*(IFERROR(INDEX(Prices!$A$4:$XX$441,MATCH($A32,Prices!$A$4:$A$441,0),MATCH(AE$2,Prices!$A$4:$XX$4,0)),0))</f>
        <v>0</v>
      </c>
      <c r="AF32" s="5">
        <f>+IFERROR(INDEX(Quantity!$A$5:$XX$441,MATCH($A32,Quantity!$A$5:$A$441,0),MATCH(AF$2,Quantity!$A$4:$XX$4,0)),0)*(IFERROR(INDEX(Prices!$A$4:$XX$441,MATCH($A32,Prices!$A$4:$A$441,0),MATCH(AF$2,Prices!$A$4:$XX$4,0)),0))</f>
        <v>0</v>
      </c>
      <c r="AG32" s="5">
        <f>+IFERROR(INDEX(Quantity!$A$5:$XX$441,MATCH($A32,Quantity!$A$5:$A$441,0),MATCH(AG$2,Quantity!$A$4:$XX$4,0)),0)*(IFERROR(INDEX(Prices!$A$4:$XX$441,MATCH($A32,Prices!$A$4:$A$441,0),MATCH(AG$2,Prices!$A$4:$XX$4,0)),0))</f>
        <v>0</v>
      </c>
      <c r="AH32" s="5">
        <f>+IFERROR(INDEX(Quantity!$A$5:$XX$441,MATCH($A32,Quantity!$A$5:$A$441,0),MATCH(AH$2,Quantity!$A$4:$XX$4,0)),0)*(IFERROR(INDEX(Prices!$A$4:$XX$441,MATCH($A32,Prices!$A$4:$A$441,0),MATCH(AH$2,Prices!$A$4:$XX$4,0)),0))</f>
        <v>-1.8189894035458566E-13</v>
      </c>
      <c r="AI32" s="5">
        <f>+IFERROR(INDEX(Quantity!$A$5:$XX$441,MATCH($A32,Quantity!$A$5:$A$441,0),MATCH(AI$2,Quantity!$A$4:$XX$4,0)),0)*(IFERROR(INDEX(Prices!$A$4:$XX$441,MATCH($A32,Prices!$A$4:$A$441,0),MATCH(AI$2,Prices!$A$4:$XX$4,0)),0))</f>
        <v>342.26090659831948</v>
      </c>
      <c r="AJ32" s="5">
        <f>+IFERROR(INDEX(Quantity!$A$5:$XX$441,MATCH($A32,Quantity!$A$5:$A$441,0),MATCH(AJ$2,Quantity!$A$4:$XX$4,0)),0)*(IFERROR(INDEX(Prices!$A$4:$XX$441,MATCH($A32,Prices!$A$4:$A$441,0),MATCH(AJ$2,Prices!$A$4:$XX$4,0)),0))</f>
        <v>0</v>
      </c>
      <c r="AK32" s="5">
        <f>+IFERROR(INDEX(Quantity!$A$5:$XX$441,MATCH($A32,Quantity!$A$5:$A$441,0),MATCH(AK$2,Quantity!$A$4:$XX$4,0)),0)*(IFERROR(INDEX(Prices!$A$4:$XX$441,MATCH($A32,Prices!$A$4:$A$441,0),MATCH(AK$2,Prices!$A$4:$XX$4,0)),0))</f>
        <v>0</v>
      </c>
      <c r="AL32" s="5">
        <f>+IFERROR(INDEX(Quantity!$A$5:$XX$441,MATCH($A32,Quantity!$A$5:$A$441,0),MATCH(AL$2,Quantity!$A$4:$XX$4,0)),0)*(IFERROR(INDEX(Prices!$A$4:$XX$441,MATCH($A32,Prices!$A$4:$A$441,0),MATCH(AL$2,Prices!$A$4:$XX$4,0)),0))</f>
        <v>0</v>
      </c>
      <c r="AM32" s="5">
        <f>+IFERROR(INDEX(Quantity!$A$5:$XX$441,MATCH($A32,Quantity!$A$5:$A$441,0),MATCH(AM$2,Quantity!$A$4:$XX$4,0)),0)*(IFERROR(INDEX(Prices!$A$4:$XX$441,MATCH($A32,Prices!$A$4:$A$441,0),MATCH(AM$2,Prices!$A$4:$XX$4,0)),0))</f>
        <v>0</v>
      </c>
      <c r="AN32" s="5">
        <f>+IFERROR(INDEX(Quantity!$A$5:$XX$441,MATCH($A32,Quantity!$A$5:$A$441,0),MATCH(AN$2,Quantity!$A$4:$XX$4,0)),0)*(IFERROR(INDEX(Prices!$A$4:$XX$441,MATCH($A32,Prices!$A$4:$A$441,0),MATCH(AN$2,Prices!$A$4:$XX$4,0)),0))</f>
        <v>0</v>
      </c>
      <c r="AO32" s="2">
        <f>+IFERROR(INDEX(Quantity!$A$5:$XX$441,MATCH($A32,Quantity!$A$5:$A$441,0),MATCH(AO$2,Quantity!$A$4:$XX$4,0)),0)*(IFERROR(INDEX(Prices!$A$4:$XX$441,MATCH($A32,Prices!$A$4:$A$441,0),MATCH(AO$2,Prices!$A$4:$XX$4,0)),0))</f>
        <v>0</v>
      </c>
      <c r="AP32" s="2">
        <f>+IFERROR(INDEX(Quantity!$A$5:$XX$441,MATCH($A32,Quantity!$A$5:$A$441,0),MATCH(AP$2,Quantity!$A$4:$XX$4,0)),0)*(IFERROR(INDEX(Prices!$A$4:$XX$441,MATCH($A32,Prices!$A$4:$A$441,0),MATCH(AP$2,Prices!$A$4:$XX$4,0)),0))</f>
        <v>0</v>
      </c>
      <c r="AQ32" s="2">
        <f>+IFERROR(INDEX(Quantity!$A$5:$XX$441,MATCH($A32,Quantity!$A$5:$A$441,0),MATCH(AQ$2,Quantity!$A$4:$XX$4,0)),0)*(IFERROR(INDEX(Prices!$A$4:$XX$441,MATCH($A32,Prices!$A$4:$A$441,0),MATCH(AQ$2,Prices!$A$4:$XX$4,0)),0))</f>
        <v>0</v>
      </c>
      <c r="AR32" s="2">
        <f>+IFERROR(INDEX(Quantity!$A$5:$XX$441,MATCH($A32,Quantity!$A$5:$A$441,0),MATCH(AR$2,Quantity!$A$4:$XX$4,0)),0)*(IFERROR(INDEX(Prices!$A$4:$XX$441,MATCH($A32,Prices!$A$4:$A$441,0),MATCH(AR$2,Prices!$A$4:$XX$4,0)),0))</f>
        <v>0</v>
      </c>
      <c r="AS32" s="2"/>
      <c r="AT32" s="2"/>
    </row>
    <row r="33" spans="1:46" hidden="1" x14ac:dyDescent="0.25">
      <c r="A33" s="1">
        <f>+Quantity!A35</f>
        <v>44350</v>
      </c>
      <c r="B33" s="1"/>
      <c r="C33" s="13">
        <f>SUM($F33:XY33)</f>
        <v>4774.7788263456405</v>
      </c>
      <c r="D33" s="31">
        <f>+IFERROR(INDEX(Prices!$A$4:$XY$441,MATCH($A32,Prices!$A$4:$A$441,0),MATCH(F$2,Prices!$A$4:$XY$4,0))/INDEX(Prices!$A$4:$XY$441,MATCH($A33,Prices!$A$4:$A$441,0),MATCH(F$2,Prices!$A$4:$XY$4,0)),0)-1</f>
        <v>0</v>
      </c>
      <c r="E33" s="6">
        <f>((Cantidades4[[#This Row],[Totals]]-Cantidades4[[#This Row],[Deposits]])/C32)-1</f>
        <v>0.10374347855518162</v>
      </c>
      <c r="F33" s="5">
        <f>+IFERROR(INDEX(Quantity!$A$5:$XX$441,MATCH($A33,Quantity!$A$5:$A$441,0),MATCH(F$2,Quantity!$A$4:$XX$4,0)),0)*(IFERROR(INDEX(Prices!$A$4:$XX$441,MATCH($A33,Prices!$A$4:$A$441,0),MATCH(F$2,Prices!$A$4:$XX$4,0)),0))</f>
        <v>0</v>
      </c>
      <c r="G33" s="5">
        <f>+IFERROR(INDEX(Quantity!$A$5:$XX$441,MATCH($A33,Quantity!$A$5:$A$441,0),MATCH(G$2,Quantity!$A$4:$XX$4,0)),0)*(IFERROR(INDEX(Prices!$A$4:$XX$441,MATCH($A33,Prices!$A$4:$A$441,0),MATCH(G$2,Prices!$A$4:$XX$4,0)),0))</f>
        <v>29.345400000000001</v>
      </c>
      <c r="H33" s="5">
        <f>+IFERROR(INDEX(Quantity!$A$5:$XX$441,MATCH($A33,Quantity!$A$5:$A$441,0),MATCH(H$2,Quantity!$A$4:$XX$4,0)),0)*(IFERROR(INDEX(Prices!$A$4:$XX$441,MATCH($A33,Prices!$A$4:$A$441,0),MATCH(H$2,Prices!$A$4:$XX$4,0)),0))</f>
        <v>392.09399999999948</v>
      </c>
      <c r="I33" s="2">
        <f>+IFERROR(INDEX(Quantity!$A$5:$XX$441,MATCH($A33,Quantity!$A$5:$A$441,0),MATCH(I$2,Quantity!$A$4:$XX$4,0)),0)*(IFERROR(INDEX(Prices!$A$4:$XX$441,MATCH($A33,Prices!$A$4:$A$441,0),MATCH(I$2,Prices!$A$4:$XX$4,0)),0))</f>
        <v>0</v>
      </c>
      <c r="J33" s="2">
        <f>+IFERROR(INDEX(Quantity!$A$5:$XX$441,MATCH($A33,Quantity!$A$5:$A$441,0),MATCH(J$2,Quantity!$A$4:$XX$4,0)),0)*(IFERROR(INDEX(Prices!$A$4:$XX$441,MATCH($A33,Prices!$A$4:$A$441,0),MATCH(J$2,Prices!$A$4:$XX$4,0)),0))</f>
        <v>0</v>
      </c>
      <c r="K33" s="2"/>
      <c r="L33" s="2"/>
      <c r="M33" s="2"/>
      <c r="N33" s="2"/>
      <c r="O33" s="5">
        <f>+IFERROR(INDEX(Quantity!$A$5:$XX$441,MATCH($A33,Quantity!$A$5:$A$441,0),MATCH(O$2,Quantity!$A$4:$XX$4,0)),0)*(IFERROR(INDEX(Prices!$A$4:$XX$441,MATCH($A33,Prices!$A$4:$A$441,0),MATCH(O$2,Prices!$A$4:$XX$4,0)),0))</f>
        <v>0</v>
      </c>
      <c r="P33" s="5">
        <f>+IFERROR(INDEX(Quantity!$A$5:$XX$441,MATCH($A33,Quantity!$A$5:$A$441,0),MATCH(P$2,Quantity!$A$4:$XX$4,0)),0)*(IFERROR(INDEX(Prices!$A$4:$XX$441,MATCH($A33,Prices!$A$4:$A$441,0),MATCH(P$2,Prices!$A$4:$XX$4,0)),0))</f>
        <v>-2.2737367544323206E-13</v>
      </c>
      <c r="Q33" s="5">
        <f>+IFERROR(INDEX(Quantity!$A$5:$XX$441,MATCH($A33,Quantity!$A$5:$A$441,0),MATCH(Q$2,Quantity!$A$4:$XX$4,0)),0)*(IFERROR(INDEX(Prices!$A$4:$XX$441,MATCH($A33,Prices!$A$4:$A$441,0),MATCH(Q$2,Prices!$A$4:$XX$4,0)),0))</f>
        <v>-205.50000000000045</v>
      </c>
      <c r="R33" s="5">
        <f>+IFERROR(INDEX(Quantity!$A$5:$XX$441,MATCH($A33,Quantity!$A$5:$A$441,0),MATCH(R$2,Quantity!$A$4:$XX$4,0)),0)*(IFERROR(INDEX(Prices!$A$4:$XX$441,MATCH($A33,Prices!$A$4:$A$441,0),MATCH(R$2,Prices!$A$4:$XX$4,0)),0))</f>
        <v>0</v>
      </c>
      <c r="S33" s="5">
        <f>+IFERROR(INDEX(Quantity!$A$5:$XX$441,MATCH($A33,Quantity!$A$5:$A$441,0),MATCH(S$2,Quantity!$A$4:$XX$4,0)),0)*(IFERROR(INDEX(Prices!$A$4:$XX$441,MATCH($A33,Prices!$A$4:$A$441,0),MATCH(S$2,Prices!$A$4:$XX$4,0)),0))</f>
        <v>2050.4105</v>
      </c>
      <c r="T33" s="5">
        <f>+IFERROR(INDEX(Quantity!$A$5:$XX$441,MATCH($A33,Quantity!$A$5:$A$441,0),MATCH(T$2,Quantity!$A$4:$XX$4,0)),0)*(IFERROR(INDEX(Prices!$A$4:$XX$441,MATCH($A33,Prices!$A$4:$A$441,0),MATCH(T$2,Prices!$A$4:$XX$4,0)),0))</f>
        <v>2166.1680197473224</v>
      </c>
      <c r="U33" s="5">
        <f>+IFERROR(INDEX(Quantity!$A$5:$XX$441,MATCH($A33,Quantity!$A$5:$A$441,0),MATCH(U$2,Quantity!$A$4:$XX$4,0)),0)*(IFERROR(INDEX(Prices!$A$4:$XX$441,MATCH($A33,Prices!$A$4:$A$441,0),MATCH(U$2,Prices!$A$4:$XX$4,0)),0))</f>
        <v>0</v>
      </c>
      <c r="V33" s="5">
        <f>+IFERROR(INDEX(Quantity!$A$5:$XX$441,MATCH($A33,Quantity!$A$5:$A$441,0),MATCH(V$2,Quantity!$A$4:$XX$4,0)),0)*(IFERROR(INDEX(Prices!$A$4:$XX$441,MATCH($A33,Prices!$A$4:$A$441,0),MATCH(V$2,Prices!$A$4:$XX$4,0)),0))</f>
        <v>0</v>
      </c>
      <c r="W33" s="5">
        <f>+IFERROR(INDEX(Quantity!$A$5:$XX$441,MATCH($A33,Quantity!$A$5:$A$441,0),MATCH(W$2,Quantity!$A$4:$XX$4,0)),0)*(IFERROR(INDEX(Prices!$A$4:$XX$441,MATCH($A33,Prices!$A$4:$A$441,0),MATCH(W$2,Prices!$A$4:$XX$4,0)),0))</f>
        <v>0</v>
      </c>
      <c r="X33" s="5">
        <f>+IFERROR(INDEX(Quantity!$A$5:$XX$441,MATCH($A33,Quantity!$A$5:$A$441,0),MATCH(X$2,Quantity!$A$4:$XX$4,0)),0)*(IFERROR(INDEX(Prices!$A$4:$XX$441,MATCH($A33,Prices!$A$4:$A$441,0),MATCH(X$2,Prices!$A$4:$XX$4,0)),0))</f>
        <v>0</v>
      </c>
      <c r="Y33" s="5">
        <f>+IFERROR(INDEX(Quantity!$A$5:$XX$441,MATCH($A33,Quantity!$A$5:$A$441,0),MATCH(Y$2,Quantity!$A$4:$XX$4,0)),0)*(IFERROR(INDEX(Prices!$A$4:$XX$441,MATCH($A33,Prices!$A$4:$A$441,0),MATCH(Y$2,Prices!$A$4:$XX$4,0)),0))</f>
        <v>0</v>
      </c>
      <c r="Z33" s="5">
        <f>+IFERROR(INDEX(Quantity!$A$5:$XX$441,MATCH($A33,Quantity!$A$5:$A$441,0),MATCH(Z$2,Quantity!$A$4:$XX$4,0)),0)*(IFERROR(INDEX(Prices!$A$4:$XX$441,MATCH($A33,Prices!$A$4:$A$441,0),MATCH(Z$2,Prices!$A$4:$XX$4,0)),0))</f>
        <v>0</v>
      </c>
      <c r="AA33" s="5">
        <f>+IFERROR(INDEX(Quantity!$A$5:$XX$441,MATCH($A33,Quantity!$A$5:$A$441,0),MATCH(AA$2,Quantity!$A$4:$XX$4,0)),0)*(IFERROR(INDEX(Prices!$A$4:$XX$441,MATCH($A33,Prices!$A$4:$A$441,0),MATCH(AA$2,Prices!$A$4:$XX$4,0)),0))</f>
        <v>4.4744774714013591E-13</v>
      </c>
      <c r="AB33" s="5">
        <f>+IFERROR(INDEX(Quantity!$A$5:$XX$441,MATCH($A33,Quantity!$A$5:$A$441,0),MATCH(AB$2,Quantity!$A$4:$XX$4,0)),0)*(IFERROR(INDEX(Prices!$A$4:$XX$441,MATCH($A33,Prices!$A$4:$A$441,0),MATCH(AB$2,Prices!$A$4:$XX$4,0)),0))</f>
        <v>0</v>
      </c>
      <c r="AC33" s="5">
        <f>+IFERROR(INDEX(Quantity!$A$5:$XX$441,MATCH($A33,Quantity!$A$5:$A$441,0),MATCH(AC$2,Quantity!$A$4:$XX$4,0)),0)*(IFERROR(INDEX(Prices!$A$4:$XX$441,MATCH($A33,Prices!$A$4:$A$441,0),MATCH(AC$2,Prices!$A$4:$XX$4,0)),0))</f>
        <v>0</v>
      </c>
      <c r="AD33" s="5">
        <f>+IFERROR(INDEX(Quantity!$A$5:$XX$441,MATCH($A33,Quantity!$A$5:$A$441,0),MATCH(AD$2,Quantity!$A$4:$XX$4,0)),0)*(IFERROR(INDEX(Prices!$A$4:$XX$441,MATCH($A33,Prices!$A$4:$A$441,0),MATCH(AD$2,Prices!$A$4:$XX$4,0)),0))</f>
        <v>0</v>
      </c>
      <c r="AE33" s="5">
        <f>+IFERROR(INDEX(Quantity!$A$5:$XX$441,MATCH($A33,Quantity!$A$5:$A$441,0),MATCH(AE$2,Quantity!$A$4:$XX$4,0)),0)*(IFERROR(INDEX(Prices!$A$4:$XX$441,MATCH($A33,Prices!$A$4:$A$441,0),MATCH(AE$2,Prices!$A$4:$XX$4,0)),0))</f>
        <v>0</v>
      </c>
      <c r="AF33" s="5">
        <f>+IFERROR(INDEX(Quantity!$A$5:$XX$441,MATCH($A33,Quantity!$A$5:$A$441,0),MATCH(AF$2,Quantity!$A$4:$XX$4,0)),0)*(IFERROR(INDEX(Prices!$A$4:$XX$441,MATCH($A33,Prices!$A$4:$A$441,0),MATCH(AF$2,Prices!$A$4:$XX$4,0)),0))</f>
        <v>0</v>
      </c>
      <c r="AG33" s="5">
        <f>+IFERROR(INDEX(Quantity!$A$5:$XX$441,MATCH($A33,Quantity!$A$5:$A$441,0),MATCH(AG$2,Quantity!$A$4:$XX$4,0)),0)*(IFERROR(INDEX(Prices!$A$4:$XX$441,MATCH($A33,Prices!$A$4:$A$441,0),MATCH(AG$2,Prices!$A$4:$XX$4,0)),0))</f>
        <v>0</v>
      </c>
      <c r="AH33" s="5">
        <f>+IFERROR(INDEX(Quantity!$A$5:$XX$441,MATCH($A33,Quantity!$A$5:$A$441,0),MATCH(AH$2,Quantity!$A$4:$XX$4,0)),0)*(IFERROR(INDEX(Prices!$A$4:$XX$441,MATCH($A33,Prices!$A$4:$A$441,0),MATCH(AH$2,Prices!$A$4:$XX$4,0)),0))</f>
        <v>-1.8189894035458566E-13</v>
      </c>
      <c r="AI33" s="5">
        <f>+IFERROR(INDEX(Quantity!$A$5:$XX$441,MATCH($A33,Quantity!$A$5:$A$441,0),MATCH(AI$2,Quantity!$A$4:$XX$4,0)),0)*(IFERROR(INDEX(Prices!$A$4:$XX$441,MATCH($A33,Prices!$A$4:$A$441,0),MATCH(AI$2,Prices!$A$4:$XX$4,0)),0))</f>
        <v>342.26090659831948</v>
      </c>
      <c r="AJ33" s="5">
        <f>+IFERROR(INDEX(Quantity!$A$5:$XX$441,MATCH($A33,Quantity!$A$5:$A$441,0),MATCH(AJ$2,Quantity!$A$4:$XX$4,0)),0)*(IFERROR(INDEX(Prices!$A$4:$XX$441,MATCH($A33,Prices!$A$4:$A$441,0),MATCH(AJ$2,Prices!$A$4:$XX$4,0)),0))</f>
        <v>0</v>
      </c>
      <c r="AK33" s="5">
        <f>+IFERROR(INDEX(Quantity!$A$5:$XX$441,MATCH($A33,Quantity!$A$5:$A$441,0),MATCH(AK$2,Quantity!$A$4:$XX$4,0)),0)*(IFERROR(INDEX(Prices!$A$4:$XX$441,MATCH($A33,Prices!$A$4:$A$441,0),MATCH(AK$2,Prices!$A$4:$XX$4,0)),0))</f>
        <v>0</v>
      </c>
      <c r="AL33" s="5">
        <f>+IFERROR(INDEX(Quantity!$A$5:$XX$441,MATCH($A33,Quantity!$A$5:$A$441,0),MATCH(AL$2,Quantity!$A$4:$XX$4,0)),0)*(IFERROR(INDEX(Prices!$A$4:$XX$441,MATCH($A33,Prices!$A$4:$A$441,0),MATCH(AL$2,Prices!$A$4:$XX$4,0)),0))</f>
        <v>0</v>
      </c>
      <c r="AM33" s="5">
        <f>+IFERROR(INDEX(Quantity!$A$5:$XX$441,MATCH($A33,Quantity!$A$5:$A$441,0),MATCH(AM$2,Quantity!$A$4:$XX$4,0)),0)*(IFERROR(INDEX(Prices!$A$4:$XX$441,MATCH($A33,Prices!$A$4:$A$441,0),MATCH(AM$2,Prices!$A$4:$XX$4,0)),0))</f>
        <v>0</v>
      </c>
      <c r="AN33" s="5">
        <f>+IFERROR(INDEX(Quantity!$A$5:$XX$441,MATCH($A33,Quantity!$A$5:$A$441,0),MATCH(AN$2,Quantity!$A$4:$XX$4,0)),0)*(IFERROR(INDEX(Prices!$A$4:$XX$441,MATCH($A33,Prices!$A$4:$A$441,0),MATCH(AN$2,Prices!$A$4:$XX$4,0)),0))</f>
        <v>0</v>
      </c>
      <c r="AO33" s="2">
        <f>+IFERROR(INDEX(Quantity!$A$5:$XX$441,MATCH($A33,Quantity!$A$5:$A$441,0),MATCH(AO$2,Quantity!$A$4:$XX$4,0)),0)*(IFERROR(INDEX(Prices!$A$4:$XX$441,MATCH($A33,Prices!$A$4:$A$441,0),MATCH(AO$2,Prices!$A$4:$XX$4,0)),0))</f>
        <v>0</v>
      </c>
      <c r="AP33" s="2">
        <f>+IFERROR(INDEX(Quantity!$A$5:$XX$441,MATCH($A33,Quantity!$A$5:$A$441,0),MATCH(AP$2,Quantity!$A$4:$XX$4,0)),0)*(IFERROR(INDEX(Prices!$A$4:$XX$441,MATCH($A33,Prices!$A$4:$A$441,0),MATCH(AP$2,Prices!$A$4:$XX$4,0)),0))</f>
        <v>0</v>
      </c>
      <c r="AQ33" s="2">
        <f>+IFERROR(INDEX(Quantity!$A$5:$XX$441,MATCH($A33,Quantity!$A$5:$A$441,0),MATCH(AQ$2,Quantity!$A$4:$XX$4,0)),0)*(IFERROR(INDEX(Prices!$A$4:$XX$441,MATCH($A33,Prices!$A$4:$A$441,0),MATCH(AQ$2,Prices!$A$4:$XX$4,0)),0))</f>
        <v>0</v>
      </c>
      <c r="AR33" s="2">
        <f>+IFERROR(INDEX(Quantity!$A$5:$XX$441,MATCH($A33,Quantity!$A$5:$A$441,0),MATCH(AR$2,Quantity!$A$4:$XX$4,0)),0)*(IFERROR(INDEX(Prices!$A$4:$XX$441,MATCH($A33,Prices!$A$4:$A$441,0),MATCH(AR$2,Prices!$A$4:$XX$4,0)),0))</f>
        <v>0</v>
      </c>
      <c r="AS33" s="2"/>
      <c r="AT33" s="2"/>
    </row>
    <row r="34" spans="1:46" hidden="1" x14ac:dyDescent="0.25">
      <c r="A34" s="1">
        <f>+Quantity!A36</f>
        <v>44352</v>
      </c>
      <c r="B34" s="1"/>
      <c r="C34" s="13">
        <f>SUM($F34:XY34)</f>
        <v>5286.1313263456404</v>
      </c>
      <c r="D34" s="31">
        <f>+IFERROR(INDEX(Prices!$A$4:$XY$441,MATCH($A33,Prices!$A$4:$A$441,0),MATCH(F$2,Prices!$A$4:$XY$4,0))/INDEX(Prices!$A$4:$XY$441,MATCH($A34,Prices!$A$4:$A$441,0),MATCH(F$2,Prices!$A$4:$XY$4,0)),0)-1</f>
        <v>0</v>
      </c>
      <c r="E34" s="6">
        <f>((Cantidades4[[#This Row],[Totals]]-Cantidades4[[#This Row],[Deposits]])/C33)-1</f>
        <v>0.1070944893150918</v>
      </c>
      <c r="F34" s="5">
        <f>+IFERROR(INDEX(Quantity!$A$5:$XX$441,MATCH($A34,Quantity!$A$5:$A$441,0),MATCH(F$2,Quantity!$A$4:$XX$4,0)),0)*(IFERROR(INDEX(Prices!$A$4:$XX$441,MATCH($A34,Prices!$A$4:$A$441,0),MATCH(F$2,Prices!$A$4:$XX$4,0)),0))</f>
        <v>0</v>
      </c>
      <c r="G34" s="5">
        <f>+IFERROR(INDEX(Quantity!$A$5:$XX$441,MATCH($A34,Quantity!$A$5:$A$441,0),MATCH(G$2,Quantity!$A$4:$XX$4,0)),0)*(IFERROR(INDEX(Prices!$A$4:$XX$441,MATCH($A34,Prices!$A$4:$A$441,0),MATCH(G$2,Prices!$A$4:$XX$4,0)),0))</f>
        <v>29.345400000000001</v>
      </c>
      <c r="H34" s="5">
        <f>+IFERROR(INDEX(Quantity!$A$5:$XX$441,MATCH($A34,Quantity!$A$5:$A$441,0),MATCH(H$2,Quantity!$A$4:$XX$4,0)),0)*(IFERROR(INDEX(Prices!$A$4:$XX$441,MATCH($A34,Prices!$A$4:$A$441,0),MATCH(H$2,Prices!$A$4:$XX$4,0)),0))</f>
        <v>392.09399999999948</v>
      </c>
      <c r="I34" s="2">
        <f>+IFERROR(INDEX(Quantity!$A$5:$XX$441,MATCH($A34,Quantity!$A$5:$A$441,0),MATCH(I$2,Quantity!$A$4:$XX$4,0)),0)*(IFERROR(INDEX(Prices!$A$4:$XX$441,MATCH($A34,Prices!$A$4:$A$441,0),MATCH(I$2,Prices!$A$4:$XX$4,0)),0))</f>
        <v>0</v>
      </c>
      <c r="J34" s="2">
        <f>+IFERROR(INDEX(Quantity!$A$5:$XX$441,MATCH($A34,Quantity!$A$5:$A$441,0),MATCH(J$2,Quantity!$A$4:$XX$4,0)),0)*(IFERROR(INDEX(Prices!$A$4:$XX$441,MATCH($A34,Prices!$A$4:$A$441,0),MATCH(J$2,Prices!$A$4:$XX$4,0)),0))</f>
        <v>0</v>
      </c>
      <c r="K34" s="2"/>
      <c r="L34" s="2"/>
      <c r="M34" s="2"/>
      <c r="N34" s="2"/>
      <c r="O34" s="5">
        <f>+IFERROR(INDEX(Quantity!$A$5:$XX$441,MATCH($A34,Quantity!$A$5:$A$441,0),MATCH(O$2,Quantity!$A$4:$XX$4,0)),0)*(IFERROR(INDEX(Prices!$A$4:$XX$441,MATCH($A34,Prices!$A$4:$A$441,0),MATCH(O$2,Prices!$A$4:$XX$4,0)),0))</f>
        <v>0</v>
      </c>
      <c r="P34" s="5">
        <f>+IFERROR(INDEX(Quantity!$A$5:$XX$441,MATCH($A34,Quantity!$A$5:$A$441,0),MATCH(P$2,Quantity!$A$4:$XX$4,0)),0)*(IFERROR(INDEX(Prices!$A$4:$XX$441,MATCH($A34,Prices!$A$4:$A$441,0),MATCH(P$2,Prices!$A$4:$XX$4,0)),0))</f>
        <v>-2.2737367544323206E-13</v>
      </c>
      <c r="Q34" s="5">
        <f>+IFERROR(INDEX(Quantity!$A$5:$XX$441,MATCH($A34,Quantity!$A$5:$A$441,0),MATCH(Q$2,Quantity!$A$4:$XX$4,0)),0)*(IFERROR(INDEX(Prices!$A$4:$XX$441,MATCH($A34,Prices!$A$4:$A$441,0),MATCH(Q$2,Prices!$A$4:$XX$4,0)),0))</f>
        <v>-205.50000000000045</v>
      </c>
      <c r="R34" s="5">
        <f>+IFERROR(INDEX(Quantity!$A$5:$XX$441,MATCH($A34,Quantity!$A$5:$A$441,0),MATCH(R$2,Quantity!$A$4:$XX$4,0)),0)*(IFERROR(INDEX(Prices!$A$4:$XX$441,MATCH($A34,Prices!$A$4:$A$441,0),MATCH(R$2,Prices!$A$4:$XX$4,0)),0))</f>
        <v>0</v>
      </c>
      <c r="S34" s="5">
        <f>+IFERROR(INDEX(Quantity!$A$5:$XX$441,MATCH($A34,Quantity!$A$5:$A$441,0),MATCH(S$2,Quantity!$A$4:$XX$4,0)),0)*(IFERROR(INDEX(Prices!$A$4:$XX$441,MATCH($A34,Prices!$A$4:$A$441,0),MATCH(S$2,Prices!$A$4:$XX$4,0)),0))</f>
        <v>2561.7629999999995</v>
      </c>
      <c r="T34" s="5">
        <f>+IFERROR(INDEX(Quantity!$A$5:$XX$441,MATCH($A34,Quantity!$A$5:$A$441,0),MATCH(T$2,Quantity!$A$4:$XX$4,0)),0)*(IFERROR(INDEX(Prices!$A$4:$XX$441,MATCH($A34,Prices!$A$4:$A$441,0),MATCH(T$2,Prices!$A$4:$XX$4,0)),0))</f>
        <v>2166.1680197473224</v>
      </c>
      <c r="U34" s="5">
        <f>+IFERROR(INDEX(Quantity!$A$5:$XX$441,MATCH($A34,Quantity!$A$5:$A$441,0),MATCH(U$2,Quantity!$A$4:$XX$4,0)),0)*(IFERROR(INDEX(Prices!$A$4:$XX$441,MATCH($A34,Prices!$A$4:$A$441,0),MATCH(U$2,Prices!$A$4:$XX$4,0)),0))</f>
        <v>0</v>
      </c>
      <c r="V34" s="5">
        <f>+IFERROR(INDEX(Quantity!$A$5:$XX$441,MATCH($A34,Quantity!$A$5:$A$441,0),MATCH(V$2,Quantity!$A$4:$XX$4,0)),0)*(IFERROR(INDEX(Prices!$A$4:$XX$441,MATCH($A34,Prices!$A$4:$A$441,0),MATCH(V$2,Prices!$A$4:$XX$4,0)),0))</f>
        <v>0</v>
      </c>
      <c r="W34" s="5">
        <f>+IFERROR(INDEX(Quantity!$A$5:$XX$441,MATCH($A34,Quantity!$A$5:$A$441,0),MATCH(W$2,Quantity!$A$4:$XX$4,0)),0)*(IFERROR(INDEX(Prices!$A$4:$XX$441,MATCH($A34,Prices!$A$4:$A$441,0),MATCH(W$2,Prices!$A$4:$XX$4,0)),0))</f>
        <v>0</v>
      </c>
      <c r="X34" s="5">
        <f>+IFERROR(INDEX(Quantity!$A$5:$XX$441,MATCH($A34,Quantity!$A$5:$A$441,0),MATCH(X$2,Quantity!$A$4:$XX$4,0)),0)*(IFERROR(INDEX(Prices!$A$4:$XX$441,MATCH($A34,Prices!$A$4:$A$441,0),MATCH(X$2,Prices!$A$4:$XX$4,0)),0))</f>
        <v>0</v>
      </c>
      <c r="Y34" s="5">
        <f>+IFERROR(INDEX(Quantity!$A$5:$XX$441,MATCH($A34,Quantity!$A$5:$A$441,0),MATCH(Y$2,Quantity!$A$4:$XX$4,0)),0)*(IFERROR(INDEX(Prices!$A$4:$XX$441,MATCH($A34,Prices!$A$4:$A$441,0),MATCH(Y$2,Prices!$A$4:$XX$4,0)),0))</f>
        <v>0</v>
      </c>
      <c r="Z34" s="5">
        <f>+IFERROR(INDEX(Quantity!$A$5:$XX$441,MATCH($A34,Quantity!$A$5:$A$441,0),MATCH(Z$2,Quantity!$A$4:$XX$4,0)),0)*(IFERROR(INDEX(Prices!$A$4:$XX$441,MATCH($A34,Prices!$A$4:$A$441,0),MATCH(Z$2,Prices!$A$4:$XX$4,0)),0))</f>
        <v>0</v>
      </c>
      <c r="AA34" s="5">
        <f>+IFERROR(INDEX(Quantity!$A$5:$XX$441,MATCH($A34,Quantity!$A$5:$A$441,0),MATCH(AA$2,Quantity!$A$4:$XX$4,0)),0)*(IFERROR(INDEX(Prices!$A$4:$XX$441,MATCH($A34,Prices!$A$4:$A$441,0),MATCH(AA$2,Prices!$A$4:$XX$4,0)),0))</f>
        <v>4.4744774714013591E-13</v>
      </c>
      <c r="AB34" s="5">
        <f>+IFERROR(INDEX(Quantity!$A$5:$XX$441,MATCH($A34,Quantity!$A$5:$A$441,0),MATCH(AB$2,Quantity!$A$4:$XX$4,0)),0)*(IFERROR(INDEX(Prices!$A$4:$XX$441,MATCH($A34,Prices!$A$4:$A$441,0),MATCH(AB$2,Prices!$A$4:$XX$4,0)),0))</f>
        <v>0</v>
      </c>
      <c r="AC34" s="5">
        <f>+IFERROR(INDEX(Quantity!$A$5:$XX$441,MATCH($A34,Quantity!$A$5:$A$441,0),MATCH(AC$2,Quantity!$A$4:$XX$4,0)),0)*(IFERROR(INDEX(Prices!$A$4:$XX$441,MATCH($A34,Prices!$A$4:$A$441,0),MATCH(AC$2,Prices!$A$4:$XX$4,0)),0))</f>
        <v>0</v>
      </c>
      <c r="AD34" s="5">
        <f>+IFERROR(INDEX(Quantity!$A$5:$XX$441,MATCH($A34,Quantity!$A$5:$A$441,0),MATCH(AD$2,Quantity!$A$4:$XX$4,0)),0)*(IFERROR(INDEX(Prices!$A$4:$XX$441,MATCH($A34,Prices!$A$4:$A$441,0),MATCH(AD$2,Prices!$A$4:$XX$4,0)),0))</f>
        <v>0</v>
      </c>
      <c r="AE34" s="5">
        <f>+IFERROR(INDEX(Quantity!$A$5:$XX$441,MATCH($A34,Quantity!$A$5:$A$441,0),MATCH(AE$2,Quantity!$A$4:$XX$4,0)),0)*(IFERROR(INDEX(Prices!$A$4:$XX$441,MATCH($A34,Prices!$A$4:$A$441,0),MATCH(AE$2,Prices!$A$4:$XX$4,0)),0))</f>
        <v>0</v>
      </c>
      <c r="AF34" s="5">
        <f>+IFERROR(INDEX(Quantity!$A$5:$XX$441,MATCH($A34,Quantity!$A$5:$A$441,0),MATCH(AF$2,Quantity!$A$4:$XX$4,0)),0)*(IFERROR(INDEX(Prices!$A$4:$XX$441,MATCH($A34,Prices!$A$4:$A$441,0),MATCH(AF$2,Prices!$A$4:$XX$4,0)),0))</f>
        <v>0</v>
      </c>
      <c r="AG34" s="5">
        <f>+IFERROR(INDEX(Quantity!$A$5:$XX$441,MATCH($A34,Quantity!$A$5:$A$441,0),MATCH(AG$2,Quantity!$A$4:$XX$4,0)),0)*(IFERROR(INDEX(Prices!$A$4:$XX$441,MATCH($A34,Prices!$A$4:$A$441,0),MATCH(AG$2,Prices!$A$4:$XX$4,0)),0))</f>
        <v>0</v>
      </c>
      <c r="AH34" s="5">
        <f>+IFERROR(INDEX(Quantity!$A$5:$XX$441,MATCH($A34,Quantity!$A$5:$A$441,0),MATCH(AH$2,Quantity!$A$4:$XX$4,0)),0)*(IFERROR(INDEX(Prices!$A$4:$XX$441,MATCH($A34,Prices!$A$4:$A$441,0),MATCH(AH$2,Prices!$A$4:$XX$4,0)),0))</f>
        <v>-1.8189894035458566E-13</v>
      </c>
      <c r="AI34" s="5">
        <f>+IFERROR(INDEX(Quantity!$A$5:$XX$441,MATCH($A34,Quantity!$A$5:$A$441,0),MATCH(AI$2,Quantity!$A$4:$XX$4,0)),0)*(IFERROR(INDEX(Prices!$A$4:$XX$441,MATCH($A34,Prices!$A$4:$A$441,0),MATCH(AI$2,Prices!$A$4:$XX$4,0)),0))</f>
        <v>342.26090659831948</v>
      </c>
      <c r="AJ34" s="5">
        <f>+IFERROR(INDEX(Quantity!$A$5:$XX$441,MATCH($A34,Quantity!$A$5:$A$441,0),MATCH(AJ$2,Quantity!$A$4:$XX$4,0)),0)*(IFERROR(INDEX(Prices!$A$4:$XX$441,MATCH($A34,Prices!$A$4:$A$441,0),MATCH(AJ$2,Prices!$A$4:$XX$4,0)),0))</f>
        <v>0</v>
      </c>
      <c r="AK34" s="5">
        <f>+IFERROR(INDEX(Quantity!$A$5:$XX$441,MATCH($A34,Quantity!$A$5:$A$441,0),MATCH(AK$2,Quantity!$A$4:$XX$4,0)),0)*(IFERROR(INDEX(Prices!$A$4:$XX$441,MATCH($A34,Prices!$A$4:$A$441,0),MATCH(AK$2,Prices!$A$4:$XX$4,0)),0))</f>
        <v>0</v>
      </c>
      <c r="AL34" s="5">
        <f>+IFERROR(INDEX(Quantity!$A$5:$XX$441,MATCH($A34,Quantity!$A$5:$A$441,0),MATCH(AL$2,Quantity!$A$4:$XX$4,0)),0)*(IFERROR(INDEX(Prices!$A$4:$XX$441,MATCH($A34,Prices!$A$4:$A$441,0),MATCH(AL$2,Prices!$A$4:$XX$4,0)),0))</f>
        <v>0</v>
      </c>
      <c r="AM34" s="5">
        <f>+IFERROR(INDEX(Quantity!$A$5:$XX$441,MATCH($A34,Quantity!$A$5:$A$441,0),MATCH(AM$2,Quantity!$A$4:$XX$4,0)),0)*(IFERROR(INDEX(Prices!$A$4:$XX$441,MATCH($A34,Prices!$A$4:$A$441,0),MATCH(AM$2,Prices!$A$4:$XX$4,0)),0))</f>
        <v>0</v>
      </c>
      <c r="AN34" s="5">
        <f>+IFERROR(INDEX(Quantity!$A$5:$XX$441,MATCH($A34,Quantity!$A$5:$A$441,0),MATCH(AN$2,Quantity!$A$4:$XX$4,0)),0)*(IFERROR(INDEX(Prices!$A$4:$XX$441,MATCH($A34,Prices!$A$4:$A$441,0),MATCH(AN$2,Prices!$A$4:$XX$4,0)),0))</f>
        <v>0</v>
      </c>
      <c r="AO34" s="2">
        <f>+IFERROR(INDEX(Quantity!$A$5:$XX$441,MATCH($A34,Quantity!$A$5:$A$441,0),MATCH(AO$2,Quantity!$A$4:$XX$4,0)),0)*(IFERROR(INDEX(Prices!$A$4:$XX$441,MATCH($A34,Prices!$A$4:$A$441,0),MATCH(AO$2,Prices!$A$4:$XX$4,0)),0))</f>
        <v>0</v>
      </c>
      <c r="AP34" s="2">
        <f>+IFERROR(INDEX(Quantity!$A$5:$XX$441,MATCH($A34,Quantity!$A$5:$A$441,0),MATCH(AP$2,Quantity!$A$4:$XX$4,0)),0)*(IFERROR(INDEX(Prices!$A$4:$XX$441,MATCH($A34,Prices!$A$4:$A$441,0),MATCH(AP$2,Prices!$A$4:$XX$4,0)),0))</f>
        <v>0</v>
      </c>
      <c r="AQ34" s="2">
        <f>+IFERROR(INDEX(Quantity!$A$5:$XX$441,MATCH($A34,Quantity!$A$5:$A$441,0),MATCH(AQ$2,Quantity!$A$4:$XX$4,0)),0)*(IFERROR(INDEX(Prices!$A$4:$XX$441,MATCH($A34,Prices!$A$4:$A$441,0),MATCH(AQ$2,Prices!$A$4:$XX$4,0)),0))</f>
        <v>0</v>
      </c>
      <c r="AR34" s="2">
        <f>+IFERROR(INDEX(Quantity!$A$5:$XX$441,MATCH($A34,Quantity!$A$5:$A$441,0),MATCH(AR$2,Quantity!$A$4:$XX$4,0)),0)*(IFERROR(INDEX(Prices!$A$4:$XX$441,MATCH($A34,Prices!$A$4:$A$441,0),MATCH(AR$2,Prices!$A$4:$XX$4,0)),0))</f>
        <v>0</v>
      </c>
      <c r="AS34" s="2"/>
      <c r="AT34" s="2"/>
    </row>
    <row r="35" spans="1:46" hidden="1" x14ac:dyDescent="0.25">
      <c r="A35" s="1">
        <f>+Quantity!A37</f>
        <v>44353</v>
      </c>
      <c r="B35" s="1"/>
      <c r="C35" s="13">
        <f>SUM($F35:XY35)</f>
        <v>5479.1731501127524</v>
      </c>
      <c r="D35" s="31">
        <f>+IFERROR(INDEX(Prices!$A$4:$XY$441,MATCH($A34,Prices!$A$4:$A$441,0),MATCH(F$2,Prices!$A$4:$XY$4,0))/INDEX(Prices!$A$4:$XY$441,MATCH($A35,Prices!$A$4:$A$441,0),MATCH(F$2,Prices!$A$4:$XY$4,0)),0)-1</f>
        <v>0</v>
      </c>
      <c r="E35" s="6">
        <f>((Cantidades4[[#This Row],[Totals]]-Cantidades4[[#This Row],[Deposits]])/C34)-1</f>
        <v>3.6518544820293819E-2</v>
      </c>
      <c r="F35" s="2">
        <f>+IFERROR(INDEX(Quantity!$A$5:$XX$441,MATCH($A35,Quantity!$A$5:$A$441,0),MATCH(F$2,Quantity!$A$4:$XX$4,0)),0)*(IFERROR(INDEX(Prices!$A$4:$XX$441,MATCH($A35,Prices!$A$4:$A$441,0),MATCH(F$2,Prices!$A$4:$XX$4,0)),0))</f>
        <v>0</v>
      </c>
      <c r="G35" s="2">
        <f>+IFERROR(INDEX(Quantity!$A$5:$XX$441,MATCH($A35,Quantity!$A$5:$A$441,0),MATCH(G$2,Quantity!$A$4:$XX$4,0)),0)*(IFERROR(INDEX(Prices!$A$4:$XX$441,MATCH($A35,Prices!$A$4:$A$441,0),MATCH(G$2,Prices!$A$4:$XX$4,0)),0))</f>
        <v>29.345400000000001</v>
      </c>
      <c r="H35" s="2">
        <f>+IFERROR(INDEX(Quantity!$A$5:$XX$441,MATCH($A35,Quantity!$A$5:$A$441,0),MATCH(H$2,Quantity!$A$4:$XX$4,0)),0)*(IFERROR(INDEX(Prices!$A$4:$XX$441,MATCH($A35,Prices!$A$4:$A$441,0),MATCH(H$2,Prices!$A$4:$XX$4,0)),0))</f>
        <v>56.306999999999277</v>
      </c>
      <c r="I35" s="2">
        <f>+IFERROR(INDEX(Quantity!$A$5:$XX$441,MATCH($A35,Quantity!$A$5:$A$441,0),MATCH(I$2,Quantity!$A$4:$XX$4,0)),0)*(IFERROR(INDEX(Prices!$A$4:$XX$441,MATCH($A35,Prices!$A$4:$A$441,0),MATCH(I$2,Prices!$A$4:$XX$4,0)),0))</f>
        <v>0</v>
      </c>
      <c r="J35" s="2">
        <f>+IFERROR(INDEX(Quantity!$A$5:$XX$441,MATCH($A35,Quantity!$A$5:$A$441,0),MATCH(J$2,Quantity!$A$4:$XX$4,0)),0)*(IFERROR(INDEX(Prices!$A$4:$XX$441,MATCH($A35,Prices!$A$4:$A$441,0),MATCH(J$2,Prices!$A$4:$XX$4,0)),0))</f>
        <v>0</v>
      </c>
      <c r="K35" s="2">
        <f>+IFERROR(INDEX(Quantity!$A$5:$XX$441,MATCH($A35,Quantity!$A$5:$A$441,0),MATCH(K$2,Quantity!$A$4:$XX$4,0)),0)*(IFERROR(INDEX(Prices!$A$4:$XX$441,MATCH($A35,Prices!$A$4:$A$441,0),MATCH(K$2,Prices!$A$4:$XX$4,0)),0))</f>
        <v>0</v>
      </c>
      <c r="L35" s="2">
        <f>+IFERROR(INDEX(Quantity!$A$5:$XX$441,MATCH($A35,Quantity!$A$5:$A$441,0),MATCH(L$2,Quantity!$A$4:$XX$4,0)),0)*(IFERROR(INDEX(Prices!$A$4:$XX$441,MATCH($A35,Prices!$A$4:$A$441,0),MATCH(L$2,Prices!$A$4:$XX$4,0)),0))</f>
        <v>0</v>
      </c>
      <c r="M35" s="2">
        <f>+IFERROR(INDEX(Quantity!$A$5:$XX$441,MATCH($A35,Quantity!$A$5:$A$441,0),MATCH(M$2,Quantity!$A$4:$XX$4,0)),0)*(IFERROR(INDEX(Prices!$A$4:$XX$441,MATCH($A35,Prices!$A$4:$A$441,0),MATCH(M$2,Prices!$A$4:$XX$4,0)),0))</f>
        <v>0</v>
      </c>
      <c r="N35" s="2">
        <f>+IFERROR(INDEX(Quantity!$A$5:$XX$441,MATCH($A35,Quantity!$A$5:$A$441,0),MATCH(N$2,Quantity!$A$4:$XX$4,0)),0)*(IFERROR(INDEX(Prices!$A$4:$XX$441,MATCH($A35,Prices!$A$4:$A$441,0),MATCH(N$2,Prices!$A$4:$XX$4,0)),0))</f>
        <v>0</v>
      </c>
      <c r="O35" s="2">
        <f>+IFERROR(INDEX(Quantity!$A$5:$XX$441,MATCH($A35,Quantity!$A$5:$A$441,0),MATCH(O$2,Quantity!$A$4:$XX$4,0)),0)*(IFERROR(INDEX(Prices!$A$4:$XX$441,MATCH($A35,Prices!$A$4:$A$441,0),MATCH(O$2,Prices!$A$4:$XX$4,0)),0))</f>
        <v>0</v>
      </c>
      <c r="P35" s="2">
        <f>+IFERROR(INDEX(Quantity!$A$5:$XX$441,MATCH($A35,Quantity!$A$5:$A$441,0),MATCH(P$2,Quantity!$A$4:$XX$4,0)),0)*(IFERROR(INDEX(Prices!$A$4:$XX$441,MATCH($A35,Prices!$A$4:$A$441,0),MATCH(P$2,Prices!$A$4:$XX$4,0)),0))</f>
        <v>-2.2737367544323206E-13</v>
      </c>
      <c r="Q35" s="2">
        <f>+IFERROR(INDEX(Quantity!$A$5:$XX$441,MATCH($A35,Quantity!$A$5:$A$441,0),MATCH(Q$2,Quantity!$A$4:$XX$4,0)),0)*(IFERROR(INDEX(Prices!$A$4:$XX$441,MATCH($A35,Prices!$A$4:$A$441,0),MATCH(Q$2,Prices!$A$4:$XX$4,0)),0))</f>
        <v>-4.2632564145606011E-13</v>
      </c>
      <c r="R35" s="2">
        <f>+IFERROR(INDEX(Quantity!$A$5:$XX$441,MATCH($A35,Quantity!$A$5:$A$441,0),MATCH(R$2,Quantity!$A$4:$XX$4,0)),0)*(IFERROR(INDEX(Prices!$A$4:$XX$441,MATCH($A35,Prices!$A$4:$A$441,0),MATCH(R$2,Prices!$A$4:$XX$4,0)),0))</f>
        <v>0</v>
      </c>
      <c r="S35" s="2">
        <f>+IFERROR(INDEX(Quantity!$A$5:$XX$441,MATCH($A35,Quantity!$A$5:$A$441,0),MATCH(S$2,Quantity!$A$4:$XX$4,0)),0)*(IFERROR(INDEX(Prices!$A$4:$XX$441,MATCH($A35,Prices!$A$4:$A$441,0),MATCH(S$2,Prices!$A$4:$XX$4,0)),0))</f>
        <v>2561.7629999999995</v>
      </c>
      <c r="T35" s="2">
        <f>+IFERROR(INDEX(Quantity!$A$5:$XX$441,MATCH($A35,Quantity!$A$5:$A$441,0),MATCH(T$2,Quantity!$A$4:$XX$4,0)),0)*(IFERROR(INDEX(Prices!$A$4:$XX$441,MATCH($A35,Prices!$A$4:$A$441,0),MATCH(T$2,Prices!$A$4:$XX$4,0)),0))</f>
        <v>2166.1680197473224</v>
      </c>
      <c r="U35" s="2">
        <f>+IFERROR(INDEX(Quantity!$A$5:$XX$441,MATCH($A35,Quantity!$A$5:$A$441,0),MATCH(U$2,Quantity!$A$4:$XX$4,0)),0)*(IFERROR(INDEX(Prices!$A$4:$XX$441,MATCH($A35,Prices!$A$4:$A$441,0),MATCH(U$2,Prices!$A$4:$XX$4,0)),0))</f>
        <v>323.32882376711262</v>
      </c>
      <c r="V35" s="2">
        <f>+IFERROR(INDEX(Quantity!$A$5:$XX$441,MATCH($A35,Quantity!$A$5:$A$441,0),MATCH(V$2,Quantity!$A$4:$XX$4,0)),0)*(IFERROR(INDEX(Prices!$A$4:$XX$441,MATCH($A35,Prices!$A$4:$A$441,0),MATCH(V$2,Prices!$A$4:$XX$4,0)),0))</f>
        <v>0</v>
      </c>
      <c r="W35" s="2">
        <f>+IFERROR(INDEX(Quantity!$A$5:$XX$441,MATCH($A35,Quantity!$A$5:$A$441,0),MATCH(W$2,Quantity!$A$4:$XX$4,0)),0)*(IFERROR(INDEX(Prices!$A$4:$XX$441,MATCH($A35,Prices!$A$4:$A$441,0),MATCH(W$2,Prices!$A$4:$XX$4,0)),0))</f>
        <v>0</v>
      </c>
      <c r="X35" s="2">
        <f>+IFERROR(INDEX(Quantity!$A$5:$XX$441,MATCH($A35,Quantity!$A$5:$A$441,0),MATCH(X$2,Quantity!$A$4:$XX$4,0)),0)*(IFERROR(INDEX(Prices!$A$4:$XX$441,MATCH($A35,Prices!$A$4:$A$441,0),MATCH(X$2,Prices!$A$4:$XX$4,0)),0))</f>
        <v>0</v>
      </c>
      <c r="Y35" s="2">
        <f>+IFERROR(INDEX(Quantity!$A$5:$XX$441,MATCH($A35,Quantity!$A$5:$A$441,0),MATCH(Y$2,Quantity!$A$4:$XX$4,0)),0)*(IFERROR(INDEX(Prices!$A$4:$XX$441,MATCH($A35,Prices!$A$4:$A$441,0),MATCH(Y$2,Prices!$A$4:$XX$4,0)),0))</f>
        <v>0</v>
      </c>
      <c r="Z35" s="2">
        <f>+IFERROR(INDEX(Quantity!$A$5:$XX$441,MATCH($A35,Quantity!$A$5:$A$441,0),MATCH(Z$2,Quantity!$A$4:$XX$4,0)),0)*(IFERROR(INDEX(Prices!$A$4:$XX$441,MATCH($A35,Prices!$A$4:$A$441,0),MATCH(Z$2,Prices!$A$4:$XX$4,0)),0))</f>
        <v>0</v>
      </c>
      <c r="AA35" s="2">
        <f>+IFERROR(INDEX(Quantity!$A$5:$XX$441,MATCH($A35,Quantity!$A$5:$A$441,0),MATCH(AA$2,Quantity!$A$4:$XX$4,0)),0)*(IFERROR(INDEX(Prices!$A$4:$XX$441,MATCH($A35,Prices!$A$4:$A$441,0),MATCH(AA$2,Prices!$A$4:$XX$4,0)),0))</f>
        <v>4.4744774714013591E-13</v>
      </c>
      <c r="AB35" s="2">
        <f>+IFERROR(INDEX(Quantity!$A$5:$XX$441,MATCH($A35,Quantity!$A$5:$A$441,0),MATCH(AB$2,Quantity!$A$4:$XX$4,0)),0)*(IFERROR(INDEX(Prices!$A$4:$XX$441,MATCH($A35,Prices!$A$4:$A$441,0),MATCH(AB$2,Prices!$A$4:$XX$4,0)),0))</f>
        <v>0</v>
      </c>
      <c r="AC35" s="2">
        <f>+IFERROR(INDEX(Quantity!$A$5:$XX$441,MATCH($A35,Quantity!$A$5:$A$441,0),MATCH(AC$2,Quantity!$A$4:$XX$4,0)),0)*(IFERROR(INDEX(Prices!$A$4:$XX$441,MATCH($A35,Prices!$A$4:$A$441,0),MATCH(AC$2,Prices!$A$4:$XX$4,0)),0))</f>
        <v>0</v>
      </c>
      <c r="AD35" s="2">
        <f>+IFERROR(INDEX(Quantity!$A$5:$XX$441,MATCH($A35,Quantity!$A$5:$A$441,0),MATCH(AD$2,Quantity!$A$4:$XX$4,0)),0)*(IFERROR(INDEX(Prices!$A$4:$XX$441,MATCH($A35,Prices!$A$4:$A$441,0),MATCH(AD$2,Prices!$A$4:$XX$4,0)),0))</f>
        <v>0</v>
      </c>
      <c r="AE35" s="2">
        <f>+IFERROR(INDEX(Quantity!$A$5:$XX$441,MATCH($A35,Quantity!$A$5:$A$441,0),MATCH(AE$2,Quantity!$A$4:$XX$4,0)),0)*(IFERROR(INDEX(Prices!$A$4:$XX$441,MATCH($A35,Prices!$A$4:$A$441,0),MATCH(AE$2,Prices!$A$4:$XX$4,0)),0))</f>
        <v>0</v>
      </c>
      <c r="AF35" s="2">
        <f>+IFERROR(INDEX(Quantity!$A$5:$XX$441,MATCH($A35,Quantity!$A$5:$A$441,0),MATCH(AF$2,Quantity!$A$4:$XX$4,0)),0)*(IFERROR(INDEX(Prices!$A$4:$XX$441,MATCH($A35,Prices!$A$4:$A$441,0),MATCH(AF$2,Prices!$A$4:$XX$4,0)),0))</f>
        <v>0</v>
      </c>
      <c r="AG35" s="2">
        <f>+IFERROR(INDEX(Quantity!$A$5:$XX$441,MATCH($A35,Quantity!$A$5:$A$441,0),MATCH(AG$2,Quantity!$A$4:$XX$4,0)),0)*(IFERROR(INDEX(Prices!$A$4:$XX$441,MATCH($A35,Prices!$A$4:$A$441,0),MATCH(AG$2,Prices!$A$4:$XX$4,0)),0))</f>
        <v>0</v>
      </c>
      <c r="AH35" s="2">
        <f>+IFERROR(INDEX(Quantity!$A$5:$XX$441,MATCH($A35,Quantity!$A$5:$A$441,0),MATCH(AH$2,Quantity!$A$4:$XX$4,0)),0)*(IFERROR(INDEX(Prices!$A$4:$XX$441,MATCH($A35,Prices!$A$4:$A$441,0),MATCH(AH$2,Prices!$A$4:$XX$4,0)),0))</f>
        <v>-1.8189894035458566E-13</v>
      </c>
      <c r="AI35" s="2">
        <f>+IFERROR(INDEX(Quantity!$A$5:$XX$441,MATCH($A35,Quantity!$A$5:$A$441,0),MATCH(AI$2,Quantity!$A$4:$XX$4,0)),0)*(IFERROR(INDEX(Prices!$A$4:$XX$441,MATCH($A35,Prices!$A$4:$A$441,0),MATCH(AI$2,Prices!$A$4:$XX$4,0)),0))</f>
        <v>342.26090659831948</v>
      </c>
      <c r="AJ35" s="2">
        <f>+IFERROR(INDEX(Quantity!$A$5:$XX$441,MATCH($A35,Quantity!$A$5:$A$441,0),MATCH(AJ$2,Quantity!$A$4:$XX$4,0)),0)*(IFERROR(INDEX(Prices!$A$4:$XX$441,MATCH($A35,Prices!$A$4:$A$441,0),MATCH(AJ$2,Prices!$A$4:$XX$4,0)),0))</f>
        <v>0</v>
      </c>
      <c r="AK35" s="2">
        <f>+IFERROR(INDEX(Quantity!$A$5:$XX$441,MATCH($A35,Quantity!$A$5:$A$441,0),MATCH(AK$2,Quantity!$A$4:$XX$4,0)),0)*(IFERROR(INDEX(Prices!$A$4:$XX$441,MATCH($A35,Prices!$A$4:$A$441,0),MATCH(AK$2,Prices!$A$4:$XX$4,0)),0))</f>
        <v>0</v>
      </c>
      <c r="AL35" s="2">
        <f>+IFERROR(INDEX(Quantity!$A$5:$XX$441,MATCH($A35,Quantity!$A$5:$A$441,0),MATCH(AL$2,Quantity!$A$4:$XX$4,0)),0)*(IFERROR(INDEX(Prices!$A$4:$XX$441,MATCH($A35,Prices!$A$4:$A$441,0),MATCH(AL$2,Prices!$A$4:$XX$4,0)),0))</f>
        <v>0</v>
      </c>
      <c r="AM35" s="2">
        <f>+IFERROR(INDEX(Quantity!$A$5:$XX$441,MATCH($A35,Quantity!$A$5:$A$441,0),MATCH(AM$2,Quantity!$A$4:$XX$4,0)),0)*(IFERROR(INDEX(Prices!$A$4:$XX$441,MATCH($A35,Prices!$A$4:$A$441,0),MATCH(AM$2,Prices!$A$4:$XX$4,0)),0))</f>
        <v>0</v>
      </c>
      <c r="AN35" s="2">
        <f>+IFERROR(INDEX(Quantity!$A$5:$XX$441,MATCH($A35,Quantity!$A$5:$A$441,0),MATCH(AN$2,Quantity!$A$4:$XX$4,0)),0)*(IFERROR(INDEX(Prices!$A$4:$XX$441,MATCH($A35,Prices!$A$4:$A$441,0),MATCH(AN$2,Prices!$A$4:$XX$4,0)),0))</f>
        <v>0</v>
      </c>
      <c r="AO35" s="2">
        <f>+IFERROR(INDEX(Quantity!$A$5:$XX$441,MATCH($A35,Quantity!$A$5:$A$441,0),MATCH(AO$2,Quantity!$A$4:$XX$4,0)),0)*(IFERROR(INDEX(Prices!$A$4:$XX$441,MATCH($A35,Prices!$A$4:$A$441,0),MATCH(AO$2,Prices!$A$4:$XX$4,0)),0))</f>
        <v>0</v>
      </c>
      <c r="AP35" s="2">
        <f>+IFERROR(INDEX(Quantity!$A$5:$XX$441,MATCH($A35,Quantity!$A$5:$A$441,0),MATCH(AP$2,Quantity!$A$4:$XX$4,0)),0)*(IFERROR(INDEX(Prices!$A$4:$XX$441,MATCH($A35,Prices!$A$4:$A$441,0),MATCH(AP$2,Prices!$A$4:$XX$4,0)),0))</f>
        <v>0</v>
      </c>
      <c r="AQ35" s="2">
        <f>+IFERROR(INDEX(Quantity!$A$5:$XX$441,MATCH($A35,Quantity!$A$5:$A$441,0),MATCH(AQ$2,Quantity!$A$4:$XX$4,0)),0)*(IFERROR(INDEX(Prices!$A$4:$XX$441,MATCH($A35,Prices!$A$4:$A$441,0),MATCH(AQ$2,Prices!$A$4:$XX$4,0)),0))</f>
        <v>0</v>
      </c>
      <c r="AR35" s="2">
        <f>+IFERROR(INDEX(Quantity!$A$5:$XX$441,MATCH($A35,Quantity!$A$5:$A$441,0),MATCH(AR$2,Quantity!$A$4:$XX$4,0)),0)*(IFERROR(INDEX(Prices!$A$4:$XX$441,MATCH($A35,Prices!$A$4:$A$441,0),MATCH(AR$2,Prices!$A$4:$XX$4,0)),0))</f>
        <v>0</v>
      </c>
      <c r="AS35" s="2">
        <f>+IFERROR(INDEX(Quantity!$A$5:$XX$441,MATCH($A35,Quantity!$A$5:$A$441,0),MATCH(AS$2,Quantity!$A$4:$XX$4,0)),0)*(IFERROR(INDEX(Prices!$A$4:$XX$441,MATCH($A35,Prices!$A$4:$A$441,0),MATCH(AS$2,Prices!$A$4:$XX$4,0)),0))</f>
        <v>0</v>
      </c>
      <c r="AT35" s="2">
        <f>+IFERROR(INDEX(Quantity!$A$5:$XX$441,MATCH($A35,Quantity!$A$5:$A$441,0),MATCH(AT$2,Quantity!$A$4:$XX$4,0)),0)*(IFERROR(INDEX(Prices!$A$4:$XX$441,MATCH($A35,Prices!$A$4:$A$441,0),MATCH(AT$2,Prices!$A$4:$XX$4,0)),0))</f>
        <v>0</v>
      </c>
    </row>
    <row r="36" spans="1:46" hidden="1" x14ac:dyDescent="0.25">
      <c r="A36" s="1">
        <f>+Quantity!A38</f>
        <v>44357</v>
      </c>
      <c r="B36" s="1"/>
      <c r="C36" s="13">
        <f>SUM($F36:XY36)</f>
        <v>5906.8783357523971</v>
      </c>
      <c r="D36" s="31">
        <f>+IFERROR(INDEX(Prices!$A$4:$XY$441,MATCH($A35,Prices!$A$4:$A$441,0),MATCH(F$2,Prices!$A$4:$XY$4,0))/INDEX(Prices!$A$4:$XY$441,MATCH($A36,Prices!$A$4:$A$441,0),MATCH(F$2,Prices!$A$4:$XY$4,0)),0)-1</f>
        <v>0</v>
      </c>
      <c r="E36" s="6">
        <f>((Cantidades4[[#This Row],[Totals]]-Cantidades4[[#This Row],[Deposits]])/C35)-1</f>
        <v>7.8060169650021605E-2</v>
      </c>
      <c r="F36" s="2">
        <f>+IFERROR(INDEX(Quantity!$A$5:$XX$441,MATCH($A36,Quantity!$A$5:$A$441,0),MATCH(F$2,Quantity!$A$4:$XX$4,0)),0)*(IFERROR(INDEX(Prices!$A$4:$XX$441,MATCH($A36,Prices!$A$4:$A$441,0),MATCH(F$2,Prices!$A$4:$XX$4,0)),0))</f>
        <v>0</v>
      </c>
      <c r="G36" s="2">
        <f>+IFERROR(INDEX(Quantity!$A$5:$XX$441,MATCH($A36,Quantity!$A$5:$A$441,0),MATCH(G$2,Quantity!$A$4:$XX$4,0)),0)*(IFERROR(INDEX(Prices!$A$4:$XX$441,MATCH($A36,Prices!$A$4:$A$441,0),MATCH(G$2,Prices!$A$4:$XX$4,0)),0))</f>
        <v>29.345400000000001</v>
      </c>
      <c r="H36" s="2">
        <f>+IFERROR(INDEX(Quantity!$A$5:$XX$441,MATCH($A36,Quantity!$A$5:$A$441,0),MATCH(H$2,Quantity!$A$4:$XX$4,0)),0)*(IFERROR(INDEX(Prices!$A$4:$XX$441,MATCH($A36,Prices!$A$4:$A$441,0),MATCH(H$2,Prices!$A$4:$XX$4,0)),0))</f>
        <v>56.306999999999277</v>
      </c>
      <c r="I36" s="2">
        <f>+IFERROR(INDEX(Quantity!$A$5:$XX$441,MATCH($A36,Quantity!$A$5:$A$441,0),MATCH(I$2,Quantity!$A$4:$XX$4,0)),0)*(IFERROR(INDEX(Prices!$A$4:$XX$441,MATCH($A36,Prices!$A$4:$A$441,0),MATCH(I$2,Prices!$A$4:$XX$4,0)),0))</f>
        <v>0</v>
      </c>
      <c r="J36" s="2">
        <f>+IFERROR(INDEX(Quantity!$A$5:$XX$441,MATCH($A36,Quantity!$A$5:$A$441,0),MATCH(J$2,Quantity!$A$4:$XX$4,0)),0)*(IFERROR(INDEX(Prices!$A$4:$XX$441,MATCH($A36,Prices!$A$4:$A$441,0),MATCH(J$2,Prices!$A$4:$XX$4,0)),0))</f>
        <v>0</v>
      </c>
      <c r="K36" s="2">
        <f>+IFERROR(INDEX(Quantity!$A$5:$XX$441,MATCH($A36,Quantity!$A$5:$A$441,0),MATCH(K$2,Quantity!$A$4:$XX$4,0)),0)*(IFERROR(INDEX(Prices!$A$4:$XX$441,MATCH($A36,Prices!$A$4:$A$441,0),MATCH(K$2,Prices!$A$4:$XX$4,0)),0))</f>
        <v>0</v>
      </c>
      <c r="L36" s="2">
        <f>+IFERROR(INDEX(Quantity!$A$5:$XX$441,MATCH($A36,Quantity!$A$5:$A$441,0),MATCH(L$2,Quantity!$A$4:$XX$4,0)),0)*(IFERROR(INDEX(Prices!$A$4:$XX$441,MATCH($A36,Prices!$A$4:$A$441,0),MATCH(L$2,Prices!$A$4:$XX$4,0)),0))</f>
        <v>0</v>
      </c>
      <c r="M36" s="2">
        <f>+IFERROR(INDEX(Quantity!$A$5:$XX$441,MATCH($A36,Quantity!$A$5:$A$441,0),MATCH(M$2,Quantity!$A$4:$XX$4,0)),0)*(IFERROR(INDEX(Prices!$A$4:$XX$441,MATCH($A36,Prices!$A$4:$A$441,0),MATCH(M$2,Prices!$A$4:$XX$4,0)),0))</f>
        <v>0</v>
      </c>
      <c r="N36" s="2">
        <f>+IFERROR(INDEX(Quantity!$A$5:$XX$441,MATCH($A36,Quantity!$A$5:$A$441,0),MATCH(N$2,Quantity!$A$4:$XX$4,0)),0)*(IFERROR(INDEX(Prices!$A$4:$XX$441,MATCH($A36,Prices!$A$4:$A$441,0),MATCH(N$2,Prices!$A$4:$XX$4,0)),0))</f>
        <v>0</v>
      </c>
      <c r="O36" s="2">
        <f>+IFERROR(INDEX(Quantity!$A$5:$XX$441,MATCH($A36,Quantity!$A$5:$A$441,0),MATCH(O$2,Quantity!$A$4:$XX$4,0)),0)*(IFERROR(INDEX(Prices!$A$4:$XX$441,MATCH($A36,Prices!$A$4:$A$441,0),MATCH(O$2,Prices!$A$4:$XX$4,0)),0))</f>
        <v>0</v>
      </c>
      <c r="P36" s="2">
        <f>+IFERROR(INDEX(Quantity!$A$5:$XX$441,MATCH($A36,Quantity!$A$5:$A$441,0),MATCH(P$2,Quantity!$A$4:$XX$4,0)),0)*(IFERROR(INDEX(Prices!$A$4:$XX$441,MATCH($A36,Prices!$A$4:$A$441,0),MATCH(P$2,Prices!$A$4:$XX$4,0)),0))</f>
        <v>-2.2737367544323206E-13</v>
      </c>
      <c r="Q36" s="2">
        <f>+IFERROR(INDEX(Quantity!$A$5:$XX$441,MATCH($A36,Quantity!$A$5:$A$441,0),MATCH(Q$2,Quantity!$A$4:$XX$4,0)),0)*(IFERROR(INDEX(Prices!$A$4:$XX$441,MATCH($A36,Prices!$A$4:$A$441,0),MATCH(Q$2,Prices!$A$4:$XX$4,0)),0))</f>
        <v>-4.2632564145606011E-13</v>
      </c>
      <c r="R36" s="2">
        <f>+IFERROR(INDEX(Quantity!$A$5:$XX$441,MATCH($A36,Quantity!$A$5:$A$441,0),MATCH(R$2,Quantity!$A$4:$XX$4,0)),0)*(IFERROR(INDEX(Prices!$A$4:$XX$441,MATCH($A36,Prices!$A$4:$A$441,0),MATCH(R$2,Prices!$A$4:$XX$4,0)),0))</f>
        <v>0</v>
      </c>
      <c r="S36" s="2">
        <f>+IFERROR(INDEX(Quantity!$A$5:$XX$441,MATCH($A36,Quantity!$A$5:$A$441,0),MATCH(S$2,Quantity!$A$4:$XX$4,0)),0)*(IFERROR(INDEX(Prices!$A$4:$XX$441,MATCH($A36,Prices!$A$4:$A$441,0),MATCH(S$2,Prices!$A$4:$XX$4,0)),0))</f>
        <v>2486.5500000000002</v>
      </c>
      <c r="T36" s="2">
        <f>+IFERROR(INDEX(Quantity!$A$5:$XX$441,MATCH($A36,Quantity!$A$5:$A$441,0),MATCH(T$2,Quantity!$A$4:$XX$4,0)),0)*(IFERROR(INDEX(Prices!$A$4:$XX$441,MATCH($A36,Prices!$A$4:$A$441,0),MATCH(T$2,Prices!$A$4:$XX$4,0)),0))</f>
        <v>2992.4150291540791</v>
      </c>
      <c r="U36" s="2">
        <f>+IFERROR(INDEX(Quantity!$A$5:$XX$441,MATCH($A36,Quantity!$A$5:$A$441,0),MATCH(U$2,Quantity!$A$4:$XX$4,0)),0)*(IFERROR(INDEX(Prices!$A$4:$XX$441,MATCH($A36,Prices!$A$4:$A$441,0),MATCH(U$2,Prices!$A$4:$XX$4,0)),0))</f>
        <v>0</v>
      </c>
      <c r="V36" s="2">
        <f>+IFERROR(INDEX(Quantity!$A$5:$XX$441,MATCH($A36,Quantity!$A$5:$A$441,0),MATCH(V$2,Quantity!$A$4:$XX$4,0)),0)*(IFERROR(INDEX(Prices!$A$4:$XX$441,MATCH($A36,Prices!$A$4:$A$441,0),MATCH(V$2,Prices!$A$4:$XX$4,0)),0))</f>
        <v>0</v>
      </c>
      <c r="W36" s="2">
        <f>+IFERROR(INDEX(Quantity!$A$5:$XX$441,MATCH($A36,Quantity!$A$5:$A$441,0),MATCH(W$2,Quantity!$A$4:$XX$4,0)),0)*(IFERROR(INDEX(Prices!$A$4:$XX$441,MATCH($A36,Prices!$A$4:$A$441,0),MATCH(W$2,Prices!$A$4:$XX$4,0)),0))</f>
        <v>0</v>
      </c>
      <c r="X36" s="2">
        <f>+IFERROR(INDEX(Quantity!$A$5:$XX$441,MATCH($A36,Quantity!$A$5:$A$441,0),MATCH(X$2,Quantity!$A$4:$XX$4,0)),0)*(IFERROR(INDEX(Prices!$A$4:$XX$441,MATCH($A36,Prices!$A$4:$A$441,0),MATCH(X$2,Prices!$A$4:$XX$4,0)),0))</f>
        <v>0</v>
      </c>
      <c r="Y36" s="2">
        <f>+IFERROR(INDEX(Quantity!$A$5:$XX$441,MATCH($A36,Quantity!$A$5:$A$441,0),MATCH(Y$2,Quantity!$A$4:$XX$4,0)),0)*(IFERROR(INDEX(Prices!$A$4:$XX$441,MATCH($A36,Prices!$A$4:$A$441,0),MATCH(Y$2,Prices!$A$4:$XX$4,0)),0))</f>
        <v>0</v>
      </c>
      <c r="Z36" s="2">
        <f>+IFERROR(INDEX(Quantity!$A$5:$XX$441,MATCH($A36,Quantity!$A$5:$A$441,0),MATCH(Z$2,Quantity!$A$4:$XX$4,0)),0)*(IFERROR(INDEX(Prices!$A$4:$XX$441,MATCH($A36,Prices!$A$4:$A$441,0),MATCH(Z$2,Prices!$A$4:$XX$4,0)),0))</f>
        <v>0</v>
      </c>
      <c r="AA36" s="2">
        <f>+IFERROR(INDEX(Quantity!$A$5:$XX$441,MATCH($A36,Quantity!$A$5:$A$441,0),MATCH(AA$2,Quantity!$A$4:$XX$4,0)),0)*(IFERROR(INDEX(Prices!$A$4:$XX$441,MATCH($A36,Prices!$A$4:$A$441,0),MATCH(AA$2,Prices!$A$4:$XX$4,0)),0))</f>
        <v>4.4744774714013591E-13</v>
      </c>
      <c r="AB36" s="2">
        <f>+IFERROR(INDEX(Quantity!$A$5:$XX$441,MATCH($A36,Quantity!$A$5:$A$441,0),MATCH(AB$2,Quantity!$A$4:$XX$4,0)),0)*(IFERROR(INDEX(Prices!$A$4:$XX$441,MATCH($A36,Prices!$A$4:$A$441,0),MATCH(AB$2,Prices!$A$4:$XX$4,0)),0))</f>
        <v>0</v>
      </c>
      <c r="AC36" s="2">
        <f>+IFERROR(INDEX(Quantity!$A$5:$XX$441,MATCH($A36,Quantity!$A$5:$A$441,0),MATCH(AC$2,Quantity!$A$4:$XX$4,0)),0)*(IFERROR(INDEX(Prices!$A$4:$XX$441,MATCH($A36,Prices!$A$4:$A$441,0),MATCH(AC$2,Prices!$A$4:$XX$4,0)),0))</f>
        <v>0</v>
      </c>
      <c r="AD36" s="2">
        <f>+IFERROR(INDEX(Quantity!$A$5:$XX$441,MATCH($A36,Quantity!$A$5:$A$441,0),MATCH(AD$2,Quantity!$A$4:$XX$4,0)),0)*(IFERROR(INDEX(Prices!$A$4:$XX$441,MATCH($A36,Prices!$A$4:$A$441,0),MATCH(AD$2,Prices!$A$4:$XX$4,0)),0))</f>
        <v>0</v>
      </c>
      <c r="AE36" s="2">
        <f>+IFERROR(INDEX(Quantity!$A$5:$XX$441,MATCH($A36,Quantity!$A$5:$A$441,0),MATCH(AE$2,Quantity!$A$4:$XX$4,0)),0)*(IFERROR(INDEX(Prices!$A$4:$XX$441,MATCH($A36,Prices!$A$4:$A$441,0),MATCH(AE$2,Prices!$A$4:$XX$4,0)),0))</f>
        <v>0</v>
      </c>
      <c r="AF36" s="2">
        <f>+IFERROR(INDEX(Quantity!$A$5:$XX$441,MATCH($A36,Quantity!$A$5:$A$441,0),MATCH(AF$2,Quantity!$A$4:$XX$4,0)),0)*(IFERROR(INDEX(Prices!$A$4:$XX$441,MATCH($A36,Prices!$A$4:$A$441,0),MATCH(AF$2,Prices!$A$4:$XX$4,0)),0))</f>
        <v>0</v>
      </c>
      <c r="AG36" s="2">
        <f>+IFERROR(INDEX(Quantity!$A$5:$XX$441,MATCH($A36,Quantity!$A$5:$A$441,0),MATCH(AG$2,Quantity!$A$4:$XX$4,0)),0)*(IFERROR(INDEX(Prices!$A$4:$XX$441,MATCH($A36,Prices!$A$4:$A$441,0),MATCH(AG$2,Prices!$A$4:$XX$4,0)),0))</f>
        <v>0</v>
      </c>
      <c r="AH36" s="2">
        <f>+IFERROR(INDEX(Quantity!$A$5:$XX$441,MATCH($A36,Quantity!$A$5:$A$441,0),MATCH(AH$2,Quantity!$A$4:$XX$4,0)),0)*(IFERROR(INDEX(Prices!$A$4:$XX$441,MATCH($A36,Prices!$A$4:$A$441,0),MATCH(AH$2,Prices!$A$4:$XX$4,0)),0))</f>
        <v>-1.8189894035458566E-13</v>
      </c>
      <c r="AI36" s="2">
        <f>+IFERROR(INDEX(Quantity!$A$5:$XX$441,MATCH($A36,Quantity!$A$5:$A$441,0),MATCH(AI$2,Quantity!$A$4:$XX$4,0)),0)*(IFERROR(INDEX(Prices!$A$4:$XX$441,MATCH($A36,Prices!$A$4:$A$441,0),MATCH(AI$2,Prices!$A$4:$XX$4,0)),0))</f>
        <v>342.26090659831948</v>
      </c>
      <c r="AJ36" s="2">
        <f>+IFERROR(INDEX(Quantity!$A$5:$XX$441,MATCH($A36,Quantity!$A$5:$A$441,0),MATCH(AJ$2,Quantity!$A$4:$XX$4,0)),0)*(IFERROR(INDEX(Prices!$A$4:$XX$441,MATCH($A36,Prices!$A$4:$A$441,0),MATCH(AJ$2,Prices!$A$4:$XX$4,0)),0))</f>
        <v>0</v>
      </c>
      <c r="AK36" s="2">
        <f>+IFERROR(INDEX(Quantity!$A$5:$XX$441,MATCH($A36,Quantity!$A$5:$A$441,0),MATCH(AK$2,Quantity!$A$4:$XX$4,0)),0)*(IFERROR(INDEX(Prices!$A$4:$XX$441,MATCH($A36,Prices!$A$4:$A$441,0),MATCH(AK$2,Prices!$A$4:$XX$4,0)),0))</f>
        <v>0</v>
      </c>
      <c r="AL36" s="2">
        <f>+IFERROR(INDEX(Quantity!$A$5:$XX$441,MATCH($A36,Quantity!$A$5:$A$441,0),MATCH(AL$2,Quantity!$A$4:$XX$4,0)),0)*(IFERROR(INDEX(Prices!$A$4:$XX$441,MATCH($A36,Prices!$A$4:$A$441,0),MATCH(AL$2,Prices!$A$4:$XX$4,0)),0))</f>
        <v>0</v>
      </c>
      <c r="AM36" s="2">
        <f>+IFERROR(INDEX(Quantity!$A$5:$XX$441,MATCH($A36,Quantity!$A$5:$A$441,0),MATCH(AM$2,Quantity!$A$4:$XX$4,0)),0)*(IFERROR(INDEX(Prices!$A$4:$XX$441,MATCH($A36,Prices!$A$4:$A$441,0),MATCH(AM$2,Prices!$A$4:$XX$4,0)),0))</f>
        <v>0</v>
      </c>
      <c r="AN36" s="2">
        <f>+IFERROR(INDEX(Quantity!$A$5:$XX$441,MATCH($A36,Quantity!$A$5:$A$441,0),MATCH(AN$2,Quantity!$A$4:$XX$4,0)),0)*(IFERROR(INDEX(Prices!$A$4:$XX$441,MATCH($A36,Prices!$A$4:$A$441,0),MATCH(AN$2,Prices!$A$4:$XX$4,0)),0))</f>
        <v>0</v>
      </c>
      <c r="AO36" s="2">
        <f>+IFERROR(INDEX(Quantity!$A$5:$XX$441,MATCH($A36,Quantity!$A$5:$A$441,0),MATCH(AO$2,Quantity!$A$4:$XX$4,0)),0)*(IFERROR(INDEX(Prices!$A$4:$XX$441,MATCH($A36,Prices!$A$4:$A$441,0),MATCH(AO$2,Prices!$A$4:$XX$4,0)),0))</f>
        <v>0</v>
      </c>
      <c r="AP36" s="2">
        <f>+IFERROR(INDEX(Quantity!$A$5:$XX$441,MATCH($A36,Quantity!$A$5:$A$441,0),MATCH(AP$2,Quantity!$A$4:$XX$4,0)),0)*(IFERROR(INDEX(Prices!$A$4:$XX$441,MATCH($A36,Prices!$A$4:$A$441,0),MATCH(AP$2,Prices!$A$4:$XX$4,0)),0))</f>
        <v>0</v>
      </c>
      <c r="AQ36" s="2">
        <f>+IFERROR(INDEX(Quantity!$A$5:$XX$441,MATCH($A36,Quantity!$A$5:$A$441,0),MATCH(AQ$2,Quantity!$A$4:$XX$4,0)),0)*(IFERROR(INDEX(Prices!$A$4:$XX$441,MATCH($A36,Prices!$A$4:$A$441,0),MATCH(AQ$2,Prices!$A$4:$XX$4,0)),0))</f>
        <v>0</v>
      </c>
      <c r="AR36" s="2">
        <f>+IFERROR(INDEX(Quantity!$A$5:$XX$441,MATCH($A36,Quantity!$A$5:$A$441,0),MATCH(AR$2,Quantity!$A$4:$XX$4,0)),0)*(IFERROR(INDEX(Prices!$A$4:$XX$441,MATCH($A36,Prices!$A$4:$A$441,0),MATCH(AR$2,Prices!$A$4:$XX$4,0)),0))</f>
        <v>0</v>
      </c>
      <c r="AS36" s="2">
        <f>+IFERROR(INDEX(Quantity!$A$5:$XX$441,MATCH($A36,Quantity!$A$5:$A$441,0),MATCH(AS$2,Quantity!$A$4:$XX$4,0)),0)*(IFERROR(INDEX(Prices!$A$4:$XX$441,MATCH($A36,Prices!$A$4:$A$441,0),MATCH(AS$2,Prices!$A$4:$XX$4,0)),0))</f>
        <v>0</v>
      </c>
      <c r="AT36" s="2">
        <f>+IFERROR(INDEX(Quantity!$A$5:$XX$441,MATCH($A36,Quantity!$A$5:$A$441,0),MATCH(AT$2,Quantity!$A$4:$XX$4,0)),0)*(IFERROR(INDEX(Prices!$A$4:$XX$441,MATCH($A36,Prices!$A$4:$A$441,0),MATCH(AT$2,Prices!$A$4:$XX$4,0)),0))</f>
        <v>0</v>
      </c>
    </row>
    <row r="37" spans="1:46" hidden="1" x14ac:dyDescent="0.25">
      <c r="A37" s="1">
        <f>+Quantity!A39</f>
        <v>44359</v>
      </c>
      <c r="B37" s="1"/>
      <c r="C37" s="13">
        <f>SUM($F37:XY37)</f>
        <v>5360.2776773472251</v>
      </c>
      <c r="D37" s="31">
        <f>+IFERROR(INDEX(Prices!$A$4:$XY$441,MATCH($A36,Prices!$A$4:$A$441,0),MATCH(F$2,Prices!$A$4:$XY$4,0))/INDEX(Prices!$A$4:$XY$441,MATCH($A37,Prices!$A$4:$A$441,0),MATCH(F$2,Prices!$A$4:$XY$4,0)),0)-1</f>
        <v>0</v>
      </c>
      <c r="E37" s="6">
        <f>((Cantidades4[[#This Row],[Totals]]-Cantidades4[[#This Row],[Deposits]])/C36)-1</f>
        <v>-9.2536298758140623E-2</v>
      </c>
      <c r="F37" s="2">
        <f>+IFERROR(INDEX(Quantity!$A$5:$XX$441,MATCH($A37,Quantity!$A$5:$A$441,0),MATCH(F$2,Quantity!$A$4:$XX$4,0)),0)*(IFERROR(INDEX(Prices!$A$4:$XX$441,MATCH($A37,Prices!$A$4:$A$441,0),MATCH(F$2,Prices!$A$4:$XX$4,0)),0))</f>
        <v>0</v>
      </c>
      <c r="G37" s="2">
        <f>+IFERROR(INDEX(Quantity!$A$5:$XX$441,MATCH($A37,Quantity!$A$5:$A$441,0),MATCH(G$2,Quantity!$A$4:$XX$4,0)),0)*(IFERROR(INDEX(Prices!$A$4:$XX$441,MATCH($A37,Prices!$A$4:$A$441,0),MATCH(G$2,Prices!$A$4:$XX$4,0)),0))</f>
        <v>29.345400000000001</v>
      </c>
      <c r="H37" s="2">
        <f>+IFERROR(INDEX(Quantity!$A$5:$XX$441,MATCH($A37,Quantity!$A$5:$A$441,0),MATCH(H$2,Quantity!$A$4:$XX$4,0)),0)*(IFERROR(INDEX(Prices!$A$4:$XX$441,MATCH($A37,Prices!$A$4:$A$441,0),MATCH(H$2,Prices!$A$4:$XX$4,0)),0))</f>
        <v>56.306999999999277</v>
      </c>
      <c r="I37" s="2">
        <f>+IFERROR(INDEX(Quantity!$A$5:$XX$441,MATCH($A37,Quantity!$A$5:$A$441,0),MATCH(I$2,Quantity!$A$4:$XX$4,0)),0)*(IFERROR(INDEX(Prices!$A$4:$XX$441,MATCH($A37,Prices!$A$4:$A$441,0),MATCH(I$2,Prices!$A$4:$XX$4,0)),0))</f>
        <v>0</v>
      </c>
      <c r="J37" s="2">
        <f>+IFERROR(INDEX(Quantity!$A$5:$XX$441,MATCH($A37,Quantity!$A$5:$A$441,0),MATCH(J$2,Quantity!$A$4:$XX$4,0)),0)*(IFERROR(INDEX(Prices!$A$4:$XX$441,MATCH($A37,Prices!$A$4:$A$441,0),MATCH(J$2,Prices!$A$4:$XX$4,0)),0))</f>
        <v>0</v>
      </c>
      <c r="K37" s="2">
        <f>+IFERROR(INDEX(Quantity!$A$5:$XX$441,MATCH($A37,Quantity!$A$5:$A$441,0),MATCH(K$2,Quantity!$A$4:$XX$4,0)),0)*(IFERROR(INDEX(Prices!$A$4:$XX$441,MATCH($A37,Prices!$A$4:$A$441,0),MATCH(K$2,Prices!$A$4:$XX$4,0)),0))</f>
        <v>0</v>
      </c>
      <c r="L37" s="2">
        <f>+IFERROR(INDEX(Quantity!$A$5:$XX$441,MATCH($A37,Quantity!$A$5:$A$441,0),MATCH(L$2,Quantity!$A$4:$XX$4,0)),0)*(IFERROR(INDEX(Prices!$A$4:$XX$441,MATCH($A37,Prices!$A$4:$A$441,0),MATCH(L$2,Prices!$A$4:$XX$4,0)),0))</f>
        <v>0</v>
      </c>
      <c r="M37" s="2">
        <f>+IFERROR(INDEX(Quantity!$A$5:$XX$441,MATCH($A37,Quantity!$A$5:$A$441,0),MATCH(M$2,Quantity!$A$4:$XX$4,0)),0)*(IFERROR(INDEX(Prices!$A$4:$XX$441,MATCH($A37,Prices!$A$4:$A$441,0),MATCH(M$2,Prices!$A$4:$XX$4,0)),0))</f>
        <v>0</v>
      </c>
      <c r="N37" s="2">
        <f>+IFERROR(INDEX(Quantity!$A$5:$XX$441,MATCH($A37,Quantity!$A$5:$A$441,0),MATCH(N$2,Quantity!$A$4:$XX$4,0)),0)*(IFERROR(INDEX(Prices!$A$4:$XX$441,MATCH($A37,Prices!$A$4:$A$441,0),MATCH(N$2,Prices!$A$4:$XX$4,0)),0))</f>
        <v>0</v>
      </c>
      <c r="O37" s="2">
        <f>+IFERROR(INDEX(Quantity!$A$5:$XX$441,MATCH($A37,Quantity!$A$5:$A$441,0),MATCH(O$2,Quantity!$A$4:$XX$4,0)),0)*(IFERROR(INDEX(Prices!$A$4:$XX$441,MATCH($A37,Prices!$A$4:$A$441,0),MATCH(O$2,Prices!$A$4:$XX$4,0)),0))</f>
        <v>0</v>
      </c>
      <c r="P37" s="2">
        <f>+IFERROR(INDEX(Quantity!$A$5:$XX$441,MATCH($A37,Quantity!$A$5:$A$441,0),MATCH(P$2,Quantity!$A$4:$XX$4,0)),0)*(IFERROR(INDEX(Prices!$A$4:$XX$441,MATCH($A37,Prices!$A$4:$A$441,0),MATCH(P$2,Prices!$A$4:$XX$4,0)),0))</f>
        <v>-2.2737367544323206E-13</v>
      </c>
      <c r="Q37" s="2">
        <f>+IFERROR(INDEX(Quantity!$A$5:$XX$441,MATCH($A37,Quantity!$A$5:$A$441,0),MATCH(Q$2,Quantity!$A$4:$XX$4,0)),0)*(IFERROR(INDEX(Prices!$A$4:$XX$441,MATCH($A37,Prices!$A$4:$A$441,0),MATCH(Q$2,Prices!$A$4:$XX$4,0)),0))</f>
        <v>-4.2632564145606011E-13</v>
      </c>
      <c r="R37" s="2">
        <f>+IFERROR(INDEX(Quantity!$A$5:$XX$441,MATCH($A37,Quantity!$A$5:$A$441,0),MATCH(R$2,Quantity!$A$4:$XX$4,0)),0)*(IFERROR(INDEX(Prices!$A$4:$XX$441,MATCH($A37,Prices!$A$4:$A$441,0),MATCH(R$2,Prices!$A$4:$XX$4,0)),0))</f>
        <v>0</v>
      </c>
      <c r="S37" s="2">
        <f>+IFERROR(INDEX(Quantity!$A$5:$XX$441,MATCH($A37,Quantity!$A$5:$A$441,0),MATCH(S$2,Quantity!$A$4:$XX$4,0)),0)*(IFERROR(INDEX(Prices!$A$4:$XX$441,MATCH($A37,Prices!$A$4:$A$441,0),MATCH(S$2,Prices!$A$4:$XX$4,0)),0))</f>
        <v>2486.5500000000002</v>
      </c>
      <c r="T37" s="2">
        <f>+IFERROR(INDEX(Quantity!$A$5:$XX$441,MATCH($A37,Quantity!$A$5:$A$441,0),MATCH(T$2,Quantity!$A$4:$XX$4,0)),0)*(IFERROR(INDEX(Prices!$A$4:$XX$441,MATCH($A37,Prices!$A$4:$A$441,0),MATCH(T$2,Prices!$A$4:$XX$4,0)),0))</f>
        <v>2445.8143707489071</v>
      </c>
      <c r="U37" s="2">
        <f>+IFERROR(INDEX(Quantity!$A$5:$XX$441,MATCH($A37,Quantity!$A$5:$A$441,0),MATCH(U$2,Quantity!$A$4:$XX$4,0)),0)*(IFERROR(INDEX(Prices!$A$4:$XX$441,MATCH($A37,Prices!$A$4:$A$441,0),MATCH(U$2,Prices!$A$4:$XX$4,0)),0))</f>
        <v>0</v>
      </c>
      <c r="V37" s="2">
        <f>+IFERROR(INDEX(Quantity!$A$5:$XX$441,MATCH($A37,Quantity!$A$5:$A$441,0),MATCH(V$2,Quantity!$A$4:$XX$4,0)),0)*(IFERROR(INDEX(Prices!$A$4:$XX$441,MATCH($A37,Prices!$A$4:$A$441,0),MATCH(V$2,Prices!$A$4:$XX$4,0)),0))</f>
        <v>0</v>
      </c>
      <c r="W37" s="2">
        <f>+IFERROR(INDEX(Quantity!$A$5:$XX$441,MATCH($A37,Quantity!$A$5:$A$441,0),MATCH(W$2,Quantity!$A$4:$XX$4,0)),0)*(IFERROR(INDEX(Prices!$A$4:$XX$441,MATCH($A37,Prices!$A$4:$A$441,0),MATCH(W$2,Prices!$A$4:$XX$4,0)),0))</f>
        <v>0</v>
      </c>
      <c r="X37" s="2">
        <f>+IFERROR(INDEX(Quantity!$A$5:$XX$441,MATCH($A37,Quantity!$A$5:$A$441,0),MATCH(X$2,Quantity!$A$4:$XX$4,0)),0)*(IFERROR(INDEX(Prices!$A$4:$XX$441,MATCH($A37,Prices!$A$4:$A$441,0),MATCH(X$2,Prices!$A$4:$XX$4,0)),0))</f>
        <v>0</v>
      </c>
      <c r="Y37" s="2">
        <f>+IFERROR(INDEX(Quantity!$A$5:$XX$441,MATCH($A37,Quantity!$A$5:$A$441,0),MATCH(Y$2,Quantity!$A$4:$XX$4,0)),0)*(IFERROR(INDEX(Prices!$A$4:$XX$441,MATCH($A37,Prices!$A$4:$A$441,0),MATCH(Y$2,Prices!$A$4:$XX$4,0)),0))</f>
        <v>0</v>
      </c>
      <c r="Z37" s="2">
        <f>+IFERROR(INDEX(Quantity!$A$5:$XX$441,MATCH($A37,Quantity!$A$5:$A$441,0),MATCH(Z$2,Quantity!$A$4:$XX$4,0)),0)*(IFERROR(INDEX(Prices!$A$4:$XX$441,MATCH($A37,Prices!$A$4:$A$441,0),MATCH(Z$2,Prices!$A$4:$XX$4,0)),0))</f>
        <v>0</v>
      </c>
      <c r="AA37" s="2">
        <f>+IFERROR(INDEX(Quantity!$A$5:$XX$441,MATCH($A37,Quantity!$A$5:$A$441,0),MATCH(AA$2,Quantity!$A$4:$XX$4,0)),0)*(IFERROR(INDEX(Prices!$A$4:$XX$441,MATCH($A37,Prices!$A$4:$A$441,0),MATCH(AA$2,Prices!$A$4:$XX$4,0)),0))</f>
        <v>4.4744774714013591E-13</v>
      </c>
      <c r="AB37" s="2">
        <f>+IFERROR(INDEX(Quantity!$A$5:$XX$441,MATCH($A37,Quantity!$A$5:$A$441,0),MATCH(AB$2,Quantity!$A$4:$XX$4,0)),0)*(IFERROR(INDEX(Prices!$A$4:$XX$441,MATCH($A37,Prices!$A$4:$A$441,0),MATCH(AB$2,Prices!$A$4:$XX$4,0)),0))</f>
        <v>0</v>
      </c>
      <c r="AC37" s="2">
        <f>+IFERROR(INDEX(Quantity!$A$5:$XX$441,MATCH($A37,Quantity!$A$5:$A$441,0),MATCH(AC$2,Quantity!$A$4:$XX$4,0)),0)*(IFERROR(INDEX(Prices!$A$4:$XX$441,MATCH($A37,Prices!$A$4:$A$441,0),MATCH(AC$2,Prices!$A$4:$XX$4,0)),0))</f>
        <v>0</v>
      </c>
      <c r="AD37" s="2">
        <f>+IFERROR(INDEX(Quantity!$A$5:$XX$441,MATCH($A37,Quantity!$A$5:$A$441,0),MATCH(AD$2,Quantity!$A$4:$XX$4,0)),0)*(IFERROR(INDEX(Prices!$A$4:$XX$441,MATCH($A37,Prices!$A$4:$A$441,0),MATCH(AD$2,Prices!$A$4:$XX$4,0)),0))</f>
        <v>0</v>
      </c>
      <c r="AE37" s="2">
        <f>+IFERROR(INDEX(Quantity!$A$5:$XX$441,MATCH($A37,Quantity!$A$5:$A$441,0),MATCH(AE$2,Quantity!$A$4:$XX$4,0)),0)*(IFERROR(INDEX(Prices!$A$4:$XX$441,MATCH($A37,Prices!$A$4:$A$441,0),MATCH(AE$2,Prices!$A$4:$XX$4,0)),0))</f>
        <v>0</v>
      </c>
      <c r="AF37" s="2">
        <f>+IFERROR(INDEX(Quantity!$A$5:$XX$441,MATCH($A37,Quantity!$A$5:$A$441,0),MATCH(AF$2,Quantity!$A$4:$XX$4,0)),0)*(IFERROR(INDEX(Prices!$A$4:$XX$441,MATCH($A37,Prices!$A$4:$A$441,0),MATCH(AF$2,Prices!$A$4:$XX$4,0)),0))</f>
        <v>0</v>
      </c>
      <c r="AG37" s="2">
        <f>+IFERROR(INDEX(Quantity!$A$5:$XX$441,MATCH($A37,Quantity!$A$5:$A$441,0),MATCH(AG$2,Quantity!$A$4:$XX$4,0)),0)*(IFERROR(INDEX(Prices!$A$4:$XX$441,MATCH($A37,Prices!$A$4:$A$441,0),MATCH(AG$2,Prices!$A$4:$XX$4,0)),0))</f>
        <v>0</v>
      </c>
      <c r="AH37" s="2">
        <f>+IFERROR(INDEX(Quantity!$A$5:$XX$441,MATCH($A37,Quantity!$A$5:$A$441,0),MATCH(AH$2,Quantity!$A$4:$XX$4,0)),0)*(IFERROR(INDEX(Prices!$A$4:$XX$441,MATCH($A37,Prices!$A$4:$A$441,0),MATCH(AH$2,Prices!$A$4:$XX$4,0)),0))</f>
        <v>-1.8189894035458566E-13</v>
      </c>
      <c r="AI37" s="2">
        <f>+IFERROR(INDEX(Quantity!$A$5:$XX$441,MATCH($A37,Quantity!$A$5:$A$441,0),MATCH(AI$2,Quantity!$A$4:$XX$4,0)),0)*(IFERROR(INDEX(Prices!$A$4:$XX$441,MATCH($A37,Prices!$A$4:$A$441,0),MATCH(AI$2,Prices!$A$4:$XX$4,0)),0))</f>
        <v>342.26090659831948</v>
      </c>
      <c r="AJ37" s="2">
        <f>+IFERROR(INDEX(Quantity!$A$5:$XX$441,MATCH($A37,Quantity!$A$5:$A$441,0),MATCH(AJ$2,Quantity!$A$4:$XX$4,0)),0)*(IFERROR(INDEX(Prices!$A$4:$XX$441,MATCH($A37,Prices!$A$4:$A$441,0),MATCH(AJ$2,Prices!$A$4:$XX$4,0)),0))</f>
        <v>0</v>
      </c>
      <c r="AK37" s="2">
        <f>+IFERROR(INDEX(Quantity!$A$5:$XX$441,MATCH($A37,Quantity!$A$5:$A$441,0),MATCH(AK$2,Quantity!$A$4:$XX$4,0)),0)*(IFERROR(INDEX(Prices!$A$4:$XX$441,MATCH($A37,Prices!$A$4:$A$441,0),MATCH(AK$2,Prices!$A$4:$XX$4,0)),0))</f>
        <v>0</v>
      </c>
      <c r="AL37" s="2">
        <f>+IFERROR(INDEX(Quantity!$A$5:$XX$441,MATCH($A37,Quantity!$A$5:$A$441,0),MATCH(AL$2,Quantity!$A$4:$XX$4,0)),0)*(IFERROR(INDEX(Prices!$A$4:$XX$441,MATCH($A37,Prices!$A$4:$A$441,0),MATCH(AL$2,Prices!$A$4:$XX$4,0)),0))</f>
        <v>0</v>
      </c>
      <c r="AM37" s="2">
        <f>+IFERROR(INDEX(Quantity!$A$5:$XX$441,MATCH($A37,Quantity!$A$5:$A$441,0),MATCH(AM$2,Quantity!$A$4:$XX$4,0)),0)*(IFERROR(INDEX(Prices!$A$4:$XX$441,MATCH($A37,Prices!$A$4:$A$441,0),MATCH(AM$2,Prices!$A$4:$XX$4,0)),0))</f>
        <v>0</v>
      </c>
      <c r="AN37" s="2">
        <f>+IFERROR(INDEX(Quantity!$A$5:$XX$441,MATCH($A37,Quantity!$A$5:$A$441,0),MATCH(AN$2,Quantity!$A$4:$XX$4,0)),0)*(IFERROR(INDEX(Prices!$A$4:$XX$441,MATCH($A37,Prices!$A$4:$A$441,0),MATCH(AN$2,Prices!$A$4:$XX$4,0)),0))</f>
        <v>0</v>
      </c>
      <c r="AO37" s="2">
        <f>+IFERROR(INDEX(Quantity!$A$5:$XX$441,MATCH($A37,Quantity!$A$5:$A$441,0),MATCH(AO$2,Quantity!$A$4:$XX$4,0)),0)*(IFERROR(INDEX(Prices!$A$4:$XX$441,MATCH($A37,Prices!$A$4:$A$441,0),MATCH(AO$2,Prices!$A$4:$XX$4,0)),0))</f>
        <v>0</v>
      </c>
      <c r="AP37" s="2">
        <f>+IFERROR(INDEX(Quantity!$A$5:$XX$441,MATCH($A37,Quantity!$A$5:$A$441,0),MATCH(AP$2,Quantity!$A$4:$XX$4,0)),0)*(IFERROR(INDEX(Prices!$A$4:$XX$441,MATCH($A37,Prices!$A$4:$A$441,0),MATCH(AP$2,Prices!$A$4:$XX$4,0)),0))</f>
        <v>0</v>
      </c>
      <c r="AQ37" s="2">
        <f>+IFERROR(INDEX(Quantity!$A$5:$XX$441,MATCH($A37,Quantity!$A$5:$A$441,0),MATCH(AQ$2,Quantity!$A$4:$XX$4,0)),0)*(IFERROR(INDEX(Prices!$A$4:$XX$441,MATCH($A37,Prices!$A$4:$A$441,0),MATCH(AQ$2,Prices!$A$4:$XX$4,0)),0))</f>
        <v>0</v>
      </c>
      <c r="AR37" s="2">
        <f>+IFERROR(INDEX(Quantity!$A$5:$XX$441,MATCH($A37,Quantity!$A$5:$A$441,0),MATCH(AR$2,Quantity!$A$4:$XX$4,0)),0)*(IFERROR(INDEX(Prices!$A$4:$XX$441,MATCH($A37,Prices!$A$4:$A$441,0),MATCH(AR$2,Prices!$A$4:$XX$4,0)),0))</f>
        <v>0</v>
      </c>
      <c r="AS37" s="2">
        <f>+IFERROR(INDEX(Quantity!$A$5:$XX$441,MATCH($A37,Quantity!$A$5:$A$441,0),MATCH(AS$2,Quantity!$A$4:$XX$4,0)),0)*(IFERROR(INDEX(Prices!$A$4:$XX$441,MATCH($A37,Prices!$A$4:$A$441,0),MATCH(AS$2,Prices!$A$4:$XX$4,0)),0))</f>
        <v>0</v>
      </c>
      <c r="AT37" s="2">
        <f>+IFERROR(INDEX(Quantity!$A$5:$XX$441,MATCH($A37,Quantity!$A$5:$A$441,0),MATCH(AT$2,Quantity!$A$4:$XX$4,0)),0)*(IFERROR(INDEX(Prices!$A$4:$XX$441,MATCH($A37,Prices!$A$4:$A$441,0),MATCH(AT$2,Prices!$A$4:$XX$4,0)),0))</f>
        <v>0</v>
      </c>
    </row>
    <row r="38" spans="1:46" hidden="1" x14ac:dyDescent="0.25">
      <c r="A38" s="1">
        <f>+Quantity!A40</f>
        <v>44361</v>
      </c>
      <c r="B38" s="1"/>
      <c r="C38" s="13">
        <f>SUM($F38:XY38)</f>
        <v>4959.6348773472255</v>
      </c>
      <c r="D38" s="31">
        <f>+IFERROR(INDEX(Prices!$A$4:$XY$441,MATCH($A37,Prices!$A$4:$A$441,0),MATCH(F$2,Prices!$A$4:$XY$4,0))/INDEX(Prices!$A$4:$XY$441,MATCH($A38,Prices!$A$4:$A$441,0),MATCH(F$2,Prices!$A$4:$XY$4,0)),0)-1</f>
        <v>0</v>
      </c>
      <c r="E38" s="6">
        <f>((Cantidades4[[#This Row],[Totals]]-Cantidades4[[#This Row],[Deposits]])/C37)-1</f>
        <v>-7.4742918952339754E-2</v>
      </c>
      <c r="F38" s="2">
        <f>+IFERROR(INDEX(Quantity!$A$5:$XX$441,MATCH($A38,Quantity!$A$5:$A$441,0),MATCH(F$2,Quantity!$A$4:$XX$4,0)),0)*(IFERROR(INDEX(Prices!$A$4:$XX$441,MATCH($A38,Prices!$A$4:$A$441,0),MATCH(F$2,Prices!$A$4:$XX$4,0)),0))</f>
        <v>0</v>
      </c>
      <c r="G38" s="2">
        <f>+IFERROR(INDEX(Quantity!$A$5:$XX$441,MATCH($A38,Quantity!$A$5:$A$441,0),MATCH(G$2,Quantity!$A$4:$XX$4,0)),0)*(IFERROR(INDEX(Prices!$A$4:$XX$441,MATCH($A38,Prices!$A$4:$A$441,0),MATCH(G$2,Prices!$A$4:$XX$4,0)),0))</f>
        <v>29.345400000000001</v>
      </c>
      <c r="H38" s="2">
        <f>+IFERROR(INDEX(Quantity!$A$5:$XX$441,MATCH($A38,Quantity!$A$5:$A$441,0),MATCH(H$2,Quantity!$A$4:$XX$4,0)),0)*(IFERROR(INDEX(Prices!$A$4:$XX$441,MATCH($A38,Prices!$A$4:$A$441,0),MATCH(H$2,Prices!$A$4:$XX$4,0)),0))</f>
        <v>56.306999999999277</v>
      </c>
      <c r="I38" s="2">
        <f>+IFERROR(INDEX(Quantity!$A$5:$XX$441,MATCH($A38,Quantity!$A$5:$A$441,0),MATCH(I$2,Quantity!$A$4:$XX$4,0)),0)*(IFERROR(INDEX(Prices!$A$4:$XX$441,MATCH($A38,Prices!$A$4:$A$441,0),MATCH(I$2,Prices!$A$4:$XX$4,0)),0))</f>
        <v>0</v>
      </c>
      <c r="J38" s="2">
        <f>+IFERROR(INDEX(Quantity!$A$5:$XX$441,MATCH($A38,Quantity!$A$5:$A$441,0),MATCH(J$2,Quantity!$A$4:$XX$4,0)),0)*(IFERROR(INDEX(Prices!$A$4:$XX$441,MATCH($A38,Prices!$A$4:$A$441,0),MATCH(J$2,Prices!$A$4:$XX$4,0)),0))</f>
        <v>0</v>
      </c>
      <c r="K38" s="2">
        <f>+IFERROR(INDEX(Quantity!$A$5:$XX$441,MATCH($A38,Quantity!$A$5:$A$441,0),MATCH(K$2,Quantity!$A$4:$XX$4,0)),0)*(IFERROR(INDEX(Prices!$A$4:$XX$441,MATCH($A38,Prices!$A$4:$A$441,0),MATCH(K$2,Prices!$A$4:$XX$4,0)),0))</f>
        <v>0</v>
      </c>
      <c r="L38" s="2">
        <f>+IFERROR(INDEX(Quantity!$A$5:$XX$441,MATCH($A38,Quantity!$A$5:$A$441,0),MATCH(L$2,Quantity!$A$4:$XX$4,0)),0)*(IFERROR(INDEX(Prices!$A$4:$XX$441,MATCH($A38,Prices!$A$4:$A$441,0),MATCH(L$2,Prices!$A$4:$XX$4,0)),0))</f>
        <v>0</v>
      </c>
      <c r="M38" s="2">
        <f>+IFERROR(INDEX(Quantity!$A$5:$XX$441,MATCH($A38,Quantity!$A$5:$A$441,0),MATCH(M$2,Quantity!$A$4:$XX$4,0)),0)*(IFERROR(INDEX(Prices!$A$4:$XX$441,MATCH($A38,Prices!$A$4:$A$441,0),MATCH(M$2,Prices!$A$4:$XX$4,0)),0))</f>
        <v>0</v>
      </c>
      <c r="N38" s="2">
        <f>+IFERROR(INDEX(Quantity!$A$5:$XX$441,MATCH($A38,Quantity!$A$5:$A$441,0),MATCH(N$2,Quantity!$A$4:$XX$4,0)),0)*(IFERROR(INDEX(Prices!$A$4:$XX$441,MATCH($A38,Prices!$A$4:$A$441,0),MATCH(N$2,Prices!$A$4:$XX$4,0)),0))</f>
        <v>0</v>
      </c>
      <c r="O38" s="2">
        <f>+IFERROR(INDEX(Quantity!$A$5:$XX$441,MATCH($A38,Quantity!$A$5:$A$441,0),MATCH(O$2,Quantity!$A$4:$XX$4,0)),0)*(IFERROR(INDEX(Prices!$A$4:$XX$441,MATCH($A38,Prices!$A$4:$A$441,0),MATCH(O$2,Prices!$A$4:$XX$4,0)),0))</f>
        <v>0</v>
      </c>
      <c r="P38" s="2">
        <f>+IFERROR(INDEX(Quantity!$A$5:$XX$441,MATCH($A38,Quantity!$A$5:$A$441,0),MATCH(P$2,Quantity!$A$4:$XX$4,0)),0)*(IFERROR(INDEX(Prices!$A$4:$XX$441,MATCH($A38,Prices!$A$4:$A$441,0),MATCH(P$2,Prices!$A$4:$XX$4,0)),0))</f>
        <v>-2.2737367544323206E-13</v>
      </c>
      <c r="Q38" s="2">
        <f>+IFERROR(INDEX(Quantity!$A$5:$XX$441,MATCH($A38,Quantity!$A$5:$A$441,0),MATCH(Q$2,Quantity!$A$4:$XX$4,0)),0)*(IFERROR(INDEX(Prices!$A$4:$XX$441,MATCH($A38,Prices!$A$4:$A$441,0),MATCH(Q$2,Prices!$A$4:$XX$4,0)),0))</f>
        <v>-4.2632564145606011E-13</v>
      </c>
      <c r="R38" s="2">
        <f>+IFERROR(INDEX(Quantity!$A$5:$XX$441,MATCH($A38,Quantity!$A$5:$A$441,0),MATCH(R$2,Quantity!$A$4:$XX$4,0)),0)*(IFERROR(INDEX(Prices!$A$4:$XX$441,MATCH($A38,Prices!$A$4:$A$441,0),MATCH(R$2,Prices!$A$4:$XX$4,0)),0))</f>
        <v>0</v>
      </c>
      <c r="S38" s="2">
        <f>+IFERROR(INDEX(Quantity!$A$5:$XX$441,MATCH($A38,Quantity!$A$5:$A$441,0),MATCH(S$2,Quantity!$A$4:$XX$4,0)),0)*(IFERROR(INDEX(Prices!$A$4:$XX$441,MATCH($A38,Prices!$A$4:$A$441,0),MATCH(S$2,Prices!$A$4:$XX$4,0)),0))</f>
        <v>2085.9072000000001</v>
      </c>
      <c r="T38" s="2">
        <f>+IFERROR(INDEX(Quantity!$A$5:$XX$441,MATCH($A38,Quantity!$A$5:$A$441,0),MATCH(T$2,Quantity!$A$4:$XX$4,0)),0)*(IFERROR(INDEX(Prices!$A$4:$XX$441,MATCH($A38,Prices!$A$4:$A$441,0),MATCH(T$2,Prices!$A$4:$XX$4,0)),0))</f>
        <v>2445.8143707489071</v>
      </c>
      <c r="U38" s="2">
        <f>+IFERROR(INDEX(Quantity!$A$5:$XX$441,MATCH($A38,Quantity!$A$5:$A$441,0),MATCH(U$2,Quantity!$A$4:$XX$4,0)),0)*(IFERROR(INDEX(Prices!$A$4:$XX$441,MATCH($A38,Prices!$A$4:$A$441,0),MATCH(U$2,Prices!$A$4:$XX$4,0)),0))</f>
        <v>0</v>
      </c>
      <c r="V38" s="2">
        <f>+IFERROR(INDEX(Quantity!$A$5:$XX$441,MATCH($A38,Quantity!$A$5:$A$441,0),MATCH(V$2,Quantity!$A$4:$XX$4,0)),0)*(IFERROR(INDEX(Prices!$A$4:$XX$441,MATCH($A38,Prices!$A$4:$A$441,0),MATCH(V$2,Prices!$A$4:$XX$4,0)),0))</f>
        <v>0</v>
      </c>
      <c r="W38" s="2">
        <f>+IFERROR(INDEX(Quantity!$A$5:$XX$441,MATCH($A38,Quantity!$A$5:$A$441,0),MATCH(W$2,Quantity!$A$4:$XX$4,0)),0)*(IFERROR(INDEX(Prices!$A$4:$XX$441,MATCH($A38,Prices!$A$4:$A$441,0),MATCH(W$2,Prices!$A$4:$XX$4,0)),0))</f>
        <v>0</v>
      </c>
      <c r="X38" s="2">
        <f>+IFERROR(INDEX(Quantity!$A$5:$XX$441,MATCH($A38,Quantity!$A$5:$A$441,0),MATCH(X$2,Quantity!$A$4:$XX$4,0)),0)*(IFERROR(INDEX(Prices!$A$4:$XX$441,MATCH($A38,Prices!$A$4:$A$441,0),MATCH(X$2,Prices!$A$4:$XX$4,0)),0))</f>
        <v>0</v>
      </c>
      <c r="Y38" s="2">
        <f>+IFERROR(INDEX(Quantity!$A$5:$XX$441,MATCH($A38,Quantity!$A$5:$A$441,0),MATCH(Y$2,Quantity!$A$4:$XX$4,0)),0)*(IFERROR(INDEX(Prices!$A$4:$XX$441,MATCH($A38,Prices!$A$4:$A$441,0),MATCH(Y$2,Prices!$A$4:$XX$4,0)),0))</f>
        <v>0</v>
      </c>
      <c r="Z38" s="2">
        <f>+IFERROR(INDEX(Quantity!$A$5:$XX$441,MATCH($A38,Quantity!$A$5:$A$441,0),MATCH(Z$2,Quantity!$A$4:$XX$4,0)),0)*(IFERROR(INDEX(Prices!$A$4:$XX$441,MATCH($A38,Prices!$A$4:$A$441,0),MATCH(Z$2,Prices!$A$4:$XX$4,0)),0))</f>
        <v>0</v>
      </c>
      <c r="AA38" s="2">
        <f>+IFERROR(INDEX(Quantity!$A$5:$XX$441,MATCH($A38,Quantity!$A$5:$A$441,0),MATCH(AA$2,Quantity!$A$4:$XX$4,0)),0)*(IFERROR(INDEX(Prices!$A$4:$XX$441,MATCH($A38,Prices!$A$4:$A$441,0),MATCH(AA$2,Prices!$A$4:$XX$4,0)),0))</f>
        <v>4.4744774714013591E-13</v>
      </c>
      <c r="AB38" s="2">
        <f>+IFERROR(INDEX(Quantity!$A$5:$XX$441,MATCH($A38,Quantity!$A$5:$A$441,0),MATCH(AB$2,Quantity!$A$4:$XX$4,0)),0)*(IFERROR(INDEX(Prices!$A$4:$XX$441,MATCH($A38,Prices!$A$4:$A$441,0),MATCH(AB$2,Prices!$A$4:$XX$4,0)),0))</f>
        <v>0</v>
      </c>
      <c r="AC38" s="2">
        <f>+IFERROR(INDEX(Quantity!$A$5:$XX$441,MATCH($A38,Quantity!$A$5:$A$441,0),MATCH(AC$2,Quantity!$A$4:$XX$4,0)),0)*(IFERROR(INDEX(Prices!$A$4:$XX$441,MATCH($A38,Prices!$A$4:$A$441,0),MATCH(AC$2,Prices!$A$4:$XX$4,0)),0))</f>
        <v>0</v>
      </c>
      <c r="AD38" s="2">
        <f>+IFERROR(INDEX(Quantity!$A$5:$XX$441,MATCH($A38,Quantity!$A$5:$A$441,0),MATCH(AD$2,Quantity!$A$4:$XX$4,0)),0)*(IFERROR(INDEX(Prices!$A$4:$XX$441,MATCH($A38,Prices!$A$4:$A$441,0),MATCH(AD$2,Prices!$A$4:$XX$4,0)),0))</f>
        <v>0</v>
      </c>
      <c r="AE38" s="2">
        <f>+IFERROR(INDEX(Quantity!$A$5:$XX$441,MATCH($A38,Quantity!$A$5:$A$441,0),MATCH(AE$2,Quantity!$A$4:$XX$4,0)),0)*(IFERROR(INDEX(Prices!$A$4:$XX$441,MATCH($A38,Prices!$A$4:$A$441,0),MATCH(AE$2,Prices!$A$4:$XX$4,0)),0))</f>
        <v>0</v>
      </c>
      <c r="AF38" s="2">
        <f>+IFERROR(INDEX(Quantity!$A$5:$XX$441,MATCH($A38,Quantity!$A$5:$A$441,0),MATCH(AF$2,Quantity!$A$4:$XX$4,0)),0)*(IFERROR(INDEX(Prices!$A$4:$XX$441,MATCH($A38,Prices!$A$4:$A$441,0),MATCH(AF$2,Prices!$A$4:$XX$4,0)),0))</f>
        <v>0</v>
      </c>
      <c r="AG38" s="2">
        <f>+IFERROR(INDEX(Quantity!$A$5:$XX$441,MATCH($A38,Quantity!$A$5:$A$441,0),MATCH(AG$2,Quantity!$A$4:$XX$4,0)),0)*(IFERROR(INDEX(Prices!$A$4:$XX$441,MATCH($A38,Prices!$A$4:$A$441,0),MATCH(AG$2,Prices!$A$4:$XX$4,0)),0))</f>
        <v>0</v>
      </c>
      <c r="AH38" s="2">
        <f>+IFERROR(INDEX(Quantity!$A$5:$XX$441,MATCH($A38,Quantity!$A$5:$A$441,0),MATCH(AH$2,Quantity!$A$4:$XX$4,0)),0)*(IFERROR(INDEX(Prices!$A$4:$XX$441,MATCH($A38,Prices!$A$4:$A$441,0),MATCH(AH$2,Prices!$A$4:$XX$4,0)),0))</f>
        <v>-1.8189894035458566E-13</v>
      </c>
      <c r="AI38" s="2">
        <f>+IFERROR(INDEX(Quantity!$A$5:$XX$441,MATCH($A38,Quantity!$A$5:$A$441,0),MATCH(AI$2,Quantity!$A$4:$XX$4,0)),0)*(IFERROR(INDEX(Prices!$A$4:$XX$441,MATCH($A38,Prices!$A$4:$A$441,0),MATCH(AI$2,Prices!$A$4:$XX$4,0)),0))</f>
        <v>342.26090659831948</v>
      </c>
      <c r="AJ38" s="2">
        <f>+IFERROR(INDEX(Quantity!$A$5:$XX$441,MATCH($A38,Quantity!$A$5:$A$441,0),MATCH(AJ$2,Quantity!$A$4:$XX$4,0)),0)*(IFERROR(INDEX(Prices!$A$4:$XX$441,MATCH($A38,Prices!$A$4:$A$441,0),MATCH(AJ$2,Prices!$A$4:$XX$4,0)),0))</f>
        <v>0</v>
      </c>
      <c r="AK38" s="2">
        <f>+IFERROR(INDEX(Quantity!$A$5:$XX$441,MATCH($A38,Quantity!$A$5:$A$441,0),MATCH(AK$2,Quantity!$A$4:$XX$4,0)),0)*(IFERROR(INDEX(Prices!$A$4:$XX$441,MATCH($A38,Prices!$A$4:$A$441,0),MATCH(AK$2,Prices!$A$4:$XX$4,0)),0))</f>
        <v>0</v>
      </c>
      <c r="AL38" s="2">
        <f>+IFERROR(INDEX(Quantity!$A$5:$XX$441,MATCH($A38,Quantity!$A$5:$A$441,0),MATCH(AL$2,Quantity!$A$4:$XX$4,0)),0)*(IFERROR(INDEX(Prices!$A$4:$XX$441,MATCH($A38,Prices!$A$4:$A$441,0),MATCH(AL$2,Prices!$A$4:$XX$4,0)),0))</f>
        <v>0</v>
      </c>
      <c r="AM38" s="2">
        <f>+IFERROR(INDEX(Quantity!$A$5:$XX$441,MATCH($A38,Quantity!$A$5:$A$441,0),MATCH(AM$2,Quantity!$A$4:$XX$4,0)),0)*(IFERROR(INDEX(Prices!$A$4:$XX$441,MATCH($A38,Prices!$A$4:$A$441,0),MATCH(AM$2,Prices!$A$4:$XX$4,0)),0))</f>
        <v>0</v>
      </c>
      <c r="AN38" s="2">
        <f>+IFERROR(INDEX(Quantity!$A$5:$XX$441,MATCH($A38,Quantity!$A$5:$A$441,0),MATCH(AN$2,Quantity!$A$4:$XX$4,0)),0)*(IFERROR(INDEX(Prices!$A$4:$XX$441,MATCH($A38,Prices!$A$4:$A$441,0),MATCH(AN$2,Prices!$A$4:$XX$4,0)),0))</f>
        <v>0</v>
      </c>
      <c r="AO38" s="2">
        <f>+IFERROR(INDEX(Quantity!$A$5:$XX$441,MATCH($A38,Quantity!$A$5:$A$441,0),MATCH(AO$2,Quantity!$A$4:$XX$4,0)),0)*(IFERROR(INDEX(Prices!$A$4:$XX$441,MATCH($A38,Prices!$A$4:$A$441,0),MATCH(AO$2,Prices!$A$4:$XX$4,0)),0))</f>
        <v>0</v>
      </c>
      <c r="AP38" s="2">
        <f>+IFERROR(INDEX(Quantity!$A$5:$XX$441,MATCH($A38,Quantity!$A$5:$A$441,0),MATCH(AP$2,Quantity!$A$4:$XX$4,0)),0)*(IFERROR(INDEX(Prices!$A$4:$XX$441,MATCH($A38,Prices!$A$4:$A$441,0),MATCH(AP$2,Prices!$A$4:$XX$4,0)),0))</f>
        <v>0</v>
      </c>
      <c r="AQ38" s="2">
        <f>+IFERROR(INDEX(Quantity!$A$5:$XX$441,MATCH($A38,Quantity!$A$5:$A$441,0),MATCH(AQ$2,Quantity!$A$4:$XX$4,0)),0)*(IFERROR(INDEX(Prices!$A$4:$XX$441,MATCH($A38,Prices!$A$4:$A$441,0),MATCH(AQ$2,Prices!$A$4:$XX$4,0)),0))</f>
        <v>0</v>
      </c>
      <c r="AR38" s="2">
        <f>+IFERROR(INDEX(Quantity!$A$5:$XX$441,MATCH($A38,Quantity!$A$5:$A$441,0),MATCH(AR$2,Quantity!$A$4:$XX$4,0)),0)*(IFERROR(INDEX(Prices!$A$4:$XX$441,MATCH($A38,Prices!$A$4:$A$441,0),MATCH(AR$2,Prices!$A$4:$XX$4,0)),0))</f>
        <v>0</v>
      </c>
      <c r="AS38" s="2">
        <f>+IFERROR(INDEX(Quantity!$A$5:$XX$441,MATCH($A38,Quantity!$A$5:$A$441,0),MATCH(AS$2,Quantity!$A$4:$XX$4,0)),0)*(IFERROR(INDEX(Prices!$A$4:$XX$441,MATCH($A38,Prices!$A$4:$A$441,0),MATCH(AS$2,Prices!$A$4:$XX$4,0)),0))</f>
        <v>0</v>
      </c>
      <c r="AT38" s="2">
        <f>+IFERROR(INDEX(Quantity!$A$5:$XX$441,MATCH($A38,Quantity!$A$5:$A$441,0),MATCH(AT$2,Quantity!$A$4:$XX$4,0)),0)*(IFERROR(INDEX(Prices!$A$4:$XX$441,MATCH($A38,Prices!$A$4:$A$441,0),MATCH(AT$2,Prices!$A$4:$XX$4,0)),0))</f>
        <v>0</v>
      </c>
    </row>
    <row r="39" spans="1:46" hidden="1" x14ac:dyDescent="0.25">
      <c r="A39" s="1">
        <f>+Quantity!A41</f>
        <v>44378</v>
      </c>
      <c r="B39" s="1"/>
      <c r="C39" s="13">
        <f>SUM($F39:XY39)</f>
        <v>3575.5721473168815</v>
      </c>
      <c r="D39" s="31">
        <f>+IFERROR(INDEX(Prices!$A$4:$XY$441,MATCH($A38,Prices!$A$4:$A$441,0),MATCH(F$2,Prices!$A$4:$XY$4,0))/INDEX(Prices!$A$4:$XY$441,MATCH($A39,Prices!$A$4:$A$441,0),MATCH(F$2,Prices!$A$4:$XY$4,0)),0)-1</f>
        <v>0</v>
      </c>
      <c r="E39" s="6">
        <f>((Cantidades4[[#This Row],[Totals]]-Cantidades4[[#This Row],[Deposits]])/C38)-1</f>
        <v>-0.2790654482151399</v>
      </c>
      <c r="F39" s="2">
        <f>+IFERROR(INDEX(Quantity!$A$5:$XX$441,MATCH($A39,Quantity!$A$5:$A$441,0),MATCH(F$2,Quantity!$A$4:$XX$4,0)),0)*(IFERROR(INDEX(Prices!$A$4:$XX$441,MATCH($A39,Prices!$A$4:$A$441,0),MATCH(F$2,Prices!$A$4:$XX$4,0)),0))</f>
        <v>0</v>
      </c>
      <c r="G39" s="2">
        <f>+IFERROR(INDEX(Quantity!$A$5:$XX$441,MATCH($A39,Quantity!$A$5:$A$441,0),MATCH(G$2,Quantity!$A$4:$XX$4,0)),0)*(IFERROR(INDEX(Prices!$A$4:$XX$441,MATCH($A39,Prices!$A$4:$A$441,0),MATCH(G$2,Prices!$A$4:$XX$4,0)),0))</f>
        <v>29.345400000000001</v>
      </c>
      <c r="H39" s="2">
        <f>+IFERROR(INDEX(Quantity!$A$5:$XX$441,MATCH($A39,Quantity!$A$5:$A$441,0),MATCH(H$2,Quantity!$A$4:$XX$4,0)),0)*(IFERROR(INDEX(Prices!$A$4:$XX$441,MATCH($A39,Prices!$A$4:$A$441,0),MATCH(H$2,Prices!$A$4:$XX$4,0)),0))</f>
        <v>56.306999999999277</v>
      </c>
      <c r="I39" s="2">
        <f>+IFERROR(INDEX(Quantity!$A$5:$XX$441,MATCH($A39,Quantity!$A$5:$A$441,0),MATCH(I$2,Quantity!$A$4:$XX$4,0)),0)*(IFERROR(INDEX(Prices!$A$4:$XX$441,MATCH($A39,Prices!$A$4:$A$441,0),MATCH(I$2,Prices!$A$4:$XX$4,0)),0))</f>
        <v>0</v>
      </c>
      <c r="J39" s="2">
        <f>+IFERROR(INDEX(Quantity!$A$5:$XX$441,MATCH($A39,Quantity!$A$5:$A$441,0),MATCH(J$2,Quantity!$A$4:$XX$4,0)),0)*(IFERROR(INDEX(Prices!$A$4:$XX$441,MATCH($A39,Prices!$A$4:$A$441,0),MATCH(J$2,Prices!$A$4:$XX$4,0)),0))</f>
        <v>0</v>
      </c>
      <c r="K39" s="2">
        <f>+IFERROR(INDEX(Quantity!$A$5:$XX$441,MATCH($A39,Quantity!$A$5:$A$441,0),MATCH(K$2,Quantity!$A$4:$XX$4,0)),0)*(IFERROR(INDEX(Prices!$A$4:$XX$441,MATCH($A39,Prices!$A$4:$A$441,0),MATCH(K$2,Prices!$A$4:$XX$4,0)),0))</f>
        <v>0</v>
      </c>
      <c r="L39" s="2">
        <f>+IFERROR(INDEX(Quantity!$A$5:$XX$441,MATCH($A39,Quantity!$A$5:$A$441,0),MATCH(L$2,Quantity!$A$4:$XX$4,0)),0)*(IFERROR(INDEX(Prices!$A$4:$XX$441,MATCH($A39,Prices!$A$4:$A$441,0),MATCH(L$2,Prices!$A$4:$XX$4,0)),0))</f>
        <v>0</v>
      </c>
      <c r="M39" s="2">
        <f>+IFERROR(INDEX(Quantity!$A$5:$XX$441,MATCH($A39,Quantity!$A$5:$A$441,0),MATCH(M$2,Quantity!$A$4:$XX$4,0)),0)*(IFERROR(INDEX(Prices!$A$4:$XX$441,MATCH($A39,Prices!$A$4:$A$441,0),MATCH(M$2,Prices!$A$4:$XX$4,0)),0))</f>
        <v>0</v>
      </c>
      <c r="N39" s="2">
        <f>+IFERROR(INDEX(Quantity!$A$5:$XX$441,MATCH($A39,Quantity!$A$5:$A$441,0),MATCH(N$2,Quantity!$A$4:$XX$4,0)),0)*(IFERROR(INDEX(Prices!$A$4:$XX$441,MATCH($A39,Prices!$A$4:$A$441,0),MATCH(N$2,Prices!$A$4:$XX$4,0)),0))</f>
        <v>0</v>
      </c>
      <c r="O39" s="2">
        <f>+IFERROR(INDEX(Quantity!$A$5:$XX$441,MATCH($A39,Quantity!$A$5:$A$441,0),MATCH(O$2,Quantity!$A$4:$XX$4,0)),0)*(IFERROR(INDEX(Prices!$A$4:$XX$441,MATCH($A39,Prices!$A$4:$A$441,0),MATCH(O$2,Prices!$A$4:$XX$4,0)),0))</f>
        <v>0</v>
      </c>
      <c r="P39" s="2">
        <f>+IFERROR(INDEX(Quantity!$A$5:$XX$441,MATCH($A39,Quantity!$A$5:$A$441,0),MATCH(P$2,Quantity!$A$4:$XX$4,0)),0)*(IFERROR(INDEX(Prices!$A$4:$XX$441,MATCH($A39,Prices!$A$4:$A$441,0),MATCH(P$2,Prices!$A$4:$XX$4,0)),0))</f>
        <v>-2.2737367544323206E-13</v>
      </c>
      <c r="Q39" s="2">
        <f>+IFERROR(INDEX(Quantity!$A$5:$XX$441,MATCH($A39,Quantity!$A$5:$A$441,0),MATCH(Q$2,Quantity!$A$4:$XX$4,0)),0)*(IFERROR(INDEX(Prices!$A$4:$XX$441,MATCH($A39,Prices!$A$4:$A$441,0),MATCH(Q$2,Prices!$A$4:$XX$4,0)),0))</f>
        <v>-4.2632564145606011E-13</v>
      </c>
      <c r="R39" s="2">
        <f>+IFERROR(INDEX(Quantity!$A$5:$XX$441,MATCH($A39,Quantity!$A$5:$A$441,0),MATCH(R$2,Quantity!$A$4:$XX$4,0)),0)*(IFERROR(INDEX(Prices!$A$4:$XX$441,MATCH($A39,Prices!$A$4:$A$441,0),MATCH(R$2,Prices!$A$4:$XX$4,0)),0))</f>
        <v>0</v>
      </c>
      <c r="S39" s="2">
        <f>+IFERROR(INDEX(Quantity!$A$5:$XX$441,MATCH($A39,Quantity!$A$5:$A$441,0),MATCH(S$2,Quantity!$A$4:$XX$4,0)),0)*(IFERROR(INDEX(Prices!$A$4:$XX$441,MATCH($A39,Prices!$A$4:$A$441,0),MATCH(S$2,Prices!$A$4:$XX$4,0)),0))</f>
        <v>1315.8849999999998</v>
      </c>
      <c r="T39" s="2">
        <f>+IFERROR(INDEX(Quantity!$A$5:$XX$441,MATCH($A39,Quantity!$A$5:$A$441,0),MATCH(T$2,Quantity!$A$4:$XX$4,0)),0)*(IFERROR(INDEX(Prices!$A$4:$XX$441,MATCH($A39,Prices!$A$4:$A$441,0),MATCH(T$2,Prices!$A$4:$XX$4,0)),0))</f>
        <v>0</v>
      </c>
      <c r="U39" s="2">
        <f>+IFERROR(INDEX(Quantity!$A$5:$XX$441,MATCH($A39,Quantity!$A$5:$A$441,0),MATCH(U$2,Quantity!$A$4:$XX$4,0)),0)*(IFERROR(INDEX(Prices!$A$4:$XX$441,MATCH($A39,Prices!$A$4:$A$441,0),MATCH(U$2,Prices!$A$4:$XX$4,0)),0))</f>
        <v>0</v>
      </c>
      <c r="V39" s="2">
        <f>+IFERROR(INDEX(Quantity!$A$5:$XX$441,MATCH($A39,Quantity!$A$5:$A$441,0),MATCH(V$2,Quantity!$A$4:$XX$4,0)),0)*(IFERROR(INDEX(Prices!$A$4:$XX$441,MATCH($A39,Prices!$A$4:$A$441,0),MATCH(V$2,Prices!$A$4:$XX$4,0)),0))</f>
        <v>0</v>
      </c>
      <c r="W39" s="2">
        <f>+IFERROR(INDEX(Quantity!$A$5:$XX$441,MATCH($A39,Quantity!$A$5:$A$441,0),MATCH(W$2,Quantity!$A$4:$XX$4,0)),0)*(IFERROR(INDEX(Prices!$A$4:$XX$441,MATCH($A39,Prices!$A$4:$A$441,0),MATCH(W$2,Prices!$A$4:$XX$4,0)),0))</f>
        <v>0</v>
      </c>
      <c r="X39" s="2">
        <f>+IFERROR(INDEX(Quantity!$A$5:$XX$441,MATCH($A39,Quantity!$A$5:$A$441,0),MATCH(X$2,Quantity!$A$4:$XX$4,0)),0)*(IFERROR(INDEX(Prices!$A$4:$XX$441,MATCH($A39,Prices!$A$4:$A$441,0),MATCH(X$2,Prices!$A$4:$XX$4,0)),0))</f>
        <v>0</v>
      </c>
      <c r="Y39" s="2">
        <f>+IFERROR(INDEX(Quantity!$A$5:$XX$441,MATCH($A39,Quantity!$A$5:$A$441,0),MATCH(Y$2,Quantity!$A$4:$XX$4,0)),0)*(IFERROR(INDEX(Prices!$A$4:$XX$441,MATCH($A39,Prices!$A$4:$A$441,0),MATCH(Y$2,Prices!$A$4:$XX$4,0)),0))</f>
        <v>0</v>
      </c>
      <c r="Z39" s="2">
        <f>+IFERROR(INDEX(Quantity!$A$5:$XX$441,MATCH($A39,Quantity!$A$5:$A$441,0),MATCH(Z$2,Quantity!$A$4:$XX$4,0)),0)*(IFERROR(INDEX(Prices!$A$4:$XX$441,MATCH($A39,Prices!$A$4:$A$441,0),MATCH(Z$2,Prices!$A$4:$XX$4,0)),0))</f>
        <v>0</v>
      </c>
      <c r="AA39" s="2">
        <f>+IFERROR(INDEX(Quantity!$A$5:$XX$441,MATCH($A39,Quantity!$A$5:$A$441,0),MATCH(AA$2,Quantity!$A$4:$XX$4,0)),0)*(IFERROR(INDEX(Prices!$A$4:$XX$441,MATCH($A39,Prices!$A$4:$A$441,0),MATCH(AA$2,Prices!$A$4:$XX$4,0)),0))</f>
        <v>4.4744774714013591E-13</v>
      </c>
      <c r="AB39" s="2">
        <f>+IFERROR(INDEX(Quantity!$A$5:$XX$441,MATCH($A39,Quantity!$A$5:$A$441,0),MATCH(AB$2,Quantity!$A$4:$XX$4,0)),0)*(IFERROR(INDEX(Prices!$A$4:$XX$441,MATCH($A39,Prices!$A$4:$A$441,0),MATCH(AB$2,Prices!$A$4:$XX$4,0)),0))</f>
        <v>0</v>
      </c>
      <c r="AC39" s="2">
        <f>+IFERROR(INDEX(Quantity!$A$5:$XX$441,MATCH($A39,Quantity!$A$5:$A$441,0),MATCH(AC$2,Quantity!$A$4:$XX$4,0)),0)*(IFERROR(INDEX(Prices!$A$4:$XX$441,MATCH($A39,Prices!$A$4:$A$441,0),MATCH(AC$2,Prices!$A$4:$XX$4,0)),0))</f>
        <v>0</v>
      </c>
      <c r="AD39" s="2">
        <f>+IFERROR(INDEX(Quantity!$A$5:$XX$441,MATCH($A39,Quantity!$A$5:$A$441,0),MATCH(AD$2,Quantity!$A$4:$XX$4,0)),0)*(IFERROR(INDEX(Prices!$A$4:$XX$441,MATCH($A39,Prices!$A$4:$A$441,0),MATCH(AD$2,Prices!$A$4:$XX$4,0)),0))</f>
        <v>0</v>
      </c>
      <c r="AE39" s="2">
        <f>+IFERROR(INDEX(Quantity!$A$5:$XX$441,MATCH($A39,Quantity!$A$5:$A$441,0),MATCH(AE$2,Quantity!$A$4:$XX$4,0)),0)*(IFERROR(INDEX(Prices!$A$4:$XX$441,MATCH($A39,Prices!$A$4:$A$441,0),MATCH(AE$2,Prices!$A$4:$XX$4,0)),0))</f>
        <v>0</v>
      </c>
      <c r="AF39" s="2">
        <f>+IFERROR(INDEX(Quantity!$A$5:$XX$441,MATCH($A39,Quantity!$A$5:$A$441,0),MATCH(AF$2,Quantity!$A$4:$XX$4,0)),0)*(IFERROR(INDEX(Prices!$A$4:$XX$441,MATCH($A39,Prices!$A$4:$A$441,0),MATCH(AF$2,Prices!$A$4:$XX$4,0)),0))</f>
        <v>831.59</v>
      </c>
      <c r="AG39" s="2">
        <f>+IFERROR(INDEX(Quantity!$A$5:$XX$441,MATCH($A39,Quantity!$A$5:$A$441,0),MATCH(AG$2,Quantity!$A$4:$XX$4,0)),0)*(IFERROR(INDEX(Prices!$A$4:$XX$441,MATCH($A39,Prices!$A$4:$A$441,0),MATCH(AG$2,Prices!$A$4:$XX$4,0)),0))</f>
        <v>1000.1838407185629</v>
      </c>
      <c r="AH39" s="2">
        <f>+IFERROR(INDEX(Quantity!$A$5:$XX$441,MATCH($A39,Quantity!$A$5:$A$441,0),MATCH(AH$2,Quantity!$A$4:$XX$4,0)),0)*(IFERROR(INDEX(Prices!$A$4:$XX$441,MATCH($A39,Prices!$A$4:$A$441,0),MATCH(AH$2,Prices!$A$4:$XX$4,0)),0))</f>
        <v>-1.8189894035458566E-13</v>
      </c>
      <c r="AI39" s="2">
        <f>+IFERROR(INDEX(Quantity!$A$5:$XX$441,MATCH($A39,Quantity!$A$5:$A$441,0),MATCH(AI$2,Quantity!$A$4:$XX$4,0)),0)*(IFERROR(INDEX(Prices!$A$4:$XX$441,MATCH($A39,Prices!$A$4:$A$441,0),MATCH(AI$2,Prices!$A$4:$XX$4,0)),0))</f>
        <v>342.26090659831948</v>
      </c>
      <c r="AJ39" s="2">
        <f>+IFERROR(INDEX(Quantity!$A$5:$XX$441,MATCH($A39,Quantity!$A$5:$A$441,0),MATCH(AJ$2,Quantity!$A$4:$XX$4,0)),0)*(IFERROR(INDEX(Prices!$A$4:$XX$441,MATCH($A39,Prices!$A$4:$A$441,0),MATCH(AJ$2,Prices!$A$4:$XX$4,0)),0))</f>
        <v>0</v>
      </c>
      <c r="AK39" s="2">
        <f>+IFERROR(INDEX(Quantity!$A$5:$XX$441,MATCH($A39,Quantity!$A$5:$A$441,0),MATCH(AK$2,Quantity!$A$4:$XX$4,0)),0)*(IFERROR(INDEX(Prices!$A$4:$XX$441,MATCH($A39,Prices!$A$4:$A$441,0),MATCH(AK$2,Prices!$A$4:$XX$4,0)),0))</f>
        <v>0</v>
      </c>
      <c r="AL39" s="2">
        <f>+IFERROR(INDEX(Quantity!$A$5:$XX$441,MATCH($A39,Quantity!$A$5:$A$441,0),MATCH(AL$2,Quantity!$A$4:$XX$4,0)),0)*(IFERROR(INDEX(Prices!$A$4:$XX$441,MATCH($A39,Prices!$A$4:$A$441,0),MATCH(AL$2,Prices!$A$4:$XX$4,0)),0))</f>
        <v>0</v>
      </c>
      <c r="AM39" s="2">
        <f>+IFERROR(INDEX(Quantity!$A$5:$XX$441,MATCH($A39,Quantity!$A$5:$A$441,0),MATCH(AM$2,Quantity!$A$4:$XX$4,0)),0)*(IFERROR(INDEX(Prices!$A$4:$XX$441,MATCH($A39,Prices!$A$4:$A$441,0),MATCH(AM$2,Prices!$A$4:$XX$4,0)),0))</f>
        <v>0</v>
      </c>
      <c r="AN39" s="2">
        <f>+IFERROR(INDEX(Quantity!$A$5:$XX$441,MATCH($A39,Quantity!$A$5:$A$441,0),MATCH(AN$2,Quantity!$A$4:$XX$4,0)),0)*(IFERROR(INDEX(Prices!$A$4:$XX$441,MATCH($A39,Prices!$A$4:$A$441,0),MATCH(AN$2,Prices!$A$4:$XX$4,0)),0))</f>
        <v>0</v>
      </c>
      <c r="AO39" s="2">
        <f>+IFERROR(INDEX(Quantity!$A$5:$XX$441,MATCH($A39,Quantity!$A$5:$A$441,0),MATCH(AO$2,Quantity!$A$4:$XX$4,0)),0)*(IFERROR(INDEX(Prices!$A$4:$XX$441,MATCH($A39,Prices!$A$4:$A$441,0),MATCH(AO$2,Prices!$A$4:$XX$4,0)),0))</f>
        <v>0</v>
      </c>
      <c r="AP39" s="2">
        <f>+IFERROR(INDEX(Quantity!$A$5:$XX$441,MATCH($A39,Quantity!$A$5:$A$441,0),MATCH(AP$2,Quantity!$A$4:$XX$4,0)),0)*(IFERROR(INDEX(Prices!$A$4:$XX$441,MATCH($A39,Prices!$A$4:$A$441,0),MATCH(AP$2,Prices!$A$4:$XX$4,0)),0))</f>
        <v>0</v>
      </c>
      <c r="AQ39" s="2">
        <f>+IFERROR(INDEX(Quantity!$A$5:$XX$441,MATCH($A39,Quantity!$A$5:$A$441,0),MATCH(AQ$2,Quantity!$A$4:$XX$4,0)),0)*(IFERROR(INDEX(Prices!$A$4:$XX$441,MATCH($A39,Prices!$A$4:$A$441,0),MATCH(AQ$2,Prices!$A$4:$XX$4,0)),0))</f>
        <v>0</v>
      </c>
      <c r="AR39" s="2">
        <f>+IFERROR(INDEX(Quantity!$A$5:$XX$441,MATCH($A39,Quantity!$A$5:$A$441,0),MATCH(AR$2,Quantity!$A$4:$XX$4,0)),0)*(IFERROR(INDEX(Prices!$A$4:$XX$441,MATCH($A39,Prices!$A$4:$A$441,0),MATCH(AR$2,Prices!$A$4:$XX$4,0)),0))</f>
        <v>0</v>
      </c>
      <c r="AS39" s="2">
        <f>+IFERROR(INDEX(Quantity!$A$5:$XX$441,MATCH($A39,Quantity!$A$5:$A$441,0),MATCH(AS$2,Quantity!$A$4:$XX$4,0)),0)*(IFERROR(INDEX(Prices!$A$4:$XX$441,MATCH($A39,Prices!$A$4:$A$441,0),MATCH(AS$2,Prices!$A$4:$XX$4,0)),0))</f>
        <v>0</v>
      </c>
      <c r="AT39" s="2">
        <f>+IFERROR(INDEX(Quantity!$A$5:$XX$441,MATCH($A39,Quantity!$A$5:$A$441,0),MATCH(AT$2,Quantity!$A$4:$XX$4,0)),0)*(IFERROR(INDEX(Prices!$A$4:$XX$441,MATCH($A39,Prices!$A$4:$A$441,0),MATCH(AT$2,Prices!$A$4:$XX$4,0)),0))</f>
        <v>0</v>
      </c>
    </row>
    <row r="40" spans="1:46" hidden="1" x14ac:dyDescent="0.25">
      <c r="A40" s="1">
        <f>+Quantity!A42</f>
        <v>44451</v>
      </c>
      <c r="B40" s="1"/>
      <c r="C40" s="13">
        <f>SUM($F40:XY40)</f>
        <v>8136.5732835323988</v>
      </c>
      <c r="D40" s="31">
        <f>+IFERROR(INDEX(Prices!$A$4:$XY$441,MATCH($A39,Prices!$A$4:$A$441,0),MATCH(F$2,Prices!$A$4:$XY$4,0))/INDEX(Prices!$A$4:$XY$441,MATCH($A40,Prices!$A$4:$A$441,0),MATCH(F$2,Prices!$A$4:$XY$4,0)),0)-1</f>
        <v>0</v>
      </c>
      <c r="E40" s="6">
        <f>((Cantidades4[[#This Row],[Totals]]-Cantidades4[[#This Row],[Deposits]])/C39)-1</f>
        <v>1.2756003650039909</v>
      </c>
      <c r="F40" s="2">
        <f>+IFERROR(INDEX(Quantity!$A$5:$XX$441,MATCH($A40,Quantity!$A$5:$A$441,0),MATCH(F$2,Quantity!$A$4:$XX$4,0)),0)*(IFERROR(INDEX(Prices!$A$4:$XX$441,MATCH($A40,Prices!$A$4:$A$441,0),MATCH(F$2,Prices!$A$4:$XX$4,0)),0))</f>
        <v>0</v>
      </c>
      <c r="G40" s="2">
        <f>+IFERROR(INDEX(Quantity!$A$5:$XX$441,MATCH($A40,Quantity!$A$5:$A$441,0),MATCH(G$2,Quantity!$A$4:$XX$4,0)),0)*(IFERROR(INDEX(Prices!$A$4:$XX$441,MATCH($A40,Prices!$A$4:$A$441,0),MATCH(G$2,Prices!$A$4:$XX$4,0)),0))</f>
        <v>29.345400000000001</v>
      </c>
      <c r="H40" s="2">
        <f>+IFERROR(INDEX(Quantity!$A$5:$XX$441,MATCH($A40,Quantity!$A$5:$A$441,0),MATCH(H$2,Quantity!$A$4:$XX$4,0)),0)*(IFERROR(INDEX(Prices!$A$4:$XX$441,MATCH($A40,Prices!$A$4:$A$441,0),MATCH(H$2,Prices!$A$4:$XX$4,0)),0))</f>
        <v>56.306999999999277</v>
      </c>
      <c r="I40" s="2">
        <f>+IFERROR(INDEX(Quantity!$A$5:$XX$441,MATCH($A40,Quantity!$A$5:$A$441,0),MATCH(I$2,Quantity!$A$4:$XX$4,0)),0)*(IFERROR(INDEX(Prices!$A$4:$XX$441,MATCH($A40,Prices!$A$4:$A$441,0),MATCH(I$2,Prices!$A$4:$XX$4,0)),0))</f>
        <v>0</v>
      </c>
      <c r="J40" s="2">
        <f>+IFERROR(INDEX(Quantity!$A$5:$XX$441,MATCH($A40,Quantity!$A$5:$A$441,0),MATCH(J$2,Quantity!$A$4:$XX$4,0)),0)*(IFERROR(INDEX(Prices!$A$4:$XX$441,MATCH($A40,Prices!$A$4:$A$441,0),MATCH(J$2,Prices!$A$4:$XX$4,0)),0))</f>
        <v>0</v>
      </c>
      <c r="K40" s="2">
        <f>+IFERROR(INDEX(Quantity!$A$5:$XX$441,MATCH($A40,Quantity!$A$5:$A$441,0),MATCH(K$2,Quantity!$A$4:$XX$4,0)),0)*(IFERROR(INDEX(Prices!$A$4:$XX$441,MATCH($A40,Prices!$A$4:$A$441,0),MATCH(K$2,Prices!$A$4:$XX$4,0)),0))</f>
        <v>0</v>
      </c>
      <c r="L40" s="2">
        <f>+IFERROR(INDEX(Quantity!$A$5:$XX$441,MATCH($A40,Quantity!$A$5:$A$441,0),MATCH(L$2,Quantity!$A$4:$XX$4,0)),0)*(IFERROR(INDEX(Prices!$A$4:$XX$441,MATCH($A40,Prices!$A$4:$A$441,0),MATCH(L$2,Prices!$A$4:$XX$4,0)),0))</f>
        <v>0</v>
      </c>
      <c r="M40" s="2">
        <f>+IFERROR(INDEX(Quantity!$A$5:$XX$441,MATCH($A40,Quantity!$A$5:$A$441,0),MATCH(M$2,Quantity!$A$4:$XX$4,0)),0)*(IFERROR(INDEX(Prices!$A$4:$XX$441,MATCH($A40,Prices!$A$4:$A$441,0),MATCH(M$2,Prices!$A$4:$XX$4,0)),0))</f>
        <v>0</v>
      </c>
      <c r="N40" s="2">
        <f>+IFERROR(INDEX(Quantity!$A$5:$XX$441,MATCH($A40,Quantity!$A$5:$A$441,0),MATCH(N$2,Quantity!$A$4:$XX$4,0)),0)*(IFERROR(INDEX(Prices!$A$4:$XX$441,MATCH($A40,Prices!$A$4:$A$441,0),MATCH(N$2,Prices!$A$4:$XX$4,0)),0))</f>
        <v>0</v>
      </c>
      <c r="O40" s="2">
        <f>+IFERROR(INDEX(Quantity!$A$5:$XX$441,MATCH($A40,Quantity!$A$5:$A$441,0),MATCH(O$2,Quantity!$A$4:$XX$4,0)),0)*(IFERROR(INDEX(Prices!$A$4:$XX$441,MATCH($A40,Prices!$A$4:$A$441,0),MATCH(O$2,Prices!$A$4:$XX$4,0)),0))</f>
        <v>734.32</v>
      </c>
      <c r="P40" s="2">
        <f>+IFERROR(INDEX(Quantity!$A$5:$XX$441,MATCH($A40,Quantity!$A$5:$A$441,0),MATCH(P$2,Quantity!$A$4:$XX$4,0)),0)*(IFERROR(INDEX(Prices!$A$4:$XX$441,MATCH($A40,Prices!$A$4:$A$441,0),MATCH(P$2,Prices!$A$4:$XX$4,0)),0))</f>
        <v>-2.2737367544323206E-13</v>
      </c>
      <c r="Q40" s="2">
        <f>+IFERROR(INDEX(Quantity!$A$5:$XX$441,MATCH($A40,Quantity!$A$5:$A$441,0),MATCH(Q$2,Quantity!$A$4:$XX$4,0)),0)*(IFERROR(INDEX(Prices!$A$4:$XX$441,MATCH($A40,Prices!$A$4:$A$441,0),MATCH(Q$2,Prices!$A$4:$XX$4,0)),0))</f>
        <v>-4.2632564145606011E-13</v>
      </c>
      <c r="R40" s="2">
        <f>+IFERROR(INDEX(Quantity!$A$5:$XX$441,MATCH($A40,Quantity!$A$5:$A$441,0),MATCH(R$2,Quantity!$A$4:$XX$4,0)),0)*(IFERROR(INDEX(Prices!$A$4:$XX$441,MATCH($A40,Prices!$A$4:$A$441,0),MATCH(R$2,Prices!$A$4:$XX$4,0)),0))</f>
        <v>0</v>
      </c>
      <c r="S40" s="2">
        <f>+IFERROR(INDEX(Quantity!$A$5:$XX$441,MATCH($A40,Quantity!$A$5:$A$441,0),MATCH(S$2,Quantity!$A$4:$XX$4,0)),0)*(IFERROR(INDEX(Prices!$A$4:$XX$441,MATCH($A40,Prices!$A$4:$A$441,0),MATCH(S$2,Prices!$A$4:$XX$4,0)),0))</f>
        <v>583.68849999999975</v>
      </c>
      <c r="T40" s="2">
        <f>+IFERROR(INDEX(Quantity!$A$5:$XX$441,MATCH($A40,Quantity!$A$5:$A$441,0),MATCH(T$2,Quantity!$A$4:$XX$4,0)),0)*(IFERROR(INDEX(Prices!$A$4:$XX$441,MATCH($A40,Prices!$A$4:$A$441,0),MATCH(T$2,Prices!$A$4:$XX$4,0)),0))</f>
        <v>0</v>
      </c>
      <c r="U40" s="2">
        <f>+IFERROR(INDEX(Quantity!$A$5:$XX$441,MATCH($A40,Quantity!$A$5:$A$441,0),MATCH(U$2,Quantity!$A$4:$XX$4,0)),0)*(IFERROR(INDEX(Prices!$A$4:$XX$441,MATCH($A40,Prices!$A$4:$A$441,0),MATCH(U$2,Prices!$A$4:$XX$4,0)),0))</f>
        <v>0</v>
      </c>
      <c r="V40" s="2">
        <f>+IFERROR(INDEX(Quantity!$A$5:$XX$441,MATCH($A40,Quantity!$A$5:$A$441,0),MATCH(V$2,Quantity!$A$4:$XX$4,0)),0)*(IFERROR(INDEX(Prices!$A$4:$XX$441,MATCH($A40,Prices!$A$4:$A$441,0),MATCH(V$2,Prices!$A$4:$XX$4,0)),0))</f>
        <v>0</v>
      </c>
      <c r="W40" s="2">
        <f>+IFERROR(INDEX(Quantity!$A$5:$XX$441,MATCH($A40,Quantity!$A$5:$A$441,0),MATCH(W$2,Quantity!$A$4:$XX$4,0)),0)*(IFERROR(INDEX(Prices!$A$4:$XX$441,MATCH($A40,Prices!$A$4:$A$441,0),MATCH(W$2,Prices!$A$4:$XX$4,0)),0))</f>
        <v>0</v>
      </c>
      <c r="X40" s="2">
        <f>+IFERROR(INDEX(Quantity!$A$5:$XX$441,MATCH($A40,Quantity!$A$5:$A$441,0),MATCH(X$2,Quantity!$A$4:$XX$4,0)),0)*(IFERROR(INDEX(Prices!$A$4:$XX$441,MATCH($A40,Prices!$A$4:$A$441,0),MATCH(X$2,Prices!$A$4:$XX$4,0)),0))</f>
        <v>0</v>
      </c>
      <c r="Y40" s="2">
        <f>+IFERROR(INDEX(Quantity!$A$5:$XX$441,MATCH($A40,Quantity!$A$5:$A$441,0),MATCH(Y$2,Quantity!$A$4:$XX$4,0)),0)*(IFERROR(INDEX(Prices!$A$4:$XX$441,MATCH($A40,Prices!$A$4:$A$441,0),MATCH(Y$2,Prices!$A$4:$XX$4,0)),0))</f>
        <v>0</v>
      </c>
      <c r="Z40" s="2">
        <f>+IFERROR(INDEX(Quantity!$A$5:$XX$441,MATCH($A40,Quantity!$A$5:$A$441,0),MATCH(Z$2,Quantity!$A$4:$XX$4,0)),0)*(IFERROR(INDEX(Prices!$A$4:$XX$441,MATCH($A40,Prices!$A$4:$A$441,0),MATCH(Z$2,Prices!$A$4:$XX$4,0)),0))</f>
        <v>0</v>
      </c>
      <c r="AA40" s="2">
        <f>+IFERROR(INDEX(Quantity!$A$5:$XX$441,MATCH($A40,Quantity!$A$5:$A$441,0),MATCH(AA$2,Quantity!$A$4:$XX$4,0)),0)*(IFERROR(INDEX(Prices!$A$4:$XX$441,MATCH($A40,Prices!$A$4:$A$441,0),MATCH(AA$2,Prices!$A$4:$XX$4,0)),0))</f>
        <v>4.4744774714013591E-13</v>
      </c>
      <c r="AB40" s="2">
        <f>+IFERROR(INDEX(Quantity!$A$5:$XX$441,MATCH($A40,Quantity!$A$5:$A$441,0),MATCH(AB$2,Quantity!$A$4:$XX$4,0)),0)*(IFERROR(INDEX(Prices!$A$4:$XX$441,MATCH($A40,Prices!$A$4:$A$441,0),MATCH(AB$2,Prices!$A$4:$XX$4,0)),0))</f>
        <v>0</v>
      </c>
      <c r="AC40" s="2">
        <f>+IFERROR(INDEX(Quantity!$A$5:$XX$441,MATCH($A40,Quantity!$A$5:$A$441,0),MATCH(AC$2,Quantity!$A$4:$XX$4,0)),0)*(IFERROR(INDEX(Prices!$A$4:$XX$441,MATCH($A40,Prices!$A$4:$A$441,0),MATCH(AC$2,Prices!$A$4:$XX$4,0)),0))</f>
        <v>0</v>
      </c>
      <c r="AD40" s="2">
        <f>+IFERROR(INDEX(Quantity!$A$5:$XX$441,MATCH($A40,Quantity!$A$5:$A$441,0),MATCH(AD$2,Quantity!$A$4:$XX$4,0)),0)*(IFERROR(INDEX(Prices!$A$4:$XX$441,MATCH($A40,Prices!$A$4:$A$441,0),MATCH(AD$2,Prices!$A$4:$XX$4,0)),0))</f>
        <v>0</v>
      </c>
      <c r="AE40" s="2">
        <f>+IFERROR(INDEX(Quantity!$A$5:$XX$441,MATCH($A40,Quantity!$A$5:$A$441,0),MATCH(AE$2,Quantity!$A$4:$XX$4,0)),0)*(IFERROR(INDEX(Prices!$A$4:$XX$441,MATCH($A40,Prices!$A$4:$A$441,0),MATCH(AE$2,Prices!$A$4:$XX$4,0)),0))</f>
        <v>0</v>
      </c>
      <c r="AF40" s="2">
        <f>+IFERROR(INDEX(Quantity!$A$5:$XX$441,MATCH($A40,Quantity!$A$5:$A$441,0),MATCH(AF$2,Quantity!$A$4:$XX$4,0)),0)*(IFERROR(INDEX(Prices!$A$4:$XX$441,MATCH($A40,Prices!$A$4:$A$441,0),MATCH(AF$2,Prices!$A$4:$XX$4,0)),0))</f>
        <v>0</v>
      </c>
      <c r="AG40" s="2">
        <f>+IFERROR(INDEX(Quantity!$A$5:$XX$441,MATCH($A40,Quantity!$A$5:$A$441,0),MATCH(AG$2,Quantity!$A$4:$XX$4,0)),0)*(IFERROR(INDEX(Prices!$A$4:$XX$441,MATCH($A40,Prices!$A$4:$A$441,0),MATCH(AG$2,Prices!$A$4:$XX$4,0)),0))</f>
        <v>0</v>
      </c>
      <c r="AH40" s="2">
        <f>+IFERROR(INDEX(Quantity!$A$5:$XX$441,MATCH($A40,Quantity!$A$5:$A$441,0),MATCH(AH$2,Quantity!$A$4:$XX$4,0)),0)*(IFERROR(INDEX(Prices!$A$4:$XX$441,MATCH($A40,Prices!$A$4:$A$441,0),MATCH(AH$2,Prices!$A$4:$XX$4,0)),0))</f>
        <v>-1.8189894035458566E-13</v>
      </c>
      <c r="AI40" s="2">
        <f>+IFERROR(INDEX(Quantity!$A$5:$XX$441,MATCH($A40,Quantity!$A$5:$A$441,0),MATCH(AI$2,Quantity!$A$4:$XX$4,0)),0)*(IFERROR(INDEX(Prices!$A$4:$XX$441,MATCH($A40,Prices!$A$4:$A$441,0),MATCH(AI$2,Prices!$A$4:$XX$4,0)),0))</f>
        <v>-4.437791987556607E-14</v>
      </c>
      <c r="AJ40" s="2">
        <f>+IFERROR(INDEX(Quantity!$A$5:$XX$441,MATCH($A40,Quantity!$A$5:$A$441,0),MATCH(AJ$2,Quantity!$A$4:$XX$4,0)),0)*(IFERROR(INDEX(Prices!$A$4:$XX$441,MATCH($A40,Prices!$A$4:$A$441,0),MATCH(AJ$2,Prices!$A$4:$XX$4,0)),0))</f>
        <v>2826.9093772194001</v>
      </c>
      <c r="AK40" s="2">
        <f>+IFERROR(INDEX(Quantity!$A$5:$XX$441,MATCH($A40,Quantity!$A$5:$A$441,0),MATCH(AK$2,Quantity!$A$4:$XX$4,0)),0)*(IFERROR(INDEX(Prices!$A$4:$XX$441,MATCH($A40,Prices!$A$4:$A$441,0),MATCH(AK$2,Prices!$A$4:$XX$4,0)),0))</f>
        <v>342.10913900000003</v>
      </c>
      <c r="AL40" s="2">
        <f>+IFERROR(INDEX(Quantity!$A$5:$XX$441,MATCH($A40,Quantity!$A$5:$A$441,0),MATCH(AL$2,Quantity!$A$4:$XX$4,0)),0)*(IFERROR(INDEX(Prices!$A$4:$XX$441,MATCH($A40,Prices!$A$4:$A$441,0),MATCH(AL$2,Prices!$A$4:$XX$4,0)),0))</f>
        <v>1457.9266000000002</v>
      </c>
      <c r="AM40" s="2">
        <f>+IFERROR(INDEX(Quantity!$A$5:$XX$441,MATCH($A40,Quantity!$A$5:$A$441,0),MATCH(AM$2,Quantity!$A$4:$XX$4,0)),0)*(IFERROR(INDEX(Prices!$A$4:$XX$441,MATCH($A40,Prices!$A$4:$A$441,0),MATCH(AM$2,Prices!$A$4:$XX$4,0)),0))</f>
        <v>2105.9672673129999</v>
      </c>
      <c r="AN40" s="2">
        <f>+IFERROR(INDEX(Quantity!$A$5:$XX$441,MATCH($A40,Quantity!$A$5:$A$441,0),MATCH(AN$2,Quantity!$A$4:$XX$4,0)),0)*(IFERROR(INDEX(Prices!$A$4:$XX$441,MATCH($A40,Prices!$A$4:$A$441,0),MATCH(AN$2,Prices!$A$4:$XX$4,0)),0))</f>
        <v>0</v>
      </c>
      <c r="AO40" s="2">
        <f>+IFERROR(INDEX(Quantity!$A$5:$XX$441,MATCH($A40,Quantity!$A$5:$A$441,0),MATCH(AO$2,Quantity!$A$4:$XX$4,0)),0)*(IFERROR(INDEX(Prices!$A$4:$XX$441,MATCH($A40,Prices!$A$4:$A$441,0),MATCH(AO$2,Prices!$A$4:$XX$4,0)),0))</f>
        <v>0</v>
      </c>
      <c r="AP40" s="2">
        <f>+IFERROR(INDEX(Quantity!$A$5:$XX$441,MATCH($A40,Quantity!$A$5:$A$441,0),MATCH(AP$2,Quantity!$A$4:$XX$4,0)),0)*(IFERROR(INDEX(Prices!$A$4:$XX$441,MATCH($A40,Prices!$A$4:$A$441,0),MATCH(AP$2,Prices!$A$4:$XX$4,0)),0))</f>
        <v>0</v>
      </c>
      <c r="AQ40" s="2">
        <f>+IFERROR(INDEX(Quantity!$A$5:$XX$441,MATCH($A40,Quantity!$A$5:$A$441,0),MATCH(AQ$2,Quantity!$A$4:$XX$4,0)),0)*(IFERROR(INDEX(Prices!$A$4:$XX$441,MATCH($A40,Prices!$A$4:$A$441,0),MATCH(AQ$2,Prices!$A$4:$XX$4,0)),0))</f>
        <v>0</v>
      </c>
      <c r="AR40" s="2">
        <f>+IFERROR(INDEX(Quantity!$A$5:$XX$441,MATCH($A40,Quantity!$A$5:$A$441,0),MATCH(AR$2,Quantity!$A$4:$XX$4,0)),0)*(IFERROR(INDEX(Prices!$A$4:$XX$441,MATCH($A40,Prices!$A$4:$A$441,0),MATCH(AR$2,Prices!$A$4:$XX$4,0)),0))</f>
        <v>0</v>
      </c>
      <c r="AS40" s="2">
        <f>+IFERROR(INDEX(Quantity!$A$5:$XX$441,MATCH($A40,Quantity!$A$5:$A$441,0),MATCH(AS$2,Quantity!$A$4:$XX$4,0)),0)*(IFERROR(INDEX(Prices!$A$4:$XX$441,MATCH($A40,Prices!$A$4:$A$441,0),MATCH(AS$2,Prices!$A$4:$XX$4,0)),0))</f>
        <v>0</v>
      </c>
      <c r="AT40" s="2">
        <f>+IFERROR(INDEX(Quantity!$A$5:$XX$441,MATCH($A40,Quantity!$A$5:$A$441,0),MATCH(AT$2,Quantity!$A$4:$XX$4,0)),0)*(IFERROR(INDEX(Prices!$A$4:$XX$441,MATCH($A40,Prices!$A$4:$A$441,0),MATCH(AT$2,Prices!$A$4:$XX$4,0)),0))</f>
        <v>0</v>
      </c>
    </row>
    <row r="41" spans="1:46" hidden="1" x14ac:dyDescent="0.25">
      <c r="A41" s="1">
        <f>+Quantity!A43</f>
        <v>44452</v>
      </c>
      <c r="B41" s="1"/>
      <c r="C41" s="13">
        <f>SUM($F41:XY41)</f>
        <v>8149.7234545823994</v>
      </c>
      <c r="D41" s="31">
        <f>+IFERROR(INDEX(Prices!$A$4:$XY$441,MATCH($A40,Prices!$A$4:$A$441,0),MATCH(F$2,Prices!$A$4:$XY$4,0))/INDEX(Prices!$A$4:$XY$441,MATCH($A41,Prices!$A$4:$A$441,0),MATCH(F$2,Prices!$A$4:$XY$4,0)),0)-1</f>
        <v>0</v>
      </c>
      <c r="E41" s="6">
        <f>((Cantidades4[[#This Row],[Totals]]-Cantidades4[[#This Row],[Deposits]])/C40)-1</f>
        <v>1.6161804965999504E-3</v>
      </c>
      <c r="F41" s="2">
        <f>+IFERROR(INDEX(Quantity!$A$5:$XX$441,MATCH($A41,Quantity!$A$5:$A$441,0),MATCH(F$2,Quantity!$A$4:$XX$4,0)),0)*(IFERROR(INDEX(Prices!$A$4:$XX$441,MATCH($A41,Prices!$A$4:$A$441,0),MATCH(F$2,Prices!$A$4:$XX$4,0)),0))</f>
        <v>0</v>
      </c>
      <c r="G41" s="2">
        <f>+IFERROR(INDEX(Quantity!$A$5:$XX$441,MATCH($A41,Quantity!$A$5:$A$441,0),MATCH(G$2,Quantity!$A$4:$XX$4,0)),0)*(IFERROR(INDEX(Prices!$A$4:$XX$441,MATCH($A41,Prices!$A$4:$A$441,0),MATCH(G$2,Prices!$A$4:$XX$4,0)),0))</f>
        <v>29.345400000000001</v>
      </c>
      <c r="H41" s="2">
        <f>+IFERROR(INDEX(Quantity!$A$5:$XX$441,MATCH($A41,Quantity!$A$5:$A$441,0),MATCH(H$2,Quantity!$A$4:$XX$4,0)),0)*(IFERROR(INDEX(Prices!$A$4:$XX$441,MATCH($A41,Prices!$A$4:$A$441,0),MATCH(H$2,Prices!$A$4:$XX$4,0)),0))</f>
        <v>56.306999999999277</v>
      </c>
      <c r="I41" s="2">
        <f>+IFERROR(INDEX(Quantity!$A$5:$XX$441,MATCH($A41,Quantity!$A$5:$A$441,0),MATCH(I$2,Quantity!$A$4:$XX$4,0)),0)*(IFERROR(INDEX(Prices!$A$4:$XX$441,MATCH($A41,Prices!$A$4:$A$441,0),MATCH(I$2,Prices!$A$4:$XX$4,0)),0))</f>
        <v>0</v>
      </c>
      <c r="J41" s="2">
        <f>+IFERROR(INDEX(Quantity!$A$5:$XX$441,MATCH($A41,Quantity!$A$5:$A$441,0),MATCH(J$2,Quantity!$A$4:$XX$4,0)),0)*(IFERROR(INDEX(Prices!$A$4:$XX$441,MATCH($A41,Prices!$A$4:$A$441,0),MATCH(J$2,Prices!$A$4:$XX$4,0)),0))</f>
        <v>0</v>
      </c>
      <c r="K41" s="2">
        <f>+IFERROR(INDEX(Quantity!$A$5:$XX$441,MATCH($A41,Quantity!$A$5:$A$441,0),MATCH(K$2,Quantity!$A$4:$XX$4,0)),0)*(IFERROR(INDEX(Prices!$A$4:$XX$441,MATCH($A41,Prices!$A$4:$A$441,0),MATCH(K$2,Prices!$A$4:$XX$4,0)),0))</f>
        <v>0</v>
      </c>
      <c r="L41" s="2">
        <f>+IFERROR(INDEX(Quantity!$A$5:$XX$441,MATCH($A41,Quantity!$A$5:$A$441,0),MATCH(L$2,Quantity!$A$4:$XX$4,0)),0)*(IFERROR(INDEX(Prices!$A$4:$XX$441,MATCH($A41,Prices!$A$4:$A$441,0),MATCH(L$2,Prices!$A$4:$XX$4,0)),0))</f>
        <v>1462.8569244900002</v>
      </c>
      <c r="M41" s="2">
        <f>+IFERROR(INDEX(Quantity!$A$5:$XX$441,MATCH($A41,Quantity!$A$5:$A$441,0),MATCH(M$2,Quantity!$A$4:$XX$4,0)),0)*(IFERROR(INDEX(Prices!$A$4:$XX$441,MATCH($A41,Prices!$A$4:$A$441,0),MATCH(M$2,Prices!$A$4:$XX$4,0)),0))</f>
        <v>0</v>
      </c>
      <c r="N41" s="2">
        <f>+IFERROR(INDEX(Quantity!$A$5:$XX$441,MATCH($A41,Quantity!$A$5:$A$441,0),MATCH(N$2,Quantity!$A$4:$XX$4,0)),0)*(IFERROR(INDEX(Prices!$A$4:$XX$441,MATCH($A41,Prices!$A$4:$A$441,0),MATCH(N$2,Prices!$A$4:$XX$4,0)),0))</f>
        <v>0</v>
      </c>
      <c r="O41" s="2">
        <f>+IFERROR(INDEX(Quantity!$A$5:$XX$441,MATCH($A41,Quantity!$A$5:$A$441,0),MATCH(O$2,Quantity!$A$4:$XX$4,0)),0)*(IFERROR(INDEX(Prices!$A$4:$XX$441,MATCH($A41,Prices!$A$4:$A$441,0),MATCH(O$2,Prices!$A$4:$XX$4,0)),0))</f>
        <v>734.32</v>
      </c>
      <c r="P41" s="2">
        <f>+IFERROR(INDEX(Quantity!$A$5:$XX$441,MATCH($A41,Quantity!$A$5:$A$441,0),MATCH(P$2,Quantity!$A$4:$XX$4,0)),0)*(IFERROR(INDEX(Prices!$A$4:$XX$441,MATCH($A41,Prices!$A$4:$A$441,0),MATCH(P$2,Prices!$A$4:$XX$4,0)),0))</f>
        <v>-2.2737367544323206E-13</v>
      </c>
      <c r="Q41" s="2">
        <f>+IFERROR(INDEX(Quantity!$A$5:$XX$441,MATCH($A41,Quantity!$A$5:$A$441,0),MATCH(Q$2,Quantity!$A$4:$XX$4,0)),0)*(IFERROR(INDEX(Prices!$A$4:$XX$441,MATCH($A41,Prices!$A$4:$A$441,0),MATCH(Q$2,Prices!$A$4:$XX$4,0)),0))</f>
        <v>-411.00000000000045</v>
      </c>
      <c r="R41" s="2">
        <f>+IFERROR(INDEX(Quantity!$A$5:$XX$441,MATCH($A41,Quantity!$A$5:$A$441,0),MATCH(R$2,Quantity!$A$4:$XX$4,0)),0)*(IFERROR(INDEX(Prices!$A$4:$XX$441,MATCH($A41,Prices!$A$4:$A$441,0),MATCH(R$2,Prices!$A$4:$XX$4,0)),0))</f>
        <v>0</v>
      </c>
      <c r="S41" s="2">
        <f>+IFERROR(INDEX(Quantity!$A$5:$XX$441,MATCH($A41,Quantity!$A$5:$A$441,0),MATCH(S$2,Quantity!$A$4:$XX$4,0)),0)*(IFERROR(INDEX(Prices!$A$4:$XX$441,MATCH($A41,Prices!$A$4:$A$441,0),MATCH(S$2,Prices!$A$4:$XX$4,0)),0))</f>
        <v>583.68849999999975</v>
      </c>
      <c r="T41" s="2">
        <f>+IFERROR(INDEX(Quantity!$A$5:$XX$441,MATCH($A41,Quantity!$A$5:$A$441,0),MATCH(T$2,Quantity!$A$4:$XX$4,0)),0)*(IFERROR(INDEX(Prices!$A$4:$XX$441,MATCH($A41,Prices!$A$4:$A$441,0),MATCH(T$2,Prices!$A$4:$XX$4,0)),0))</f>
        <v>0</v>
      </c>
      <c r="U41" s="2">
        <f>+IFERROR(INDEX(Quantity!$A$5:$XX$441,MATCH($A41,Quantity!$A$5:$A$441,0),MATCH(U$2,Quantity!$A$4:$XX$4,0)),0)*(IFERROR(INDEX(Prices!$A$4:$XX$441,MATCH($A41,Prices!$A$4:$A$441,0),MATCH(U$2,Prices!$A$4:$XX$4,0)),0))</f>
        <v>0</v>
      </c>
      <c r="V41" s="2">
        <f>+IFERROR(INDEX(Quantity!$A$5:$XX$441,MATCH($A41,Quantity!$A$5:$A$441,0),MATCH(V$2,Quantity!$A$4:$XX$4,0)),0)*(IFERROR(INDEX(Prices!$A$4:$XX$441,MATCH($A41,Prices!$A$4:$A$441,0),MATCH(V$2,Prices!$A$4:$XX$4,0)),0))</f>
        <v>0</v>
      </c>
      <c r="W41" s="2">
        <f>+IFERROR(INDEX(Quantity!$A$5:$XX$441,MATCH($A41,Quantity!$A$5:$A$441,0),MATCH(W$2,Quantity!$A$4:$XX$4,0)),0)*(IFERROR(INDEX(Prices!$A$4:$XX$441,MATCH($A41,Prices!$A$4:$A$441,0),MATCH(W$2,Prices!$A$4:$XX$4,0)),0))</f>
        <v>0</v>
      </c>
      <c r="X41" s="2">
        <f>+IFERROR(INDEX(Quantity!$A$5:$XX$441,MATCH($A41,Quantity!$A$5:$A$441,0),MATCH(X$2,Quantity!$A$4:$XX$4,0)),0)*(IFERROR(INDEX(Prices!$A$4:$XX$441,MATCH($A41,Prices!$A$4:$A$441,0),MATCH(X$2,Prices!$A$4:$XX$4,0)),0))</f>
        <v>0</v>
      </c>
      <c r="Y41" s="2">
        <f>+IFERROR(INDEX(Quantity!$A$5:$XX$441,MATCH($A41,Quantity!$A$5:$A$441,0),MATCH(Y$2,Quantity!$A$4:$XX$4,0)),0)*(IFERROR(INDEX(Prices!$A$4:$XX$441,MATCH($A41,Prices!$A$4:$A$441,0),MATCH(Y$2,Prices!$A$4:$XX$4,0)),0))</f>
        <v>0</v>
      </c>
      <c r="Z41" s="2">
        <f>+IFERROR(INDEX(Quantity!$A$5:$XX$441,MATCH($A41,Quantity!$A$5:$A$441,0),MATCH(Z$2,Quantity!$A$4:$XX$4,0)),0)*(IFERROR(INDEX(Prices!$A$4:$XX$441,MATCH($A41,Prices!$A$4:$A$441,0),MATCH(Z$2,Prices!$A$4:$XX$4,0)),0))</f>
        <v>0</v>
      </c>
      <c r="AA41" s="2">
        <f>+IFERROR(INDEX(Quantity!$A$5:$XX$441,MATCH($A41,Quantity!$A$5:$A$441,0),MATCH(AA$2,Quantity!$A$4:$XX$4,0)),0)*(IFERROR(INDEX(Prices!$A$4:$XX$441,MATCH($A41,Prices!$A$4:$A$441,0),MATCH(AA$2,Prices!$A$4:$XX$4,0)),0))</f>
        <v>4.4744774714013591E-13</v>
      </c>
      <c r="AB41" s="2">
        <f>+IFERROR(INDEX(Quantity!$A$5:$XX$441,MATCH($A41,Quantity!$A$5:$A$441,0),MATCH(AB$2,Quantity!$A$4:$XX$4,0)),0)*(IFERROR(INDEX(Prices!$A$4:$XX$441,MATCH($A41,Prices!$A$4:$A$441,0),MATCH(AB$2,Prices!$A$4:$XX$4,0)),0))</f>
        <v>0</v>
      </c>
      <c r="AC41" s="2">
        <f>+IFERROR(INDEX(Quantity!$A$5:$XX$441,MATCH($A41,Quantity!$A$5:$A$441,0),MATCH(AC$2,Quantity!$A$4:$XX$4,0)),0)*(IFERROR(INDEX(Prices!$A$4:$XX$441,MATCH($A41,Prices!$A$4:$A$441,0),MATCH(AC$2,Prices!$A$4:$XX$4,0)),0))</f>
        <v>0</v>
      </c>
      <c r="AD41" s="2">
        <f>+IFERROR(INDEX(Quantity!$A$5:$XX$441,MATCH($A41,Quantity!$A$5:$A$441,0),MATCH(AD$2,Quantity!$A$4:$XX$4,0)),0)*(IFERROR(INDEX(Prices!$A$4:$XX$441,MATCH($A41,Prices!$A$4:$A$441,0),MATCH(AD$2,Prices!$A$4:$XX$4,0)),0))</f>
        <v>0</v>
      </c>
      <c r="AE41" s="2">
        <f>+IFERROR(INDEX(Quantity!$A$5:$XX$441,MATCH($A41,Quantity!$A$5:$A$441,0),MATCH(AE$2,Quantity!$A$4:$XX$4,0)),0)*(IFERROR(INDEX(Prices!$A$4:$XX$441,MATCH($A41,Prices!$A$4:$A$441,0),MATCH(AE$2,Prices!$A$4:$XX$4,0)),0))</f>
        <v>0</v>
      </c>
      <c r="AF41" s="2">
        <f>+IFERROR(INDEX(Quantity!$A$5:$XX$441,MATCH($A41,Quantity!$A$5:$A$441,0),MATCH(AF$2,Quantity!$A$4:$XX$4,0)),0)*(IFERROR(INDEX(Prices!$A$4:$XX$441,MATCH($A41,Prices!$A$4:$A$441,0),MATCH(AF$2,Prices!$A$4:$XX$4,0)),0))</f>
        <v>0</v>
      </c>
      <c r="AG41" s="2">
        <f>+IFERROR(INDEX(Quantity!$A$5:$XX$441,MATCH($A41,Quantity!$A$5:$A$441,0),MATCH(AG$2,Quantity!$A$4:$XX$4,0)),0)*(IFERROR(INDEX(Prices!$A$4:$XX$441,MATCH($A41,Prices!$A$4:$A$441,0),MATCH(AG$2,Prices!$A$4:$XX$4,0)),0))</f>
        <v>0</v>
      </c>
      <c r="AH41" s="2">
        <f>+IFERROR(INDEX(Quantity!$A$5:$XX$441,MATCH($A41,Quantity!$A$5:$A$441,0),MATCH(AH$2,Quantity!$A$4:$XX$4,0)),0)*(IFERROR(INDEX(Prices!$A$4:$XX$441,MATCH($A41,Prices!$A$4:$A$441,0),MATCH(AH$2,Prices!$A$4:$XX$4,0)),0))</f>
        <v>-1.8189894035458566E-13</v>
      </c>
      <c r="AI41" s="2">
        <f>+IFERROR(INDEX(Quantity!$A$5:$XX$441,MATCH($A41,Quantity!$A$5:$A$441,0),MATCH(AI$2,Quantity!$A$4:$XX$4,0)),0)*(IFERROR(INDEX(Prices!$A$4:$XX$441,MATCH($A41,Prices!$A$4:$A$441,0),MATCH(AI$2,Prices!$A$4:$XX$4,0)),0))</f>
        <v>-4.437791987556607E-14</v>
      </c>
      <c r="AJ41" s="2">
        <f>+IFERROR(INDEX(Quantity!$A$5:$XX$441,MATCH($A41,Quantity!$A$5:$A$441,0),MATCH(AJ$2,Quantity!$A$4:$XX$4,0)),0)*(IFERROR(INDEX(Prices!$A$4:$XX$441,MATCH($A41,Prices!$A$4:$A$441,0),MATCH(AJ$2,Prices!$A$4:$XX$4,0)),0))</f>
        <v>2826.9093772194001</v>
      </c>
      <c r="AK41" s="2">
        <f>+IFERROR(INDEX(Quantity!$A$5:$XX$441,MATCH($A41,Quantity!$A$5:$A$441,0),MATCH(AK$2,Quantity!$A$4:$XX$4,0)),0)*(IFERROR(INDEX(Prices!$A$4:$XX$441,MATCH($A41,Prices!$A$4:$A$441,0),MATCH(AK$2,Prices!$A$4:$XX$4,0)),0))</f>
        <v>342.10913900000003</v>
      </c>
      <c r="AL41" s="2">
        <f>+IFERROR(INDEX(Quantity!$A$5:$XX$441,MATCH($A41,Quantity!$A$5:$A$441,0),MATCH(AL$2,Quantity!$A$4:$XX$4,0)),0)*(IFERROR(INDEX(Prices!$A$4:$XX$441,MATCH($A41,Prices!$A$4:$A$441,0),MATCH(AL$2,Prices!$A$4:$XX$4,0)),0))</f>
        <v>0</v>
      </c>
      <c r="AM41" s="2">
        <f>+IFERROR(INDEX(Quantity!$A$5:$XX$441,MATCH($A41,Quantity!$A$5:$A$441,0),MATCH(AM$2,Quantity!$A$4:$XX$4,0)),0)*(IFERROR(INDEX(Prices!$A$4:$XX$441,MATCH($A41,Prices!$A$4:$A$441,0),MATCH(AM$2,Prices!$A$4:$XX$4,0)),0))</f>
        <v>2105.9672673129999</v>
      </c>
      <c r="AN41" s="2">
        <f>+IFERROR(INDEX(Quantity!$A$5:$XX$441,MATCH($A41,Quantity!$A$5:$A$441,0),MATCH(AN$2,Quantity!$A$4:$XX$4,0)),0)*(IFERROR(INDEX(Prices!$A$4:$XX$441,MATCH($A41,Prices!$A$4:$A$441,0),MATCH(AN$2,Prices!$A$4:$XX$4,0)),0))</f>
        <v>419.21984656000001</v>
      </c>
      <c r="AO41" s="2">
        <f>+IFERROR(INDEX(Quantity!$A$5:$XX$441,MATCH($A41,Quantity!$A$5:$A$441,0),MATCH(AO$2,Quantity!$A$4:$XX$4,0)),0)*(IFERROR(INDEX(Prices!$A$4:$XX$441,MATCH($A41,Prices!$A$4:$A$441,0),MATCH(AO$2,Prices!$A$4:$XX$4,0)),0))</f>
        <v>0</v>
      </c>
      <c r="AP41" s="2">
        <f>+IFERROR(INDEX(Quantity!$A$5:$XX$441,MATCH($A41,Quantity!$A$5:$A$441,0),MATCH(AP$2,Quantity!$A$4:$XX$4,0)),0)*(IFERROR(INDEX(Prices!$A$4:$XX$441,MATCH($A41,Prices!$A$4:$A$441,0),MATCH(AP$2,Prices!$A$4:$XX$4,0)),0))</f>
        <v>0</v>
      </c>
      <c r="AQ41" s="2">
        <f>+IFERROR(INDEX(Quantity!$A$5:$XX$441,MATCH($A41,Quantity!$A$5:$A$441,0),MATCH(AQ$2,Quantity!$A$4:$XX$4,0)),0)*(IFERROR(INDEX(Prices!$A$4:$XX$441,MATCH($A41,Prices!$A$4:$A$441,0),MATCH(AQ$2,Prices!$A$4:$XX$4,0)),0))</f>
        <v>0</v>
      </c>
      <c r="AR41" s="2">
        <f>+IFERROR(INDEX(Quantity!$A$5:$XX$441,MATCH($A41,Quantity!$A$5:$A$441,0),MATCH(AR$2,Quantity!$A$4:$XX$4,0)),0)*(IFERROR(INDEX(Prices!$A$4:$XX$441,MATCH($A41,Prices!$A$4:$A$441,0),MATCH(AR$2,Prices!$A$4:$XX$4,0)),0))</f>
        <v>0</v>
      </c>
      <c r="AS41" s="2">
        <f>+IFERROR(INDEX(Quantity!$A$5:$XX$441,MATCH($A41,Quantity!$A$5:$A$441,0),MATCH(AS$2,Quantity!$A$4:$XX$4,0)),0)*(IFERROR(INDEX(Prices!$A$4:$XX$441,MATCH($A41,Prices!$A$4:$A$441,0),MATCH(AS$2,Prices!$A$4:$XX$4,0)),0))</f>
        <v>0</v>
      </c>
      <c r="AT41" s="2">
        <f>+IFERROR(INDEX(Quantity!$A$5:$XX$441,MATCH($A41,Quantity!$A$5:$A$441,0),MATCH(AT$2,Quantity!$A$4:$XX$4,0)),0)*(IFERROR(INDEX(Prices!$A$4:$XX$441,MATCH($A41,Prices!$A$4:$A$441,0),MATCH(AT$2,Prices!$A$4:$XX$4,0)),0))</f>
        <v>0</v>
      </c>
    </row>
    <row r="42" spans="1:46" hidden="1" x14ac:dyDescent="0.25">
      <c r="A42" s="1">
        <f>+Quantity!A44</f>
        <v>44454</v>
      </c>
      <c r="B42" s="1"/>
      <c r="C42" s="13">
        <f>SUM($F42:XY42)</f>
        <v>8863.6557218201542</v>
      </c>
      <c r="D42" s="31">
        <f>+IFERROR(INDEX(Prices!$A$4:$XY$441,MATCH($A41,Prices!$A$4:$A$441,0),MATCH(F$2,Prices!$A$4:$XY$4,0))/INDEX(Prices!$A$4:$XY$441,MATCH($A42,Prices!$A$4:$A$441,0),MATCH(F$2,Prices!$A$4:$XY$4,0)),0)-1</f>
        <v>0</v>
      </c>
      <c r="E42" s="6">
        <f>((Cantidades4[[#This Row],[Totals]]-Cantidades4[[#This Row],[Deposits]])/C41)-1</f>
        <v>8.7602023702574527E-2</v>
      </c>
      <c r="F42" s="2">
        <f>+IFERROR(INDEX(Quantity!$A$5:$XX$441,MATCH($A42,Quantity!$A$5:$A$441,0),MATCH(F$2,Quantity!$A$4:$XX$4,0)),0)*(IFERROR(INDEX(Prices!$A$4:$XX$441,MATCH($A42,Prices!$A$4:$A$441,0),MATCH(F$2,Prices!$A$4:$XX$4,0)),0))</f>
        <v>0</v>
      </c>
      <c r="G42" s="2">
        <f>+IFERROR(INDEX(Quantity!$A$5:$XX$441,MATCH($A42,Quantity!$A$5:$A$441,0),MATCH(G$2,Quantity!$A$4:$XX$4,0)),0)*(IFERROR(INDEX(Prices!$A$4:$XX$441,MATCH($A42,Prices!$A$4:$A$441,0),MATCH(G$2,Prices!$A$4:$XX$4,0)),0))</f>
        <v>29.345400000000001</v>
      </c>
      <c r="H42" s="2">
        <f>+IFERROR(INDEX(Quantity!$A$5:$XX$441,MATCH($A42,Quantity!$A$5:$A$441,0),MATCH(H$2,Quantity!$A$4:$XX$4,0)),0)*(IFERROR(INDEX(Prices!$A$4:$XX$441,MATCH($A42,Prices!$A$4:$A$441,0),MATCH(H$2,Prices!$A$4:$XX$4,0)),0))</f>
        <v>56.306999999999277</v>
      </c>
      <c r="I42" s="2">
        <f>+IFERROR(INDEX(Quantity!$A$5:$XX$441,MATCH($A42,Quantity!$A$5:$A$441,0),MATCH(I$2,Quantity!$A$4:$XX$4,0)),0)*(IFERROR(INDEX(Prices!$A$4:$XX$441,MATCH($A42,Prices!$A$4:$A$441,0),MATCH(I$2,Prices!$A$4:$XX$4,0)),0))</f>
        <v>0</v>
      </c>
      <c r="J42" s="2">
        <f>+IFERROR(INDEX(Quantity!$A$5:$XX$441,MATCH($A42,Quantity!$A$5:$A$441,0),MATCH(J$2,Quantity!$A$4:$XX$4,0)),0)*(IFERROR(INDEX(Prices!$A$4:$XX$441,MATCH($A42,Prices!$A$4:$A$441,0),MATCH(J$2,Prices!$A$4:$XX$4,0)),0))</f>
        <v>0</v>
      </c>
      <c r="K42" s="2">
        <f>+IFERROR(INDEX(Quantity!$A$5:$XX$441,MATCH($A42,Quantity!$A$5:$A$441,0),MATCH(K$2,Quantity!$A$4:$XX$4,0)),0)*(IFERROR(INDEX(Prices!$A$4:$XX$441,MATCH($A42,Prices!$A$4:$A$441,0),MATCH(K$2,Prices!$A$4:$XX$4,0)),0))</f>
        <v>0</v>
      </c>
      <c r="L42" s="2">
        <f>+IFERROR(INDEX(Quantity!$A$5:$XX$441,MATCH($A42,Quantity!$A$5:$A$441,0),MATCH(L$2,Quantity!$A$4:$XX$4,0)),0)*(IFERROR(INDEX(Prices!$A$4:$XX$441,MATCH($A42,Prices!$A$4:$A$441,0),MATCH(L$2,Prices!$A$4:$XX$4,0)),0))</f>
        <v>1474.7019198300002</v>
      </c>
      <c r="M42" s="2">
        <f>+IFERROR(INDEX(Quantity!$A$5:$XX$441,MATCH($A42,Quantity!$A$5:$A$441,0),MATCH(M$2,Quantity!$A$4:$XX$4,0)),0)*(IFERROR(INDEX(Prices!$A$4:$XX$441,MATCH($A42,Prices!$A$4:$A$441,0),MATCH(M$2,Prices!$A$4:$XX$4,0)),0))</f>
        <v>0</v>
      </c>
      <c r="N42" s="2">
        <f>+IFERROR(INDEX(Quantity!$A$5:$XX$441,MATCH($A42,Quantity!$A$5:$A$441,0),MATCH(N$2,Quantity!$A$4:$XX$4,0)),0)*(IFERROR(INDEX(Prices!$A$4:$XX$441,MATCH($A42,Prices!$A$4:$A$441,0),MATCH(N$2,Prices!$A$4:$XX$4,0)),0))</f>
        <v>0</v>
      </c>
      <c r="O42" s="2">
        <f>+IFERROR(INDEX(Quantity!$A$5:$XX$441,MATCH($A42,Quantity!$A$5:$A$441,0),MATCH(O$2,Quantity!$A$4:$XX$4,0)),0)*(IFERROR(INDEX(Prices!$A$4:$XX$441,MATCH($A42,Prices!$A$4:$A$441,0),MATCH(O$2,Prices!$A$4:$XX$4,0)),0))</f>
        <v>916.06420000000003</v>
      </c>
      <c r="P42" s="2">
        <f>+IFERROR(INDEX(Quantity!$A$5:$XX$441,MATCH($A42,Quantity!$A$5:$A$441,0),MATCH(P$2,Quantity!$A$4:$XX$4,0)),0)*(IFERROR(INDEX(Prices!$A$4:$XX$441,MATCH($A42,Prices!$A$4:$A$441,0),MATCH(P$2,Prices!$A$4:$XX$4,0)),0))</f>
        <v>-2.2737367544323206E-13</v>
      </c>
      <c r="Q42" s="2">
        <f>+IFERROR(INDEX(Quantity!$A$5:$XX$441,MATCH($A42,Quantity!$A$5:$A$441,0),MATCH(Q$2,Quantity!$A$4:$XX$4,0)),0)*(IFERROR(INDEX(Prices!$A$4:$XX$441,MATCH($A42,Prices!$A$4:$A$441,0),MATCH(Q$2,Prices!$A$4:$XX$4,0)),0))</f>
        <v>-411.00000000000045</v>
      </c>
      <c r="R42" s="2">
        <f>+IFERROR(INDEX(Quantity!$A$5:$XX$441,MATCH($A42,Quantity!$A$5:$A$441,0),MATCH(R$2,Quantity!$A$4:$XX$4,0)),0)*(IFERROR(INDEX(Prices!$A$4:$XX$441,MATCH($A42,Prices!$A$4:$A$441,0),MATCH(R$2,Prices!$A$4:$XX$4,0)),0))</f>
        <v>0</v>
      </c>
      <c r="S42" s="2">
        <f>+IFERROR(INDEX(Quantity!$A$5:$XX$441,MATCH($A42,Quantity!$A$5:$A$441,0),MATCH(S$2,Quantity!$A$4:$XX$4,0)),0)*(IFERROR(INDEX(Prices!$A$4:$XX$441,MATCH($A42,Prices!$A$4:$A$441,0),MATCH(S$2,Prices!$A$4:$XX$4,0)),0))</f>
        <v>686.4176759999998</v>
      </c>
      <c r="T42" s="2">
        <f>+IFERROR(INDEX(Quantity!$A$5:$XX$441,MATCH($A42,Quantity!$A$5:$A$441,0),MATCH(T$2,Quantity!$A$4:$XX$4,0)),0)*(IFERROR(INDEX(Prices!$A$4:$XX$441,MATCH($A42,Prices!$A$4:$A$441,0),MATCH(T$2,Prices!$A$4:$XX$4,0)),0))</f>
        <v>0</v>
      </c>
      <c r="U42" s="2">
        <f>+IFERROR(INDEX(Quantity!$A$5:$XX$441,MATCH($A42,Quantity!$A$5:$A$441,0),MATCH(U$2,Quantity!$A$4:$XX$4,0)),0)*(IFERROR(INDEX(Prices!$A$4:$XX$441,MATCH($A42,Prices!$A$4:$A$441,0),MATCH(U$2,Prices!$A$4:$XX$4,0)),0))</f>
        <v>0</v>
      </c>
      <c r="V42" s="2">
        <f>+IFERROR(INDEX(Quantity!$A$5:$XX$441,MATCH($A42,Quantity!$A$5:$A$441,0),MATCH(V$2,Quantity!$A$4:$XX$4,0)),0)*(IFERROR(INDEX(Prices!$A$4:$XX$441,MATCH($A42,Prices!$A$4:$A$441,0),MATCH(V$2,Prices!$A$4:$XX$4,0)),0))</f>
        <v>0</v>
      </c>
      <c r="W42" s="2">
        <f>+IFERROR(INDEX(Quantity!$A$5:$XX$441,MATCH($A42,Quantity!$A$5:$A$441,0),MATCH(W$2,Quantity!$A$4:$XX$4,0)),0)*(IFERROR(INDEX(Prices!$A$4:$XX$441,MATCH($A42,Prices!$A$4:$A$441,0),MATCH(W$2,Prices!$A$4:$XX$4,0)),0))</f>
        <v>0</v>
      </c>
      <c r="X42" s="2">
        <f>+IFERROR(INDEX(Quantity!$A$5:$XX$441,MATCH($A42,Quantity!$A$5:$A$441,0),MATCH(X$2,Quantity!$A$4:$XX$4,0)),0)*(IFERROR(INDEX(Prices!$A$4:$XX$441,MATCH($A42,Prices!$A$4:$A$441,0),MATCH(X$2,Prices!$A$4:$XX$4,0)),0))</f>
        <v>0</v>
      </c>
      <c r="Y42" s="2">
        <f>+IFERROR(INDEX(Quantity!$A$5:$XX$441,MATCH($A42,Quantity!$A$5:$A$441,0),MATCH(Y$2,Quantity!$A$4:$XX$4,0)),0)*(IFERROR(INDEX(Prices!$A$4:$XX$441,MATCH($A42,Prices!$A$4:$A$441,0),MATCH(Y$2,Prices!$A$4:$XX$4,0)),0))</f>
        <v>0</v>
      </c>
      <c r="Z42" s="2">
        <f>+IFERROR(INDEX(Quantity!$A$5:$XX$441,MATCH($A42,Quantity!$A$5:$A$441,0),MATCH(Z$2,Quantity!$A$4:$XX$4,0)),0)*(IFERROR(INDEX(Prices!$A$4:$XX$441,MATCH($A42,Prices!$A$4:$A$441,0),MATCH(Z$2,Prices!$A$4:$XX$4,0)),0))</f>
        <v>0</v>
      </c>
      <c r="AA42" s="2">
        <f>+IFERROR(INDEX(Quantity!$A$5:$XX$441,MATCH($A42,Quantity!$A$5:$A$441,0),MATCH(AA$2,Quantity!$A$4:$XX$4,0)),0)*(IFERROR(INDEX(Prices!$A$4:$XX$441,MATCH($A42,Prices!$A$4:$A$441,0),MATCH(AA$2,Prices!$A$4:$XX$4,0)),0))</f>
        <v>4.4744774714013591E-13</v>
      </c>
      <c r="AB42" s="2">
        <f>+IFERROR(INDEX(Quantity!$A$5:$XX$441,MATCH($A42,Quantity!$A$5:$A$441,0),MATCH(AB$2,Quantity!$A$4:$XX$4,0)),0)*(IFERROR(INDEX(Prices!$A$4:$XX$441,MATCH($A42,Prices!$A$4:$A$441,0),MATCH(AB$2,Prices!$A$4:$XX$4,0)),0))</f>
        <v>0</v>
      </c>
      <c r="AC42" s="2">
        <f>+IFERROR(INDEX(Quantity!$A$5:$XX$441,MATCH($A42,Quantity!$A$5:$A$441,0),MATCH(AC$2,Quantity!$A$4:$XX$4,0)),0)*(IFERROR(INDEX(Prices!$A$4:$XX$441,MATCH($A42,Prices!$A$4:$A$441,0),MATCH(AC$2,Prices!$A$4:$XX$4,0)),0))</f>
        <v>0</v>
      </c>
      <c r="AD42" s="2">
        <f>+IFERROR(INDEX(Quantity!$A$5:$XX$441,MATCH($A42,Quantity!$A$5:$A$441,0),MATCH(AD$2,Quantity!$A$4:$XX$4,0)),0)*(IFERROR(INDEX(Prices!$A$4:$XX$441,MATCH($A42,Prices!$A$4:$A$441,0),MATCH(AD$2,Prices!$A$4:$XX$4,0)),0))</f>
        <v>0</v>
      </c>
      <c r="AE42" s="2">
        <f>+IFERROR(INDEX(Quantity!$A$5:$XX$441,MATCH($A42,Quantity!$A$5:$A$441,0),MATCH(AE$2,Quantity!$A$4:$XX$4,0)),0)*(IFERROR(INDEX(Prices!$A$4:$XX$441,MATCH($A42,Prices!$A$4:$A$441,0),MATCH(AE$2,Prices!$A$4:$XX$4,0)),0))</f>
        <v>0</v>
      </c>
      <c r="AF42" s="2">
        <f>+IFERROR(INDEX(Quantity!$A$5:$XX$441,MATCH($A42,Quantity!$A$5:$A$441,0),MATCH(AF$2,Quantity!$A$4:$XX$4,0)),0)*(IFERROR(INDEX(Prices!$A$4:$XX$441,MATCH($A42,Prices!$A$4:$A$441,0),MATCH(AF$2,Prices!$A$4:$XX$4,0)),0))</f>
        <v>0</v>
      </c>
      <c r="AG42" s="2">
        <f>+IFERROR(INDEX(Quantity!$A$5:$XX$441,MATCH($A42,Quantity!$A$5:$A$441,0),MATCH(AG$2,Quantity!$A$4:$XX$4,0)),0)*(IFERROR(INDEX(Prices!$A$4:$XX$441,MATCH($A42,Prices!$A$4:$A$441,0),MATCH(AG$2,Prices!$A$4:$XX$4,0)),0))</f>
        <v>0</v>
      </c>
      <c r="AH42" s="2">
        <f>+IFERROR(INDEX(Quantity!$A$5:$XX$441,MATCH($A42,Quantity!$A$5:$A$441,0),MATCH(AH$2,Quantity!$A$4:$XX$4,0)),0)*(IFERROR(INDEX(Prices!$A$4:$XX$441,MATCH($A42,Prices!$A$4:$A$441,0),MATCH(AH$2,Prices!$A$4:$XX$4,0)),0))</f>
        <v>-1.8189894035458566E-13</v>
      </c>
      <c r="AI42" s="2">
        <f>+IFERROR(INDEX(Quantity!$A$5:$XX$441,MATCH($A42,Quantity!$A$5:$A$441,0),MATCH(AI$2,Quantity!$A$4:$XX$4,0)),0)*(IFERROR(INDEX(Prices!$A$4:$XX$441,MATCH($A42,Prices!$A$4:$A$441,0),MATCH(AI$2,Prices!$A$4:$XX$4,0)),0))</f>
        <v>-4.437791987556607E-14</v>
      </c>
      <c r="AJ42" s="2">
        <f>+IFERROR(INDEX(Quantity!$A$5:$XX$441,MATCH($A42,Quantity!$A$5:$A$441,0),MATCH(AJ$2,Quantity!$A$4:$XX$4,0)),0)*(IFERROR(INDEX(Prices!$A$4:$XX$441,MATCH($A42,Prices!$A$4:$A$441,0),MATCH(AJ$2,Prices!$A$4:$XX$4,0)),0))</f>
        <v>2826.9093772194001</v>
      </c>
      <c r="AK42" s="2">
        <f>+IFERROR(INDEX(Quantity!$A$5:$XX$441,MATCH($A42,Quantity!$A$5:$A$441,0),MATCH(AK$2,Quantity!$A$4:$XX$4,0)),0)*(IFERROR(INDEX(Prices!$A$4:$XX$441,MATCH($A42,Prices!$A$4:$A$441,0),MATCH(AK$2,Prices!$A$4:$XX$4,0)),0))</f>
        <v>379.24340000000007</v>
      </c>
      <c r="AL42" s="2">
        <f>+IFERROR(INDEX(Quantity!$A$5:$XX$441,MATCH($A42,Quantity!$A$5:$A$441,0),MATCH(AL$2,Quantity!$A$4:$XX$4,0)),0)*(IFERROR(INDEX(Prices!$A$4:$XX$441,MATCH($A42,Prices!$A$4:$A$441,0),MATCH(AL$2,Prices!$A$4:$XX$4,0)),0))</f>
        <v>0</v>
      </c>
      <c r="AM42" s="2">
        <f>+IFERROR(INDEX(Quantity!$A$5:$XX$441,MATCH($A42,Quantity!$A$5:$A$441,0),MATCH(AM$2,Quantity!$A$4:$XX$4,0)),0)*(IFERROR(INDEX(Prices!$A$4:$XX$441,MATCH($A42,Prices!$A$4:$A$441,0),MATCH(AM$2,Prices!$A$4:$XX$4,0)),0))</f>
        <v>1351.5966164747563</v>
      </c>
      <c r="AN42" s="2">
        <f>+IFERROR(INDEX(Quantity!$A$5:$XX$441,MATCH($A42,Quantity!$A$5:$A$441,0),MATCH(AN$2,Quantity!$A$4:$XX$4,0)),0)*(IFERROR(INDEX(Prices!$A$4:$XX$441,MATCH($A42,Prices!$A$4:$A$441,0),MATCH(AN$2,Prices!$A$4:$XX$4,0)),0))</f>
        <v>0</v>
      </c>
      <c r="AO42" s="2">
        <f>+IFERROR(INDEX(Quantity!$A$5:$XX$441,MATCH($A42,Quantity!$A$5:$A$441,0),MATCH(AO$2,Quantity!$A$4:$XX$4,0)),0)*(IFERROR(INDEX(Prices!$A$4:$XX$441,MATCH($A42,Prices!$A$4:$A$441,0),MATCH(AO$2,Prices!$A$4:$XX$4,0)),0))</f>
        <v>1554.0701322959999</v>
      </c>
      <c r="AP42" s="2">
        <f>+IFERROR(INDEX(Quantity!$A$5:$XX$441,MATCH($A42,Quantity!$A$5:$A$441,0),MATCH(AP$2,Quantity!$A$4:$XX$4,0)),0)*(IFERROR(INDEX(Prices!$A$4:$XX$441,MATCH($A42,Prices!$A$4:$A$441,0),MATCH(AP$2,Prices!$A$4:$XX$4,0)),0))</f>
        <v>0</v>
      </c>
      <c r="AQ42" s="2">
        <f>+IFERROR(INDEX(Quantity!$A$5:$XX$441,MATCH($A42,Quantity!$A$5:$A$441,0),MATCH(AQ$2,Quantity!$A$4:$XX$4,0)),0)*(IFERROR(INDEX(Prices!$A$4:$XX$441,MATCH($A42,Prices!$A$4:$A$441,0),MATCH(AQ$2,Prices!$A$4:$XX$4,0)),0))</f>
        <v>0</v>
      </c>
      <c r="AR42" s="2">
        <f>+IFERROR(INDEX(Quantity!$A$5:$XX$441,MATCH($A42,Quantity!$A$5:$A$441,0),MATCH(AR$2,Quantity!$A$4:$XX$4,0)),0)*(IFERROR(INDEX(Prices!$A$4:$XX$441,MATCH($A42,Prices!$A$4:$A$441,0),MATCH(AR$2,Prices!$A$4:$XX$4,0)),0))</f>
        <v>0</v>
      </c>
      <c r="AS42" s="2">
        <f>+IFERROR(INDEX(Quantity!$A$5:$XX$441,MATCH($A42,Quantity!$A$5:$A$441,0),MATCH(AS$2,Quantity!$A$4:$XX$4,0)),0)*(IFERROR(INDEX(Prices!$A$4:$XX$441,MATCH($A42,Prices!$A$4:$A$441,0),MATCH(AS$2,Prices!$A$4:$XX$4,0)),0))</f>
        <v>0</v>
      </c>
      <c r="AT42" s="2">
        <f>+IFERROR(INDEX(Quantity!$A$5:$XX$441,MATCH($A42,Quantity!$A$5:$A$441,0),MATCH(AT$2,Quantity!$A$4:$XX$4,0)),0)*(IFERROR(INDEX(Prices!$A$4:$XX$441,MATCH($A42,Prices!$A$4:$A$441,0),MATCH(AT$2,Prices!$A$4:$XX$4,0)),0))</f>
        <v>0</v>
      </c>
    </row>
    <row r="43" spans="1:46" hidden="1" x14ac:dyDescent="0.25">
      <c r="A43" s="1">
        <f>+Quantity!A45</f>
        <v>44457</v>
      </c>
      <c r="B43" s="1"/>
      <c r="C43" s="13">
        <f>SUM($F43:XY43)</f>
        <v>8690.3096136254644</v>
      </c>
      <c r="D43" s="31">
        <f>+IFERROR(INDEX(Prices!$A$4:$XY$441,MATCH($A42,Prices!$A$4:$A$441,0),MATCH(F$2,Prices!$A$4:$XY$4,0))/INDEX(Prices!$A$4:$XY$441,MATCH($A43,Prices!$A$4:$A$441,0),MATCH(F$2,Prices!$A$4:$XY$4,0)),0)-1</f>
        <v>0</v>
      </c>
      <c r="E43" s="6">
        <f>((Cantidades4[[#This Row],[Totals]]-Cantidades4[[#This Row],[Deposits]])/C42)-1</f>
        <v>-1.9556954109572922E-2</v>
      </c>
      <c r="F43" s="2">
        <f>+IFERROR(INDEX(Quantity!$A$5:$XX$441,MATCH($A43,Quantity!$A$5:$A$441,0),MATCH(F$2,Quantity!$A$4:$XX$4,0)),0)*(IFERROR(INDEX(Prices!$A$4:$XX$441,MATCH($A43,Prices!$A$4:$A$441,0),MATCH(F$2,Prices!$A$4:$XX$4,0)),0))</f>
        <v>0</v>
      </c>
      <c r="G43" s="2">
        <f>+IFERROR(INDEX(Quantity!$A$5:$XX$441,MATCH($A43,Quantity!$A$5:$A$441,0),MATCH(G$2,Quantity!$A$4:$XX$4,0)),0)*(IFERROR(INDEX(Prices!$A$4:$XX$441,MATCH($A43,Prices!$A$4:$A$441,0),MATCH(G$2,Prices!$A$4:$XX$4,0)),0))</f>
        <v>29.345400000000001</v>
      </c>
      <c r="H43" s="2">
        <f>+IFERROR(INDEX(Quantity!$A$5:$XX$441,MATCH($A43,Quantity!$A$5:$A$441,0),MATCH(H$2,Quantity!$A$4:$XX$4,0)),0)*(IFERROR(INDEX(Prices!$A$4:$XX$441,MATCH($A43,Prices!$A$4:$A$441,0),MATCH(H$2,Prices!$A$4:$XX$4,0)),0))</f>
        <v>56.306999999999277</v>
      </c>
      <c r="I43" s="2">
        <f>+IFERROR(INDEX(Quantity!$A$5:$XX$441,MATCH($A43,Quantity!$A$5:$A$441,0),MATCH(I$2,Quantity!$A$4:$XX$4,0)),0)*(IFERROR(INDEX(Prices!$A$4:$XX$441,MATCH($A43,Prices!$A$4:$A$441,0),MATCH(I$2,Prices!$A$4:$XX$4,0)),0))</f>
        <v>0</v>
      </c>
      <c r="J43" s="2">
        <f>+IFERROR(INDEX(Quantity!$A$5:$XX$441,MATCH($A43,Quantity!$A$5:$A$441,0),MATCH(J$2,Quantity!$A$4:$XX$4,0)),0)*(IFERROR(INDEX(Prices!$A$4:$XX$441,MATCH($A43,Prices!$A$4:$A$441,0),MATCH(J$2,Prices!$A$4:$XX$4,0)),0))</f>
        <v>0</v>
      </c>
      <c r="K43" s="2">
        <f>+IFERROR(INDEX(Quantity!$A$5:$XX$441,MATCH($A43,Quantity!$A$5:$A$441,0),MATCH(K$2,Quantity!$A$4:$XX$4,0)),0)*(IFERROR(INDEX(Prices!$A$4:$XX$441,MATCH($A43,Prices!$A$4:$A$441,0),MATCH(K$2,Prices!$A$4:$XX$4,0)),0))</f>
        <v>0</v>
      </c>
      <c r="L43" s="2">
        <f>+IFERROR(INDEX(Quantity!$A$5:$XX$441,MATCH($A43,Quantity!$A$5:$A$441,0),MATCH(L$2,Quantity!$A$4:$XX$4,0)),0)*(IFERROR(INDEX(Prices!$A$4:$XX$441,MATCH($A43,Prices!$A$4:$A$441,0),MATCH(L$2,Prices!$A$4:$XX$4,0)),0))</f>
        <v>682.2600000000001</v>
      </c>
      <c r="M43" s="2">
        <f>+IFERROR(INDEX(Quantity!$A$5:$XX$441,MATCH($A43,Quantity!$A$5:$A$441,0),MATCH(M$2,Quantity!$A$4:$XX$4,0)),0)*(IFERROR(INDEX(Prices!$A$4:$XX$441,MATCH($A43,Prices!$A$4:$A$441,0),MATCH(M$2,Prices!$A$4:$XX$4,0)),0))</f>
        <v>0</v>
      </c>
      <c r="N43" s="2">
        <f>+IFERROR(INDEX(Quantity!$A$5:$XX$441,MATCH($A43,Quantity!$A$5:$A$441,0),MATCH(N$2,Quantity!$A$4:$XX$4,0)),0)*(IFERROR(INDEX(Prices!$A$4:$XX$441,MATCH($A43,Prices!$A$4:$A$441,0),MATCH(N$2,Prices!$A$4:$XX$4,0)),0))</f>
        <v>0</v>
      </c>
      <c r="O43" s="2">
        <f>+IFERROR(INDEX(Quantity!$A$5:$XX$441,MATCH($A43,Quantity!$A$5:$A$441,0),MATCH(O$2,Quantity!$A$4:$XX$4,0)),0)*(IFERROR(INDEX(Prices!$A$4:$XX$441,MATCH($A43,Prices!$A$4:$A$441,0),MATCH(O$2,Prices!$A$4:$XX$4,0)),0))</f>
        <v>916.06420000000003</v>
      </c>
      <c r="P43" s="2">
        <f>+IFERROR(INDEX(Quantity!$A$5:$XX$441,MATCH($A43,Quantity!$A$5:$A$441,0),MATCH(P$2,Quantity!$A$4:$XX$4,0)),0)*(IFERROR(INDEX(Prices!$A$4:$XX$441,MATCH($A43,Prices!$A$4:$A$441,0),MATCH(P$2,Prices!$A$4:$XX$4,0)),0))</f>
        <v>-2.2737367544323206E-13</v>
      </c>
      <c r="Q43" s="2">
        <f>+IFERROR(INDEX(Quantity!$A$5:$XX$441,MATCH($A43,Quantity!$A$5:$A$441,0),MATCH(Q$2,Quantity!$A$4:$XX$4,0)),0)*(IFERROR(INDEX(Prices!$A$4:$XX$441,MATCH($A43,Prices!$A$4:$A$441,0),MATCH(Q$2,Prices!$A$4:$XX$4,0)),0))</f>
        <v>-3.979039320256561E-13</v>
      </c>
      <c r="R43" s="2">
        <f>+IFERROR(INDEX(Quantity!$A$5:$XX$441,MATCH($A43,Quantity!$A$5:$A$441,0),MATCH(R$2,Quantity!$A$4:$XX$4,0)),0)*(IFERROR(INDEX(Prices!$A$4:$XX$441,MATCH($A43,Prices!$A$4:$A$441,0),MATCH(R$2,Prices!$A$4:$XX$4,0)),0))</f>
        <v>0</v>
      </c>
      <c r="S43" s="2">
        <f>+IFERROR(INDEX(Quantity!$A$5:$XX$441,MATCH($A43,Quantity!$A$5:$A$441,0),MATCH(S$2,Quantity!$A$4:$XX$4,0)),0)*(IFERROR(INDEX(Prices!$A$4:$XX$441,MATCH($A43,Prices!$A$4:$A$441,0),MATCH(S$2,Prices!$A$4:$XX$4,0)),0))</f>
        <v>664.9018259999998</v>
      </c>
      <c r="T43" s="2">
        <f>+IFERROR(INDEX(Quantity!$A$5:$XX$441,MATCH($A43,Quantity!$A$5:$A$441,0),MATCH(T$2,Quantity!$A$4:$XX$4,0)),0)*(IFERROR(INDEX(Prices!$A$4:$XX$441,MATCH($A43,Prices!$A$4:$A$441,0),MATCH(T$2,Prices!$A$4:$XX$4,0)),0))</f>
        <v>0</v>
      </c>
      <c r="U43" s="2">
        <f>+IFERROR(INDEX(Quantity!$A$5:$XX$441,MATCH($A43,Quantity!$A$5:$A$441,0),MATCH(U$2,Quantity!$A$4:$XX$4,0)),0)*(IFERROR(INDEX(Prices!$A$4:$XX$441,MATCH($A43,Prices!$A$4:$A$441,0),MATCH(U$2,Prices!$A$4:$XX$4,0)),0))</f>
        <v>0</v>
      </c>
      <c r="V43" s="2">
        <f>+IFERROR(INDEX(Quantity!$A$5:$XX$441,MATCH($A43,Quantity!$A$5:$A$441,0),MATCH(V$2,Quantity!$A$4:$XX$4,0)),0)*(IFERROR(INDEX(Prices!$A$4:$XX$441,MATCH($A43,Prices!$A$4:$A$441,0),MATCH(V$2,Prices!$A$4:$XX$4,0)),0))</f>
        <v>0</v>
      </c>
      <c r="W43" s="2">
        <f>+IFERROR(INDEX(Quantity!$A$5:$XX$441,MATCH($A43,Quantity!$A$5:$A$441,0),MATCH(W$2,Quantity!$A$4:$XX$4,0)),0)*(IFERROR(INDEX(Prices!$A$4:$XX$441,MATCH($A43,Prices!$A$4:$A$441,0),MATCH(W$2,Prices!$A$4:$XX$4,0)),0))</f>
        <v>0</v>
      </c>
      <c r="X43" s="2">
        <f>+IFERROR(INDEX(Quantity!$A$5:$XX$441,MATCH($A43,Quantity!$A$5:$A$441,0),MATCH(X$2,Quantity!$A$4:$XX$4,0)),0)*(IFERROR(INDEX(Prices!$A$4:$XX$441,MATCH($A43,Prices!$A$4:$A$441,0),MATCH(X$2,Prices!$A$4:$XX$4,0)),0))</f>
        <v>0</v>
      </c>
      <c r="Y43" s="2">
        <f>+IFERROR(INDEX(Quantity!$A$5:$XX$441,MATCH($A43,Quantity!$A$5:$A$441,0),MATCH(Y$2,Quantity!$A$4:$XX$4,0)),0)*(IFERROR(INDEX(Prices!$A$4:$XX$441,MATCH($A43,Prices!$A$4:$A$441,0),MATCH(Y$2,Prices!$A$4:$XX$4,0)),0))</f>
        <v>0</v>
      </c>
      <c r="Z43" s="2">
        <f>+IFERROR(INDEX(Quantity!$A$5:$XX$441,MATCH($A43,Quantity!$A$5:$A$441,0),MATCH(Z$2,Quantity!$A$4:$XX$4,0)),0)*(IFERROR(INDEX(Prices!$A$4:$XX$441,MATCH($A43,Prices!$A$4:$A$441,0),MATCH(Z$2,Prices!$A$4:$XX$4,0)),0))</f>
        <v>0</v>
      </c>
      <c r="AA43" s="2">
        <f>+IFERROR(INDEX(Quantity!$A$5:$XX$441,MATCH($A43,Quantity!$A$5:$A$441,0),MATCH(AA$2,Quantity!$A$4:$XX$4,0)),0)*(IFERROR(INDEX(Prices!$A$4:$XX$441,MATCH($A43,Prices!$A$4:$A$441,0),MATCH(AA$2,Prices!$A$4:$XX$4,0)),0))</f>
        <v>4.4744774714013591E-13</v>
      </c>
      <c r="AB43" s="2">
        <f>+IFERROR(INDEX(Quantity!$A$5:$XX$441,MATCH($A43,Quantity!$A$5:$A$441,0),MATCH(AB$2,Quantity!$A$4:$XX$4,0)),0)*(IFERROR(INDEX(Prices!$A$4:$XX$441,MATCH($A43,Prices!$A$4:$A$441,0),MATCH(AB$2,Prices!$A$4:$XX$4,0)),0))</f>
        <v>0</v>
      </c>
      <c r="AC43" s="2">
        <f>+IFERROR(INDEX(Quantity!$A$5:$XX$441,MATCH($A43,Quantity!$A$5:$A$441,0),MATCH(AC$2,Quantity!$A$4:$XX$4,0)),0)*(IFERROR(INDEX(Prices!$A$4:$XX$441,MATCH($A43,Prices!$A$4:$A$441,0),MATCH(AC$2,Prices!$A$4:$XX$4,0)),0))</f>
        <v>0</v>
      </c>
      <c r="AD43" s="2">
        <f>+IFERROR(INDEX(Quantity!$A$5:$XX$441,MATCH($A43,Quantity!$A$5:$A$441,0),MATCH(AD$2,Quantity!$A$4:$XX$4,0)),0)*(IFERROR(INDEX(Prices!$A$4:$XX$441,MATCH($A43,Prices!$A$4:$A$441,0),MATCH(AD$2,Prices!$A$4:$XX$4,0)),0))</f>
        <v>0</v>
      </c>
      <c r="AE43" s="2">
        <f>+IFERROR(INDEX(Quantity!$A$5:$XX$441,MATCH($A43,Quantity!$A$5:$A$441,0),MATCH(AE$2,Quantity!$A$4:$XX$4,0)),0)*(IFERROR(INDEX(Prices!$A$4:$XX$441,MATCH($A43,Prices!$A$4:$A$441,0),MATCH(AE$2,Prices!$A$4:$XX$4,0)),0))</f>
        <v>0</v>
      </c>
      <c r="AF43" s="2">
        <f>+IFERROR(INDEX(Quantity!$A$5:$XX$441,MATCH($A43,Quantity!$A$5:$A$441,0),MATCH(AF$2,Quantity!$A$4:$XX$4,0)),0)*(IFERROR(INDEX(Prices!$A$4:$XX$441,MATCH($A43,Prices!$A$4:$A$441,0),MATCH(AF$2,Prices!$A$4:$XX$4,0)),0))</f>
        <v>0</v>
      </c>
      <c r="AG43" s="2">
        <f>+IFERROR(INDEX(Quantity!$A$5:$XX$441,MATCH($A43,Quantity!$A$5:$A$441,0),MATCH(AG$2,Quantity!$A$4:$XX$4,0)),0)*(IFERROR(INDEX(Prices!$A$4:$XX$441,MATCH($A43,Prices!$A$4:$A$441,0),MATCH(AG$2,Prices!$A$4:$XX$4,0)),0))</f>
        <v>0</v>
      </c>
      <c r="AH43" s="2">
        <f>+IFERROR(INDEX(Quantity!$A$5:$XX$441,MATCH($A43,Quantity!$A$5:$A$441,0),MATCH(AH$2,Quantity!$A$4:$XX$4,0)),0)*(IFERROR(INDEX(Prices!$A$4:$XX$441,MATCH($A43,Prices!$A$4:$A$441,0),MATCH(AH$2,Prices!$A$4:$XX$4,0)),0))</f>
        <v>-1.8189894035458566E-13</v>
      </c>
      <c r="AI43" s="2">
        <f>+IFERROR(INDEX(Quantity!$A$5:$XX$441,MATCH($A43,Quantity!$A$5:$A$441,0),MATCH(AI$2,Quantity!$A$4:$XX$4,0)),0)*(IFERROR(INDEX(Prices!$A$4:$XX$441,MATCH($A43,Prices!$A$4:$A$441,0),MATCH(AI$2,Prices!$A$4:$XX$4,0)),0))</f>
        <v>-4.437791987556607E-14</v>
      </c>
      <c r="AJ43" s="2">
        <f>+IFERROR(INDEX(Quantity!$A$5:$XX$441,MATCH($A43,Quantity!$A$5:$A$441,0),MATCH(AJ$2,Quantity!$A$4:$XX$4,0)),0)*(IFERROR(INDEX(Prices!$A$4:$XX$441,MATCH($A43,Prices!$A$4:$A$441,0),MATCH(AJ$2,Prices!$A$4:$XX$4,0)),0))</f>
        <v>2826.9093772194001</v>
      </c>
      <c r="AK43" s="2">
        <f>+IFERROR(INDEX(Quantity!$A$5:$XX$441,MATCH($A43,Quantity!$A$5:$A$441,0),MATCH(AK$2,Quantity!$A$4:$XX$4,0)),0)*(IFERROR(INDEX(Prices!$A$4:$XX$441,MATCH($A43,Prices!$A$4:$A$441,0),MATCH(AK$2,Prices!$A$4:$XX$4,0)),0))</f>
        <v>427.29258800000008</v>
      </c>
      <c r="AL43" s="2">
        <f>+IFERROR(INDEX(Quantity!$A$5:$XX$441,MATCH($A43,Quantity!$A$5:$A$441,0),MATCH(AL$2,Quantity!$A$4:$XX$4,0)),0)*(IFERROR(INDEX(Prices!$A$4:$XX$441,MATCH($A43,Prices!$A$4:$A$441,0),MATCH(AL$2,Prices!$A$4:$XX$4,0)),0))</f>
        <v>0</v>
      </c>
      <c r="AM43" s="2">
        <f>+IFERROR(INDEX(Quantity!$A$5:$XX$441,MATCH($A43,Quantity!$A$5:$A$441,0),MATCH(AM$2,Quantity!$A$4:$XX$4,0)),0)*(IFERROR(INDEX(Prices!$A$4:$XX$441,MATCH($A43,Prices!$A$4:$A$441,0),MATCH(AM$2,Prices!$A$4:$XX$4,0)),0))</f>
        <v>1351.5966164747563</v>
      </c>
      <c r="AN43" s="2">
        <f>+IFERROR(INDEX(Quantity!$A$5:$XX$441,MATCH($A43,Quantity!$A$5:$A$441,0),MATCH(AN$2,Quantity!$A$4:$XX$4,0)),0)*(IFERROR(INDEX(Prices!$A$4:$XX$441,MATCH($A43,Prices!$A$4:$A$441,0),MATCH(AN$2,Prices!$A$4:$XX$4,0)),0))</f>
        <v>0</v>
      </c>
      <c r="AO43" s="2">
        <f>+IFERROR(INDEX(Quantity!$A$5:$XX$441,MATCH($A43,Quantity!$A$5:$A$441,0),MATCH(AO$2,Quantity!$A$4:$XX$4,0)),0)*(IFERROR(INDEX(Prices!$A$4:$XX$441,MATCH($A43,Prices!$A$4:$A$441,0),MATCH(AO$2,Prices!$A$4:$XX$4,0)),0))</f>
        <v>0</v>
      </c>
      <c r="AP43" s="2">
        <f>+IFERROR(INDEX(Quantity!$A$5:$XX$441,MATCH($A43,Quantity!$A$5:$A$441,0),MATCH(AP$2,Quantity!$A$4:$XX$4,0)),0)*(IFERROR(INDEX(Prices!$A$4:$XX$441,MATCH($A43,Prices!$A$4:$A$441,0),MATCH(AP$2,Prices!$A$4:$XX$4,0)),0))</f>
        <v>743.80239910400007</v>
      </c>
      <c r="AQ43" s="2">
        <f>+IFERROR(INDEX(Quantity!$A$5:$XX$441,MATCH($A43,Quantity!$A$5:$A$441,0),MATCH(AQ$2,Quantity!$A$4:$XX$4,0)),0)*(IFERROR(INDEX(Prices!$A$4:$XX$441,MATCH($A43,Prices!$A$4:$A$441,0),MATCH(AQ$2,Prices!$A$4:$XX$4,0)),0))</f>
        <v>991.83020682730921</v>
      </c>
      <c r="AR43" s="2">
        <f>+IFERROR(INDEX(Quantity!$A$5:$XX$441,MATCH($A43,Quantity!$A$5:$A$441,0),MATCH(AR$2,Quantity!$A$4:$XX$4,0)),0)*(IFERROR(INDEX(Prices!$A$4:$XX$441,MATCH($A43,Prices!$A$4:$A$441,0),MATCH(AR$2,Prices!$A$4:$XX$4,0)),0))</f>
        <v>0</v>
      </c>
      <c r="AS43" s="2">
        <f>+IFERROR(INDEX(Quantity!$A$5:$XX$441,MATCH($A43,Quantity!$A$5:$A$441,0),MATCH(AS$2,Quantity!$A$4:$XX$4,0)),0)*(IFERROR(INDEX(Prices!$A$4:$XX$441,MATCH($A43,Prices!$A$4:$A$441,0),MATCH(AS$2,Prices!$A$4:$XX$4,0)),0))</f>
        <v>0</v>
      </c>
      <c r="AT43" s="2">
        <f>+IFERROR(INDEX(Quantity!$A$5:$XX$441,MATCH($A43,Quantity!$A$5:$A$441,0),MATCH(AT$2,Quantity!$A$4:$XX$4,0)),0)*(IFERROR(INDEX(Prices!$A$4:$XX$441,MATCH($A43,Prices!$A$4:$A$441,0),MATCH(AT$2,Prices!$A$4:$XX$4,0)),0))</f>
        <v>0</v>
      </c>
    </row>
    <row r="44" spans="1:46" hidden="1" x14ac:dyDescent="0.25">
      <c r="A44" s="1">
        <f>+Quantity!A46</f>
        <v>44462</v>
      </c>
      <c r="B44" s="1"/>
      <c r="C44" s="13">
        <f>SUM($F44:XY44)</f>
        <v>7291.5344725836885</v>
      </c>
      <c r="D44" s="31">
        <f>+IFERROR(INDEX(Prices!$A$4:$XY$441,MATCH($A43,Prices!$A$4:$A$441,0),MATCH(F$2,Prices!$A$4:$XY$4,0))/INDEX(Prices!$A$4:$XY$441,MATCH($A44,Prices!$A$4:$A$441,0),MATCH(F$2,Prices!$A$4:$XY$4,0)),0)-1</f>
        <v>5.4457878698515705E-2</v>
      </c>
      <c r="E44" s="6">
        <f>((Cantidades4[[#This Row],[Totals]]-Cantidades4[[#This Row],[Deposits]])/C43)-1</f>
        <v>-0.16095803293920019</v>
      </c>
      <c r="F44" s="2">
        <f>+IFERROR(INDEX(Quantity!$A$5:$XX$441,MATCH($A44,Quantity!$A$5:$A$441,0),MATCH(F$2,Quantity!$A$4:$XX$4,0)),0)*(IFERROR(INDEX(Prices!$A$4:$XX$441,MATCH($A44,Prices!$A$4:$A$441,0),MATCH(F$2,Prices!$A$4:$XX$4,0)),0))</f>
        <v>0</v>
      </c>
      <c r="G44" s="2">
        <f>+IFERROR(INDEX(Quantity!$A$5:$XX$441,MATCH($A44,Quantity!$A$5:$A$441,0),MATCH(G$2,Quantity!$A$4:$XX$4,0)),0)*(IFERROR(INDEX(Prices!$A$4:$XX$441,MATCH($A44,Prices!$A$4:$A$441,0),MATCH(G$2,Prices!$A$4:$XX$4,0)),0))</f>
        <v>29.345400000000001</v>
      </c>
      <c r="H44" s="2">
        <f>+IFERROR(INDEX(Quantity!$A$5:$XX$441,MATCH($A44,Quantity!$A$5:$A$441,0),MATCH(H$2,Quantity!$A$4:$XX$4,0)),0)*(IFERROR(INDEX(Prices!$A$4:$XX$441,MATCH($A44,Prices!$A$4:$A$441,0),MATCH(H$2,Prices!$A$4:$XX$4,0)),0))</f>
        <v>56.306999999999277</v>
      </c>
      <c r="I44" s="2">
        <f>+IFERROR(INDEX(Quantity!$A$5:$XX$441,MATCH($A44,Quantity!$A$5:$A$441,0),MATCH(I$2,Quantity!$A$4:$XX$4,0)),0)*(IFERROR(INDEX(Prices!$A$4:$XX$441,MATCH($A44,Prices!$A$4:$A$441,0),MATCH(I$2,Prices!$A$4:$XX$4,0)),0))</f>
        <v>848.43479390000005</v>
      </c>
      <c r="J44" s="2">
        <f>+IFERROR(INDEX(Quantity!$A$5:$XX$441,MATCH($A44,Quantity!$A$5:$A$441,0),MATCH(J$2,Quantity!$A$4:$XX$4,0)),0)*(IFERROR(INDEX(Prices!$A$4:$XX$441,MATCH($A44,Prices!$A$4:$A$441,0),MATCH(J$2,Prices!$A$4:$XX$4,0)),0))</f>
        <v>0</v>
      </c>
      <c r="K44" s="2">
        <f>+IFERROR(INDEX(Quantity!$A$5:$XX$441,MATCH($A44,Quantity!$A$5:$A$441,0),MATCH(K$2,Quantity!$A$4:$XX$4,0)),0)*(IFERROR(INDEX(Prices!$A$4:$XX$441,MATCH($A44,Prices!$A$4:$A$441,0),MATCH(K$2,Prices!$A$4:$XX$4,0)),0))</f>
        <v>0</v>
      </c>
      <c r="L44" s="2">
        <f>+IFERROR(INDEX(Quantity!$A$5:$XX$441,MATCH($A44,Quantity!$A$5:$A$441,0),MATCH(L$2,Quantity!$A$4:$XX$4,0)),0)*(IFERROR(INDEX(Prices!$A$4:$XX$441,MATCH($A44,Prices!$A$4:$A$441,0),MATCH(L$2,Prices!$A$4:$XX$4,0)),0))</f>
        <v>0</v>
      </c>
      <c r="M44" s="2">
        <f>+IFERROR(INDEX(Quantity!$A$5:$XX$441,MATCH($A44,Quantity!$A$5:$A$441,0),MATCH(M$2,Quantity!$A$4:$XX$4,0)),0)*(IFERROR(INDEX(Prices!$A$4:$XX$441,MATCH($A44,Prices!$A$4:$A$441,0),MATCH(M$2,Prices!$A$4:$XX$4,0)),0))</f>
        <v>0</v>
      </c>
      <c r="N44" s="2">
        <f>+IFERROR(INDEX(Quantity!$A$5:$XX$441,MATCH($A44,Quantity!$A$5:$A$441,0),MATCH(N$2,Quantity!$A$4:$XX$4,0)),0)*(IFERROR(INDEX(Prices!$A$4:$XX$441,MATCH($A44,Prices!$A$4:$A$441,0),MATCH(N$2,Prices!$A$4:$XX$4,0)),0))</f>
        <v>0</v>
      </c>
      <c r="O44" s="2">
        <f>+IFERROR(INDEX(Quantity!$A$5:$XX$441,MATCH($A44,Quantity!$A$5:$A$441,0),MATCH(O$2,Quantity!$A$4:$XX$4,0)),0)*(IFERROR(INDEX(Prices!$A$4:$XX$441,MATCH($A44,Prices!$A$4:$A$441,0),MATCH(O$2,Prices!$A$4:$XX$4,0)),0))</f>
        <v>916.06420000000003</v>
      </c>
      <c r="P44" s="2">
        <f>+IFERROR(INDEX(Quantity!$A$5:$XX$441,MATCH($A44,Quantity!$A$5:$A$441,0),MATCH(P$2,Quantity!$A$4:$XX$4,0)),0)*(IFERROR(INDEX(Prices!$A$4:$XX$441,MATCH($A44,Prices!$A$4:$A$441,0),MATCH(P$2,Prices!$A$4:$XX$4,0)),0))</f>
        <v>-2.2737367544323206E-13</v>
      </c>
      <c r="Q44" s="2">
        <f>+IFERROR(INDEX(Quantity!$A$5:$XX$441,MATCH($A44,Quantity!$A$5:$A$441,0),MATCH(Q$2,Quantity!$A$4:$XX$4,0)),0)*(IFERROR(INDEX(Prices!$A$4:$XX$441,MATCH($A44,Prices!$A$4:$A$441,0),MATCH(Q$2,Prices!$A$4:$XX$4,0)),0))</f>
        <v>-3.979039320256561E-13</v>
      </c>
      <c r="R44" s="2">
        <f>+IFERROR(INDEX(Quantity!$A$5:$XX$441,MATCH($A44,Quantity!$A$5:$A$441,0),MATCH(R$2,Quantity!$A$4:$XX$4,0)),0)*(IFERROR(INDEX(Prices!$A$4:$XX$441,MATCH($A44,Prices!$A$4:$A$441,0),MATCH(R$2,Prices!$A$4:$XX$4,0)),0))</f>
        <v>0</v>
      </c>
      <c r="S44" s="2">
        <f>+IFERROR(INDEX(Quantity!$A$5:$XX$441,MATCH($A44,Quantity!$A$5:$A$441,0),MATCH(S$2,Quantity!$A$4:$XX$4,0)),0)*(IFERROR(INDEX(Prices!$A$4:$XX$441,MATCH($A44,Prices!$A$4:$A$441,0),MATCH(S$2,Prices!$A$4:$XX$4,0)),0))</f>
        <v>664.9018259999998</v>
      </c>
      <c r="T44" s="2">
        <f>+IFERROR(INDEX(Quantity!$A$5:$XX$441,MATCH($A44,Quantity!$A$5:$A$441,0),MATCH(T$2,Quantity!$A$4:$XX$4,0)),0)*(IFERROR(INDEX(Prices!$A$4:$XX$441,MATCH($A44,Prices!$A$4:$A$441,0),MATCH(T$2,Prices!$A$4:$XX$4,0)),0))</f>
        <v>0</v>
      </c>
      <c r="U44" s="2">
        <f>+IFERROR(INDEX(Quantity!$A$5:$XX$441,MATCH($A44,Quantity!$A$5:$A$441,0),MATCH(U$2,Quantity!$A$4:$XX$4,0)),0)*(IFERROR(INDEX(Prices!$A$4:$XX$441,MATCH($A44,Prices!$A$4:$A$441,0),MATCH(U$2,Prices!$A$4:$XX$4,0)),0))</f>
        <v>0</v>
      </c>
      <c r="V44" s="2">
        <f>+IFERROR(INDEX(Quantity!$A$5:$XX$441,MATCH($A44,Quantity!$A$5:$A$441,0),MATCH(V$2,Quantity!$A$4:$XX$4,0)),0)*(IFERROR(INDEX(Prices!$A$4:$XX$441,MATCH($A44,Prices!$A$4:$A$441,0),MATCH(V$2,Prices!$A$4:$XX$4,0)),0))</f>
        <v>0</v>
      </c>
      <c r="W44" s="2">
        <f>+IFERROR(INDEX(Quantity!$A$5:$XX$441,MATCH($A44,Quantity!$A$5:$A$441,0),MATCH(W$2,Quantity!$A$4:$XX$4,0)),0)*(IFERROR(INDEX(Prices!$A$4:$XX$441,MATCH($A44,Prices!$A$4:$A$441,0),MATCH(W$2,Prices!$A$4:$XX$4,0)),0))</f>
        <v>0</v>
      </c>
      <c r="X44" s="2">
        <f>+IFERROR(INDEX(Quantity!$A$5:$XX$441,MATCH($A44,Quantity!$A$5:$A$441,0),MATCH(X$2,Quantity!$A$4:$XX$4,0)),0)*(IFERROR(INDEX(Prices!$A$4:$XX$441,MATCH($A44,Prices!$A$4:$A$441,0),MATCH(X$2,Prices!$A$4:$XX$4,0)),0))</f>
        <v>0</v>
      </c>
      <c r="Y44" s="2">
        <f>+IFERROR(INDEX(Quantity!$A$5:$XX$441,MATCH($A44,Quantity!$A$5:$A$441,0),MATCH(Y$2,Quantity!$A$4:$XX$4,0)),0)*(IFERROR(INDEX(Prices!$A$4:$XX$441,MATCH($A44,Prices!$A$4:$A$441,0),MATCH(Y$2,Prices!$A$4:$XX$4,0)),0))</f>
        <v>0</v>
      </c>
      <c r="Z44" s="2">
        <f>+IFERROR(INDEX(Quantity!$A$5:$XX$441,MATCH($A44,Quantity!$A$5:$A$441,0),MATCH(Z$2,Quantity!$A$4:$XX$4,0)),0)*(IFERROR(INDEX(Prices!$A$4:$XX$441,MATCH($A44,Prices!$A$4:$A$441,0),MATCH(Z$2,Prices!$A$4:$XX$4,0)),0))</f>
        <v>0</v>
      </c>
      <c r="AA44" s="2">
        <f>+IFERROR(INDEX(Quantity!$A$5:$XX$441,MATCH($A44,Quantity!$A$5:$A$441,0),MATCH(AA$2,Quantity!$A$4:$XX$4,0)),0)*(IFERROR(INDEX(Prices!$A$4:$XX$441,MATCH($A44,Prices!$A$4:$A$441,0),MATCH(AA$2,Prices!$A$4:$XX$4,0)),0))</f>
        <v>4.4744774714013591E-13</v>
      </c>
      <c r="AB44" s="2">
        <f>+IFERROR(INDEX(Quantity!$A$5:$XX$441,MATCH($A44,Quantity!$A$5:$A$441,0),MATCH(AB$2,Quantity!$A$4:$XX$4,0)),0)*(IFERROR(INDEX(Prices!$A$4:$XX$441,MATCH($A44,Prices!$A$4:$A$441,0),MATCH(AB$2,Prices!$A$4:$XX$4,0)),0))</f>
        <v>0</v>
      </c>
      <c r="AC44" s="2">
        <f>+IFERROR(INDEX(Quantity!$A$5:$XX$441,MATCH($A44,Quantity!$A$5:$A$441,0),MATCH(AC$2,Quantity!$A$4:$XX$4,0)),0)*(IFERROR(INDEX(Prices!$A$4:$XX$441,MATCH($A44,Prices!$A$4:$A$441,0),MATCH(AC$2,Prices!$A$4:$XX$4,0)),0))</f>
        <v>0</v>
      </c>
      <c r="AD44" s="2">
        <f>+IFERROR(INDEX(Quantity!$A$5:$XX$441,MATCH($A44,Quantity!$A$5:$A$441,0),MATCH(AD$2,Quantity!$A$4:$XX$4,0)),0)*(IFERROR(INDEX(Prices!$A$4:$XX$441,MATCH($A44,Prices!$A$4:$A$441,0),MATCH(AD$2,Prices!$A$4:$XX$4,0)),0))</f>
        <v>0</v>
      </c>
      <c r="AE44" s="2">
        <f>+IFERROR(INDEX(Quantity!$A$5:$XX$441,MATCH($A44,Quantity!$A$5:$A$441,0),MATCH(AE$2,Quantity!$A$4:$XX$4,0)),0)*(IFERROR(INDEX(Prices!$A$4:$XX$441,MATCH($A44,Prices!$A$4:$A$441,0),MATCH(AE$2,Prices!$A$4:$XX$4,0)),0))</f>
        <v>0</v>
      </c>
      <c r="AF44" s="2">
        <f>+IFERROR(INDEX(Quantity!$A$5:$XX$441,MATCH($A44,Quantity!$A$5:$A$441,0),MATCH(AF$2,Quantity!$A$4:$XX$4,0)),0)*(IFERROR(INDEX(Prices!$A$4:$XX$441,MATCH($A44,Prices!$A$4:$A$441,0),MATCH(AF$2,Prices!$A$4:$XX$4,0)),0))</f>
        <v>0</v>
      </c>
      <c r="AG44" s="2">
        <f>+IFERROR(INDEX(Quantity!$A$5:$XX$441,MATCH($A44,Quantity!$A$5:$A$441,0),MATCH(AG$2,Quantity!$A$4:$XX$4,0)),0)*(IFERROR(INDEX(Prices!$A$4:$XX$441,MATCH($A44,Prices!$A$4:$A$441,0),MATCH(AG$2,Prices!$A$4:$XX$4,0)),0))</f>
        <v>0</v>
      </c>
      <c r="AH44" s="2">
        <f>+IFERROR(INDEX(Quantity!$A$5:$XX$441,MATCH($A44,Quantity!$A$5:$A$441,0),MATCH(AH$2,Quantity!$A$4:$XX$4,0)),0)*(IFERROR(INDEX(Prices!$A$4:$XX$441,MATCH($A44,Prices!$A$4:$A$441,0),MATCH(AH$2,Prices!$A$4:$XX$4,0)),0))</f>
        <v>-1.8189894035458566E-13</v>
      </c>
      <c r="AI44" s="2">
        <f>+IFERROR(INDEX(Quantity!$A$5:$XX$441,MATCH($A44,Quantity!$A$5:$A$441,0),MATCH(AI$2,Quantity!$A$4:$XX$4,0)),0)*(IFERROR(INDEX(Prices!$A$4:$XX$441,MATCH($A44,Prices!$A$4:$A$441,0),MATCH(AI$2,Prices!$A$4:$XX$4,0)),0))</f>
        <v>-4.437791987556607E-14</v>
      </c>
      <c r="AJ44" s="2">
        <f>+IFERROR(INDEX(Quantity!$A$5:$XX$441,MATCH($A44,Quantity!$A$5:$A$441,0),MATCH(AJ$2,Quantity!$A$4:$XX$4,0)),0)*(IFERROR(INDEX(Prices!$A$4:$XX$441,MATCH($A44,Prices!$A$4:$A$441,0),MATCH(AJ$2,Prices!$A$4:$XX$4,0)),0))</f>
        <v>1958.9963802883799</v>
      </c>
      <c r="AK44" s="2">
        <f>+IFERROR(INDEX(Quantity!$A$5:$XX$441,MATCH($A44,Quantity!$A$5:$A$441,0),MATCH(AK$2,Quantity!$A$4:$XX$4,0)),0)*(IFERROR(INDEX(Prices!$A$4:$XX$441,MATCH($A44,Prices!$A$4:$A$441,0),MATCH(AK$2,Prices!$A$4:$XX$4,0)),0))</f>
        <v>5.6843418860808015E-14</v>
      </c>
      <c r="AL44" s="2">
        <f>+IFERROR(INDEX(Quantity!$A$5:$XX$441,MATCH($A44,Quantity!$A$5:$A$441,0),MATCH(AL$2,Quantity!$A$4:$XX$4,0)),0)*(IFERROR(INDEX(Prices!$A$4:$XX$441,MATCH($A44,Prices!$A$4:$A$441,0),MATCH(AL$2,Prices!$A$4:$XX$4,0)),0))</f>
        <v>0</v>
      </c>
      <c r="AM44" s="2">
        <f>+IFERROR(INDEX(Quantity!$A$5:$XX$441,MATCH($A44,Quantity!$A$5:$A$441,0),MATCH(AM$2,Quantity!$A$4:$XX$4,0)),0)*(IFERROR(INDEX(Prices!$A$4:$XX$441,MATCH($A44,Prices!$A$4:$A$441,0),MATCH(AM$2,Prices!$A$4:$XX$4,0)),0))</f>
        <v>-2.9208246883031277E-13</v>
      </c>
      <c r="AN44" s="2">
        <f>+IFERROR(INDEX(Quantity!$A$5:$XX$441,MATCH($A44,Quantity!$A$5:$A$441,0),MATCH(AN$2,Quantity!$A$4:$XX$4,0)),0)*(IFERROR(INDEX(Prices!$A$4:$XX$441,MATCH($A44,Prices!$A$4:$A$441,0),MATCH(AN$2,Prices!$A$4:$XX$4,0)),0))</f>
        <v>0</v>
      </c>
      <c r="AO44" s="2">
        <f>+IFERROR(INDEX(Quantity!$A$5:$XX$441,MATCH($A44,Quantity!$A$5:$A$441,0),MATCH(AO$2,Quantity!$A$4:$XX$4,0)),0)*(IFERROR(INDEX(Prices!$A$4:$XX$441,MATCH($A44,Prices!$A$4:$A$441,0),MATCH(AO$2,Prices!$A$4:$XX$4,0)),0))</f>
        <v>0</v>
      </c>
      <c r="AP44" s="2">
        <f>+IFERROR(INDEX(Quantity!$A$5:$XX$441,MATCH($A44,Quantity!$A$5:$A$441,0),MATCH(AP$2,Quantity!$A$4:$XX$4,0)),0)*(IFERROR(INDEX(Prices!$A$4:$XX$441,MATCH($A44,Prices!$A$4:$A$441,0),MATCH(AP$2,Prices!$A$4:$XX$4,0)),0))</f>
        <v>884.64276556799996</v>
      </c>
      <c r="AQ44" s="2">
        <f>+IFERROR(INDEX(Quantity!$A$5:$XX$441,MATCH($A44,Quantity!$A$5:$A$441,0),MATCH(AQ$2,Quantity!$A$4:$XX$4,0)),0)*(IFERROR(INDEX(Prices!$A$4:$XX$441,MATCH($A44,Prices!$A$4:$A$441,0),MATCH(AQ$2,Prices!$A$4:$XX$4,0)),0))</f>
        <v>991.83020682730921</v>
      </c>
      <c r="AR44" s="2">
        <f>+IFERROR(INDEX(Quantity!$A$5:$XX$441,MATCH($A44,Quantity!$A$5:$A$441,0),MATCH(AR$2,Quantity!$A$4:$XX$4,0)),0)*(IFERROR(INDEX(Prices!$A$4:$XX$441,MATCH($A44,Prices!$A$4:$A$441,0),MATCH(AR$2,Prices!$A$4:$XX$4,0)),0))</f>
        <v>941.01190000000008</v>
      </c>
      <c r="AS44" s="2">
        <f>+IFERROR(INDEX(Quantity!$A$5:$XX$441,MATCH($A44,Quantity!$A$5:$A$441,0),MATCH(AS$2,Quantity!$A$4:$XX$4,0)),0)*(IFERROR(INDEX(Prices!$A$4:$XX$441,MATCH($A44,Prices!$A$4:$A$441,0),MATCH(AS$2,Prices!$A$4:$XX$4,0)),0))</f>
        <v>0</v>
      </c>
      <c r="AT44" s="2">
        <f>+IFERROR(INDEX(Quantity!$A$5:$XX$441,MATCH($A44,Quantity!$A$5:$A$441,0),MATCH(AT$2,Quantity!$A$4:$XX$4,0)),0)*(IFERROR(INDEX(Prices!$A$4:$XX$441,MATCH($A44,Prices!$A$4:$A$441,0),MATCH(AT$2,Prices!$A$4:$XX$4,0)),0))</f>
        <v>0</v>
      </c>
    </row>
    <row r="45" spans="1:46" x14ac:dyDescent="0.25">
      <c r="A45" s="1">
        <f>+Quantity!A47</f>
        <v>44473</v>
      </c>
      <c r="B45" s="1"/>
      <c r="C45" s="13">
        <f>SUM($F45:XY45)</f>
        <v>7872.9700615573684</v>
      </c>
      <c r="D45" s="31">
        <f>+IFERROR(INDEX(Prices!$A$4:$XY$441,MATCH($A44,Prices!$A$4:$A$441,0),MATCH(F$2,Prices!$A$4:$XY$4,0))/INDEX(Prices!$A$4:$XY$441,MATCH($A45,Prices!$A$4:$A$441,0),MATCH(F$2,Prices!$A$4:$XY$4,0)),0)-1</f>
        <v>0</v>
      </c>
      <c r="E45" s="6">
        <f>((Cantidades4[[#This Row],[Totals]]-Cantidades4[[#This Row],[Deposits]])/C44)-1</f>
        <v>7.9741183582123787E-2</v>
      </c>
      <c r="F45" s="2">
        <f>+IFERROR(INDEX(Quantity!$A$5:$XX$441,MATCH($A45,Quantity!$A$5:$A$441,0),MATCH(F$2,Quantity!$A$4:$XX$4,0)),0)*(IFERROR(INDEX(Prices!$A$4:$XX$441,MATCH($A45,Prices!$A$4:$A$441,0),MATCH(F$2,Prices!$A$4:$XX$4,0)),0))</f>
        <v>0</v>
      </c>
      <c r="G45" s="2">
        <f>+IFERROR(INDEX(Quantity!$A$5:$XX$441,MATCH($A45,Quantity!$A$5:$A$441,0),MATCH(G$2,Quantity!$A$4:$XX$4,0)),0)*(IFERROR(INDEX(Prices!$A$4:$XX$441,MATCH($A45,Prices!$A$4:$A$441,0),MATCH(G$2,Prices!$A$4:$XX$4,0)),0))</f>
        <v>29.345400000000001</v>
      </c>
      <c r="H45" s="2">
        <f>+IFERROR(INDEX(Quantity!$A$5:$XX$441,MATCH($A45,Quantity!$A$5:$A$441,0),MATCH(H$2,Quantity!$A$4:$XX$4,0)),0)*(IFERROR(INDEX(Prices!$A$4:$XX$441,MATCH($A45,Prices!$A$4:$A$441,0),MATCH(H$2,Prices!$A$4:$XX$4,0)),0))</f>
        <v>56.306999999999277</v>
      </c>
      <c r="I45" s="2">
        <f>+IFERROR(INDEX(Quantity!$A$5:$XX$441,MATCH($A45,Quantity!$A$5:$A$441,0),MATCH(I$2,Quantity!$A$4:$XX$4,0)),0)*(IFERROR(INDEX(Prices!$A$4:$XX$441,MATCH($A45,Prices!$A$4:$A$441,0),MATCH(I$2,Prices!$A$4:$XX$4,0)),0))</f>
        <v>465.25200000000001</v>
      </c>
      <c r="J45" s="2">
        <f>+IFERROR(INDEX(Quantity!$A$5:$XX$441,MATCH($A45,Quantity!$A$5:$A$441,0),MATCH(J$2,Quantity!$A$4:$XX$4,0)),0)*(IFERROR(INDEX(Prices!$A$4:$XX$441,MATCH($A45,Prices!$A$4:$A$441,0),MATCH(J$2,Prices!$A$4:$XX$4,0)),0))</f>
        <v>0</v>
      </c>
      <c r="K45" s="2">
        <f>+IFERROR(INDEX(Quantity!$A$5:$XX$441,MATCH($A45,Quantity!$A$5:$A$441,0),MATCH(K$2,Quantity!$A$4:$XX$4,0)),0)*(IFERROR(INDEX(Prices!$A$4:$XX$441,MATCH($A45,Prices!$A$4:$A$441,0),MATCH(K$2,Prices!$A$4:$XX$4,0)),0))</f>
        <v>0</v>
      </c>
      <c r="L45" s="2">
        <f>+IFERROR(INDEX(Quantity!$A$5:$XX$441,MATCH($A45,Quantity!$A$5:$A$441,0),MATCH(L$2,Quantity!$A$4:$XX$4,0)),0)*(IFERROR(INDEX(Prices!$A$4:$XX$441,MATCH($A45,Prices!$A$4:$A$441,0),MATCH(L$2,Prices!$A$4:$XX$4,0)),0))</f>
        <v>0</v>
      </c>
      <c r="M45" s="2">
        <f>+IFERROR(INDEX(Quantity!$A$5:$XX$441,MATCH($A45,Quantity!$A$5:$A$441,0),MATCH(M$2,Quantity!$A$4:$XX$4,0)),0)*(IFERROR(INDEX(Prices!$A$4:$XX$441,MATCH($A45,Prices!$A$4:$A$441,0),MATCH(M$2,Prices!$A$4:$XX$4,0)),0))</f>
        <v>0</v>
      </c>
      <c r="N45" s="2">
        <f>+IFERROR(INDEX(Quantity!$A$5:$XX$441,MATCH($A45,Quantity!$A$5:$A$441,0),MATCH(N$2,Quantity!$A$4:$XX$4,0)),0)*(IFERROR(INDEX(Prices!$A$4:$XX$441,MATCH($A45,Prices!$A$4:$A$441,0),MATCH(N$2,Prices!$A$4:$XX$4,0)),0))</f>
        <v>0</v>
      </c>
      <c r="O45" s="2">
        <f>+IFERROR(INDEX(Quantity!$A$5:$XX$441,MATCH($A45,Quantity!$A$5:$A$441,0),MATCH(O$2,Quantity!$A$4:$XX$4,0)),0)*(IFERROR(INDEX(Prices!$A$4:$XX$441,MATCH($A45,Prices!$A$4:$A$441,0),MATCH(O$2,Prices!$A$4:$XX$4,0)),0))</f>
        <v>916.06420000000003</v>
      </c>
      <c r="P45" s="2">
        <f>+IFERROR(INDEX(Quantity!$A$5:$XX$441,MATCH($A45,Quantity!$A$5:$A$441,0),MATCH(P$2,Quantity!$A$4:$XX$4,0)),0)*(IFERROR(INDEX(Prices!$A$4:$XX$441,MATCH($A45,Prices!$A$4:$A$441,0),MATCH(P$2,Prices!$A$4:$XX$4,0)),0))</f>
        <v>-2.2737367544323206E-13</v>
      </c>
      <c r="Q45" s="2">
        <f>+IFERROR(INDEX(Quantity!$A$5:$XX$441,MATCH($A45,Quantity!$A$5:$A$441,0),MATCH(Q$2,Quantity!$A$4:$XX$4,0)),0)*(IFERROR(INDEX(Prices!$A$4:$XX$441,MATCH($A45,Prices!$A$4:$A$441,0),MATCH(Q$2,Prices!$A$4:$XX$4,0)),0))</f>
        <v>-3.979039320256561E-13</v>
      </c>
      <c r="R45" s="2">
        <f>+IFERROR(INDEX(Quantity!$A$5:$XX$441,MATCH($A45,Quantity!$A$5:$A$441,0),MATCH(R$2,Quantity!$A$4:$XX$4,0)),0)*(IFERROR(INDEX(Prices!$A$4:$XX$441,MATCH($A45,Prices!$A$4:$A$441,0),MATCH(R$2,Prices!$A$4:$XX$4,0)),0))</f>
        <v>0</v>
      </c>
      <c r="S45" s="2">
        <f>+IFERROR(INDEX(Quantity!$A$5:$XX$441,MATCH($A45,Quantity!$A$5:$A$441,0),MATCH(S$2,Quantity!$A$4:$XX$4,0)),0)*(IFERROR(INDEX(Prices!$A$4:$XX$441,MATCH($A45,Prices!$A$4:$A$441,0),MATCH(S$2,Prices!$A$4:$XX$4,0)),0))</f>
        <v>1270.0899962999999</v>
      </c>
      <c r="T45" s="2">
        <f>+IFERROR(INDEX(Quantity!$A$5:$XX$441,MATCH($A45,Quantity!$A$5:$A$441,0),MATCH(T$2,Quantity!$A$4:$XX$4,0)),0)*(IFERROR(INDEX(Prices!$A$4:$XX$441,MATCH($A45,Prices!$A$4:$A$441,0),MATCH(T$2,Prices!$A$4:$XX$4,0)),0))</f>
        <v>0</v>
      </c>
      <c r="U45" s="2">
        <f>+IFERROR(INDEX(Quantity!$A$5:$XX$441,MATCH($A45,Quantity!$A$5:$A$441,0),MATCH(U$2,Quantity!$A$4:$XX$4,0)),0)*(IFERROR(INDEX(Prices!$A$4:$XX$441,MATCH($A45,Prices!$A$4:$A$441,0),MATCH(U$2,Prices!$A$4:$XX$4,0)),0))</f>
        <v>0</v>
      </c>
      <c r="V45" s="2">
        <f>+IFERROR(INDEX(Quantity!$A$5:$XX$441,MATCH($A45,Quantity!$A$5:$A$441,0),MATCH(V$2,Quantity!$A$4:$XX$4,0)),0)*(IFERROR(INDEX(Prices!$A$4:$XX$441,MATCH($A45,Prices!$A$4:$A$441,0),MATCH(V$2,Prices!$A$4:$XX$4,0)),0))</f>
        <v>0</v>
      </c>
      <c r="W45" s="2">
        <f>+IFERROR(INDEX(Quantity!$A$5:$XX$441,MATCH($A45,Quantity!$A$5:$A$441,0),MATCH(W$2,Quantity!$A$4:$XX$4,0)),0)*(IFERROR(INDEX(Prices!$A$4:$XX$441,MATCH($A45,Prices!$A$4:$A$441,0),MATCH(W$2,Prices!$A$4:$XX$4,0)),0))</f>
        <v>0</v>
      </c>
      <c r="X45" s="2">
        <f>+IFERROR(INDEX(Quantity!$A$5:$XX$441,MATCH($A45,Quantity!$A$5:$A$441,0),MATCH(X$2,Quantity!$A$4:$XX$4,0)),0)*(IFERROR(INDEX(Prices!$A$4:$XX$441,MATCH($A45,Prices!$A$4:$A$441,0),MATCH(X$2,Prices!$A$4:$XX$4,0)),0))</f>
        <v>0</v>
      </c>
      <c r="Y45" s="2">
        <f>+IFERROR(INDEX(Quantity!$A$5:$XX$441,MATCH($A45,Quantity!$A$5:$A$441,0),MATCH(Y$2,Quantity!$A$4:$XX$4,0)),0)*(IFERROR(INDEX(Prices!$A$4:$XX$441,MATCH($A45,Prices!$A$4:$A$441,0),MATCH(Y$2,Prices!$A$4:$XX$4,0)),0))</f>
        <v>0</v>
      </c>
      <c r="Z45" s="2">
        <f>+IFERROR(INDEX(Quantity!$A$5:$XX$441,MATCH($A45,Quantity!$A$5:$A$441,0),MATCH(Z$2,Quantity!$A$4:$XX$4,0)),0)*(IFERROR(INDEX(Prices!$A$4:$XX$441,MATCH($A45,Prices!$A$4:$A$441,0),MATCH(Z$2,Prices!$A$4:$XX$4,0)),0))</f>
        <v>0</v>
      </c>
      <c r="AA45" s="2">
        <f>+IFERROR(INDEX(Quantity!$A$5:$XX$441,MATCH($A45,Quantity!$A$5:$A$441,0),MATCH(AA$2,Quantity!$A$4:$XX$4,0)),0)*(IFERROR(INDEX(Prices!$A$4:$XX$441,MATCH($A45,Prices!$A$4:$A$441,0),MATCH(AA$2,Prices!$A$4:$XX$4,0)),0))</f>
        <v>4.4744774714013591E-13</v>
      </c>
      <c r="AB45" s="2">
        <f>+IFERROR(INDEX(Quantity!$A$5:$XX$441,MATCH($A45,Quantity!$A$5:$A$441,0),MATCH(AB$2,Quantity!$A$4:$XX$4,0)),0)*(IFERROR(INDEX(Prices!$A$4:$XX$441,MATCH($A45,Prices!$A$4:$A$441,0),MATCH(AB$2,Prices!$A$4:$XX$4,0)),0))</f>
        <v>0</v>
      </c>
      <c r="AC45" s="2">
        <f>+IFERROR(INDEX(Quantity!$A$5:$XX$441,MATCH($A45,Quantity!$A$5:$A$441,0),MATCH(AC$2,Quantity!$A$4:$XX$4,0)),0)*(IFERROR(INDEX(Prices!$A$4:$XX$441,MATCH($A45,Prices!$A$4:$A$441,0),MATCH(AC$2,Prices!$A$4:$XX$4,0)),0))</f>
        <v>0</v>
      </c>
      <c r="AD45" s="2">
        <f>+IFERROR(INDEX(Quantity!$A$5:$XX$441,MATCH($A45,Quantity!$A$5:$A$441,0),MATCH(AD$2,Quantity!$A$4:$XX$4,0)),0)*(IFERROR(INDEX(Prices!$A$4:$XX$441,MATCH($A45,Prices!$A$4:$A$441,0),MATCH(AD$2,Prices!$A$4:$XX$4,0)),0))</f>
        <v>0</v>
      </c>
      <c r="AE45" s="2">
        <f>+IFERROR(INDEX(Quantity!$A$5:$XX$441,MATCH($A45,Quantity!$A$5:$A$441,0),MATCH(AE$2,Quantity!$A$4:$XX$4,0)),0)*(IFERROR(INDEX(Prices!$A$4:$XX$441,MATCH($A45,Prices!$A$4:$A$441,0),MATCH(AE$2,Prices!$A$4:$XX$4,0)),0))</f>
        <v>0</v>
      </c>
      <c r="AF45" s="2">
        <f>+IFERROR(INDEX(Quantity!$A$5:$XX$441,MATCH($A45,Quantity!$A$5:$A$441,0),MATCH(AF$2,Quantity!$A$4:$XX$4,0)),0)*(IFERROR(INDEX(Prices!$A$4:$XX$441,MATCH($A45,Prices!$A$4:$A$441,0),MATCH(AF$2,Prices!$A$4:$XX$4,0)),0))</f>
        <v>0</v>
      </c>
      <c r="AG45" s="2">
        <f>+IFERROR(INDEX(Quantity!$A$5:$XX$441,MATCH($A45,Quantity!$A$5:$A$441,0),MATCH(AG$2,Quantity!$A$4:$XX$4,0)),0)*(IFERROR(INDEX(Prices!$A$4:$XX$441,MATCH($A45,Prices!$A$4:$A$441,0),MATCH(AG$2,Prices!$A$4:$XX$4,0)),0))</f>
        <v>0</v>
      </c>
      <c r="AH45" s="2">
        <f>+IFERROR(INDEX(Quantity!$A$5:$XX$441,MATCH($A45,Quantity!$A$5:$A$441,0),MATCH(AH$2,Quantity!$A$4:$XX$4,0)),0)*(IFERROR(INDEX(Prices!$A$4:$XX$441,MATCH($A45,Prices!$A$4:$A$441,0),MATCH(AH$2,Prices!$A$4:$XX$4,0)),0))</f>
        <v>-1.8189894035458566E-13</v>
      </c>
      <c r="AI45" s="2">
        <f>+IFERROR(INDEX(Quantity!$A$5:$XX$441,MATCH($A45,Quantity!$A$5:$A$441,0),MATCH(AI$2,Quantity!$A$4:$XX$4,0)),0)*(IFERROR(INDEX(Prices!$A$4:$XX$441,MATCH($A45,Prices!$A$4:$A$441,0),MATCH(AI$2,Prices!$A$4:$XX$4,0)),0))</f>
        <v>-4.437791987556607E-14</v>
      </c>
      <c r="AJ45" s="2">
        <f>+IFERROR(INDEX(Quantity!$A$5:$XX$441,MATCH($A45,Quantity!$A$5:$A$441,0),MATCH(AJ$2,Quantity!$A$4:$XX$4,0)),0)*(IFERROR(INDEX(Prices!$A$4:$XX$441,MATCH($A45,Prices!$A$4:$A$441,0),MATCH(AJ$2,Prices!$A$4:$XX$4,0)),0))</f>
        <v>1616.1176117890593</v>
      </c>
      <c r="AK45" s="2">
        <f>+IFERROR(INDEX(Quantity!$A$5:$XX$441,MATCH($A45,Quantity!$A$5:$A$441,0),MATCH(AK$2,Quantity!$A$4:$XX$4,0)),0)*(IFERROR(INDEX(Prices!$A$4:$XX$441,MATCH($A45,Prices!$A$4:$A$441,0),MATCH(AK$2,Prices!$A$4:$XX$4,0)),0))</f>
        <v>5.6843418860808015E-14</v>
      </c>
      <c r="AL45" s="2">
        <f>+IFERROR(INDEX(Quantity!$A$5:$XX$441,MATCH($A45,Quantity!$A$5:$A$441,0),MATCH(AL$2,Quantity!$A$4:$XX$4,0)),0)*(IFERROR(INDEX(Prices!$A$4:$XX$441,MATCH($A45,Prices!$A$4:$A$441,0),MATCH(AL$2,Prices!$A$4:$XX$4,0)),0))</f>
        <v>493.19999999999948</v>
      </c>
      <c r="AM45" s="2">
        <f>+IFERROR(INDEX(Quantity!$A$5:$XX$441,MATCH($A45,Quantity!$A$5:$A$441,0),MATCH(AM$2,Quantity!$A$4:$XX$4,0)),0)*(IFERROR(INDEX(Prices!$A$4:$XX$441,MATCH($A45,Prices!$A$4:$A$441,0),MATCH(AM$2,Prices!$A$4:$XX$4,0)),0))</f>
        <v>-2.9208246883031277E-13</v>
      </c>
      <c r="AN45" s="2">
        <f>+IFERROR(INDEX(Quantity!$A$5:$XX$441,MATCH($A45,Quantity!$A$5:$A$441,0),MATCH(AN$2,Quantity!$A$4:$XX$4,0)),0)*(IFERROR(INDEX(Prices!$A$4:$XX$441,MATCH($A45,Prices!$A$4:$A$441,0),MATCH(AN$2,Prices!$A$4:$XX$4,0)),0))</f>
        <v>0</v>
      </c>
      <c r="AO45" s="2">
        <f>+IFERROR(INDEX(Quantity!$A$5:$XX$441,MATCH($A45,Quantity!$A$5:$A$441,0),MATCH(AO$2,Quantity!$A$4:$XX$4,0)),0)*(IFERROR(INDEX(Prices!$A$4:$XX$441,MATCH($A45,Prices!$A$4:$A$441,0),MATCH(AO$2,Prices!$A$4:$XX$4,0)),0))</f>
        <v>0</v>
      </c>
      <c r="AP45" s="2">
        <f>+IFERROR(INDEX(Quantity!$A$5:$XX$441,MATCH($A45,Quantity!$A$5:$A$441,0),MATCH(AP$2,Quantity!$A$4:$XX$4,0)),0)*(IFERROR(INDEX(Prices!$A$4:$XX$441,MATCH($A45,Prices!$A$4:$A$441,0),MATCH(AP$2,Prices!$A$4:$XX$4,0)),0))</f>
        <v>1059.3233027654999</v>
      </c>
      <c r="AQ45" s="2">
        <f>+IFERROR(INDEX(Quantity!$A$5:$XX$441,MATCH($A45,Quantity!$A$5:$A$441,0),MATCH(AQ$2,Quantity!$A$4:$XX$4,0)),0)*(IFERROR(INDEX(Prices!$A$4:$XX$441,MATCH($A45,Prices!$A$4:$A$441,0),MATCH(AQ$2,Prices!$A$4:$XX$4,0)),0))</f>
        <v>984.980550702811</v>
      </c>
      <c r="AR45" s="2">
        <f>+IFERROR(INDEX(Quantity!$A$5:$XX$441,MATCH($A45,Quantity!$A$5:$A$441,0),MATCH(AR$2,Quantity!$A$4:$XX$4,0)),0)*(IFERROR(INDEX(Prices!$A$4:$XX$441,MATCH($A45,Prices!$A$4:$A$441,0),MATCH(AR$2,Prices!$A$4:$XX$4,0)),0))</f>
        <v>982.28999999999928</v>
      </c>
      <c r="AS45" s="2">
        <f>+IFERROR(INDEX(Quantity!$A$5:$XX$441,MATCH($A45,Quantity!$A$5:$A$441,0),MATCH(AS$2,Quantity!$A$4:$XX$4,0)),0)*(IFERROR(INDEX(Prices!$A$4:$XX$441,MATCH($A45,Prices!$A$4:$A$441,0),MATCH(AS$2,Prices!$A$4:$XX$4,0)),0))</f>
        <v>0</v>
      </c>
      <c r="AT45" s="2">
        <f>+IFERROR(INDEX(Quantity!$A$5:$XX$441,MATCH($A45,Quantity!$A$5:$A$441,0),MATCH(AT$2,Quantity!$A$4:$XX$4,0)),0)*(IFERROR(INDEX(Prices!$A$4:$XX$441,MATCH($A45,Prices!$A$4:$A$441,0),MATCH(AT$2,Prices!$A$4:$XX$4,0)),0))</f>
        <v>0</v>
      </c>
    </row>
    <row r="46" spans="1:46" x14ac:dyDescent="0.25">
      <c r="A46" s="1">
        <f>+Quantity!A48</f>
        <v>44476</v>
      </c>
      <c r="B46" s="1"/>
      <c r="C46" s="13">
        <f>SUM($F46:XY46)</f>
        <v>8031.879282938814</v>
      </c>
      <c r="D46" s="31">
        <f>+IFERROR(INDEX(Prices!$A$4:$XY$441,MATCH($A45,Prices!$A$4:$A$441,0),MATCH(F$2,Prices!$A$4:$XY$4,0))/INDEX(Prices!$A$4:$XY$441,MATCH($A46,Prices!$A$4:$A$441,0),MATCH(F$2,Prices!$A$4:$XY$4,0)),0)-1</f>
        <v>0</v>
      </c>
      <c r="E46" s="6">
        <f>((Cantidades4[[#This Row],[Totals]]-Cantidades4[[#This Row],[Deposits]])/C45)-1</f>
        <v>2.0184151614824231E-2</v>
      </c>
      <c r="F46" s="2">
        <f>+IFERROR(INDEX(Quantity!$A$5:$XX$441,MATCH($A46,Quantity!$A$5:$A$441,0),MATCH(F$2,Quantity!$A$4:$XX$4,0)),0)*(IFERROR(INDEX(Prices!$A$4:$XX$441,MATCH($A46,Prices!$A$4:$A$441,0),MATCH(F$2,Prices!$A$4:$XX$4,0)),0))</f>
        <v>0</v>
      </c>
      <c r="G46" s="2">
        <f>+IFERROR(INDEX(Quantity!$A$5:$XX$441,MATCH($A46,Quantity!$A$5:$A$441,0),MATCH(G$2,Quantity!$A$4:$XX$4,0)),0)*(IFERROR(INDEX(Prices!$A$4:$XX$441,MATCH($A46,Prices!$A$4:$A$441,0),MATCH(G$2,Prices!$A$4:$XX$4,0)),0))</f>
        <v>29.345400000000001</v>
      </c>
      <c r="H46" s="2">
        <f>+IFERROR(INDEX(Quantity!$A$5:$XX$441,MATCH($A46,Quantity!$A$5:$A$441,0),MATCH(H$2,Quantity!$A$4:$XX$4,0)),0)*(IFERROR(INDEX(Prices!$A$4:$XX$441,MATCH($A46,Prices!$A$4:$A$441,0),MATCH(H$2,Prices!$A$4:$XX$4,0)),0))</f>
        <v>56.306999999999277</v>
      </c>
      <c r="I46" s="2">
        <f>+IFERROR(INDEX(Quantity!$A$5:$XX$441,MATCH($A46,Quantity!$A$5:$A$441,0),MATCH(I$2,Quantity!$A$4:$XX$4,0)),0)*(IFERROR(INDEX(Prices!$A$4:$XX$441,MATCH($A46,Prices!$A$4:$A$441,0),MATCH(I$2,Prices!$A$4:$XX$4,0)),0))</f>
        <v>465.25200000000001</v>
      </c>
      <c r="J46" s="2">
        <f>+IFERROR(INDEX(Quantity!$A$5:$XX$441,MATCH($A46,Quantity!$A$5:$A$441,0),MATCH(J$2,Quantity!$A$4:$XX$4,0)),0)*(IFERROR(INDEX(Prices!$A$4:$XX$441,MATCH($A46,Prices!$A$4:$A$441,0),MATCH(J$2,Prices!$A$4:$XX$4,0)),0))</f>
        <v>0</v>
      </c>
      <c r="K46" s="2">
        <f>+IFERROR(INDEX(Quantity!$A$5:$XX$441,MATCH($A46,Quantity!$A$5:$A$441,0),MATCH(K$2,Quantity!$A$4:$XX$4,0)),0)*(IFERROR(INDEX(Prices!$A$4:$XX$441,MATCH($A46,Prices!$A$4:$A$441,0),MATCH(K$2,Prices!$A$4:$XX$4,0)),0))</f>
        <v>0</v>
      </c>
      <c r="L46" s="2">
        <f>+IFERROR(INDEX(Quantity!$A$5:$XX$441,MATCH($A46,Quantity!$A$5:$A$441,0),MATCH(L$2,Quantity!$A$4:$XX$4,0)),0)*(IFERROR(INDEX(Prices!$A$4:$XX$441,MATCH($A46,Prices!$A$4:$A$441,0),MATCH(L$2,Prices!$A$4:$XX$4,0)),0))</f>
        <v>0</v>
      </c>
      <c r="M46" s="2">
        <f>+IFERROR(INDEX(Quantity!$A$5:$XX$441,MATCH($A46,Quantity!$A$5:$A$441,0),MATCH(M$2,Quantity!$A$4:$XX$4,0)),0)*(IFERROR(INDEX(Prices!$A$4:$XX$441,MATCH($A46,Prices!$A$4:$A$441,0),MATCH(M$2,Prices!$A$4:$XX$4,0)),0))</f>
        <v>0</v>
      </c>
      <c r="N46" s="2">
        <f>+IFERROR(INDEX(Quantity!$A$5:$XX$441,MATCH($A46,Quantity!$A$5:$A$441,0),MATCH(N$2,Quantity!$A$4:$XX$4,0)),0)*(IFERROR(INDEX(Prices!$A$4:$XX$441,MATCH($A46,Prices!$A$4:$A$441,0),MATCH(N$2,Prices!$A$4:$XX$4,0)),0))</f>
        <v>0</v>
      </c>
      <c r="O46" s="2">
        <f>+IFERROR(INDEX(Quantity!$A$5:$XX$441,MATCH($A46,Quantity!$A$5:$A$441,0),MATCH(O$2,Quantity!$A$4:$XX$4,0)),0)*(IFERROR(INDEX(Prices!$A$4:$XX$441,MATCH($A46,Prices!$A$4:$A$441,0),MATCH(O$2,Prices!$A$4:$XX$4,0)),0))</f>
        <v>734.32</v>
      </c>
      <c r="P46" s="2">
        <f>+IFERROR(INDEX(Quantity!$A$5:$XX$441,MATCH($A46,Quantity!$A$5:$A$441,0),MATCH(P$2,Quantity!$A$4:$XX$4,0)),0)*(IFERROR(INDEX(Prices!$A$4:$XX$441,MATCH($A46,Prices!$A$4:$A$441,0),MATCH(P$2,Prices!$A$4:$XX$4,0)),0))</f>
        <v>-2.2737367544323206E-13</v>
      </c>
      <c r="Q46" s="2">
        <f>+IFERROR(INDEX(Quantity!$A$5:$XX$441,MATCH($A46,Quantity!$A$5:$A$441,0),MATCH(Q$2,Quantity!$A$4:$XX$4,0)),0)*(IFERROR(INDEX(Prices!$A$4:$XX$441,MATCH($A46,Prices!$A$4:$A$441,0),MATCH(Q$2,Prices!$A$4:$XX$4,0)),0))</f>
        <v>-3.979039320256561E-13</v>
      </c>
      <c r="R46" s="2">
        <f>+IFERROR(INDEX(Quantity!$A$5:$XX$441,MATCH($A46,Quantity!$A$5:$A$441,0),MATCH(R$2,Quantity!$A$4:$XX$4,0)),0)*(IFERROR(INDEX(Prices!$A$4:$XX$441,MATCH($A46,Prices!$A$4:$A$441,0),MATCH(R$2,Prices!$A$4:$XX$4,0)),0))</f>
        <v>0</v>
      </c>
      <c r="S46" s="2">
        <f>+IFERROR(INDEX(Quantity!$A$5:$XX$441,MATCH($A46,Quantity!$A$5:$A$441,0),MATCH(S$2,Quantity!$A$4:$XX$4,0)),0)*(IFERROR(INDEX(Prices!$A$4:$XX$441,MATCH($A46,Prices!$A$4:$A$441,0),MATCH(S$2,Prices!$A$4:$XX$4,0)),0))</f>
        <v>1101.4799999999998</v>
      </c>
      <c r="T46" s="2">
        <f>+IFERROR(INDEX(Quantity!$A$5:$XX$441,MATCH($A46,Quantity!$A$5:$A$441,0),MATCH(T$2,Quantity!$A$4:$XX$4,0)),0)*(IFERROR(INDEX(Prices!$A$4:$XX$441,MATCH($A46,Prices!$A$4:$A$441,0),MATCH(T$2,Prices!$A$4:$XX$4,0)),0))</f>
        <v>0</v>
      </c>
      <c r="U46" s="2">
        <f>+IFERROR(INDEX(Quantity!$A$5:$XX$441,MATCH($A46,Quantity!$A$5:$A$441,0),MATCH(U$2,Quantity!$A$4:$XX$4,0)),0)*(IFERROR(INDEX(Prices!$A$4:$XX$441,MATCH($A46,Prices!$A$4:$A$441,0),MATCH(U$2,Prices!$A$4:$XX$4,0)),0))</f>
        <v>0</v>
      </c>
      <c r="V46" s="2">
        <f>+IFERROR(INDEX(Quantity!$A$5:$XX$441,MATCH($A46,Quantity!$A$5:$A$441,0),MATCH(V$2,Quantity!$A$4:$XX$4,0)),0)*(IFERROR(INDEX(Prices!$A$4:$XX$441,MATCH($A46,Prices!$A$4:$A$441,0),MATCH(V$2,Prices!$A$4:$XX$4,0)),0))</f>
        <v>0</v>
      </c>
      <c r="W46" s="2">
        <f>+IFERROR(INDEX(Quantity!$A$5:$XX$441,MATCH($A46,Quantity!$A$5:$A$441,0),MATCH(W$2,Quantity!$A$4:$XX$4,0)),0)*(IFERROR(INDEX(Prices!$A$4:$XX$441,MATCH($A46,Prices!$A$4:$A$441,0),MATCH(W$2,Prices!$A$4:$XX$4,0)),0))</f>
        <v>0</v>
      </c>
      <c r="X46" s="2">
        <f>+IFERROR(INDEX(Quantity!$A$5:$XX$441,MATCH($A46,Quantity!$A$5:$A$441,0),MATCH(X$2,Quantity!$A$4:$XX$4,0)),0)*(IFERROR(INDEX(Prices!$A$4:$XX$441,MATCH($A46,Prices!$A$4:$A$441,0),MATCH(X$2,Prices!$A$4:$XX$4,0)),0))</f>
        <v>0</v>
      </c>
      <c r="Y46" s="2">
        <f>+IFERROR(INDEX(Quantity!$A$5:$XX$441,MATCH($A46,Quantity!$A$5:$A$441,0),MATCH(Y$2,Quantity!$A$4:$XX$4,0)),0)*(IFERROR(INDEX(Prices!$A$4:$XX$441,MATCH($A46,Prices!$A$4:$A$441,0),MATCH(Y$2,Prices!$A$4:$XX$4,0)),0))</f>
        <v>0</v>
      </c>
      <c r="Z46" s="2">
        <f>+IFERROR(INDEX(Quantity!$A$5:$XX$441,MATCH($A46,Quantity!$A$5:$A$441,0),MATCH(Z$2,Quantity!$A$4:$XX$4,0)),0)*(IFERROR(INDEX(Prices!$A$4:$XX$441,MATCH($A46,Prices!$A$4:$A$441,0),MATCH(Z$2,Prices!$A$4:$XX$4,0)),0))</f>
        <v>0</v>
      </c>
      <c r="AA46" s="2">
        <f>+IFERROR(INDEX(Quantity!$A$5:$XX$441,MATCH($A46,Quantity!$A$5:$A$441,0),MATCH(AA$2,Quantity!$A$4:$XX$4,0)),0)*(IFERROR(INDEX(Prices!$A$4:$XX$441,MATCH($A46,Prices!$A$4:$A$441,0),MATCH(AA$2,Prices!$A$4:$XX$4,0)),0))</f>
        <v>4.4744774714013591E-13</v>
      </c>
      <c r="AB46" s="2">
        <f>+IFERROR(INDEX(Quantity!$A$5:$XX$441,MATCH($A46,Quantity!$A$5:$A$441,0),MATCH(AB$2,Quantity!$A$4:$XX$4,0)),0)*(IFERROR(INDEX(Prices!$A$4:$XX$441,MATCH($A46,Prices!$A$4:$A$441,0),MATCH(AB$2,Prices!$A$4:$XX$4,0)),0))</f>
        <v>0</v>
      </c>
      <c r="AC46" s="2">
        <f>+IFERROR(INDEX(Quantity!$A$5:$XX$441,MATCH($A46,Quantity!$A$5:$A$441,0),MATCH(AC$2,Quantity!$A$4:$XX$4,0)),0)*(IFERROR(INDEX(Prices!$A$4:$XX$441,MATCH($A46,Prices!$A$4:$A$441,0),MATCH(AC$2,Prices!$A$4:$XX$4,0)),0))</f>
        <v>0</v>
      </c>
      <c r="AD46" s="2">
        <f>+IFERROR(INDEX(Quantity!$A$5:$XX$441,MATCH($A46,Quantity!$A$5:$A$441,0),MATCH(AD$2,Quantity!$A$4:$XX$4,0)),0)*(IFERROR(INDEX(Prices!$A$4:$XX$441,MATCH($A46,Prices!$A$4:$A$441,0),MATCH(AD$2,Prices!$A$4:$XX$4,0)),0))</f>
        <v>0</v>
      </c>
      <c r="AE46" s="2">
        <f>+IFERROR(INDEX(Quantity!$A$5:$XX$441,MATCH($A46,Quantity!$A$5:$A$441,0),MATCH(AE$2,Quantity!$A$4:$XX$4,0)),0)*(IFERROR(INDEX(Prices!$A$4:$XX$441,MATCH($A46,Prices!$A$4:$A$441,0),MATCH(AE$2,Prices!$A$4:$XX$4,0)),0))</f>
        <v>0</v>
      </c>
      <c r="AF46" s="2">
        <f>+IFERROR(INDEX(Quantity!$A$5:$XX$441,MATCH($A46,Quantity!$A$5:$A$441,0),MATCH(AF$2,Quantity!$A$4:$XX$4,0)),0)*(IFERROR(INDEX(Prices!$A$4:$XX$441,MATCH($A46,Prices!$A$4:$A$441,0),MATCH(AF$2,Prices!$A$4:$XX$4,0)),0))</f>
        <v>0</v>
      </c>
      <c r="AG46" s="2">
        <f>+IFERROR(INDEX(Quantity!$A$5:$XX$441,MATCH($A46,Quantity!$A$5:$A$441,0),MATCH(AG$2,Quantity!$A$4:$XX$4,0)),0)*(IFERROR(INDEX(Prices!$A$4:$XX$441,MATCH($A46,Prices!$A$4:$A$441,0),MATCH(AG$2,Prices!$A$4:$XX$4,0)),0))</f>
        <v>0</v>
      </c>
      <c r="AH46" s="2">
        <f>+IFERROR(INDEX(Quantity!$A$5:$XX$441,MATCH($A46,Quantity!$A$5:$A$441,0),MATCH(AH$2,Quantity!$A$4:$XX$4,0)),0)*(IFERROR(INDEX(Prices!$A$4:$XX$441,MATCH($A46,Prices!$A$4:$A$441,0),MATCH(AH$2,Prices!$A$4:$XX$4,0)),0))</f>
        <v>-1.8189894035458566E-13</v>
      </c>
      <c r="AI46" s="2">
        <f>+IFERROR(INDEX(Quantity!$A$5:$XX$441,MATCH($A46,Quantity!$A$5:$A$441,0),MATCH(AI$2,Quantity!$A$4:$XX$4,0)),0)*(IFERROR(INDEX(Prices!$A$4:$XX$441,MATCH($A46,Prices!$A$4:$A$441,0),MATCH(AI$2,Prices!$A$4:$XX$4,0)),0))</f>
        <v>-4.437791987556607E-14</v>
      </c>
      <c r="AJ46" s="2">
        <f>+IFERROR(INDEX(Quantity!$A$5:$XX$441,MATCH($A46,Quantity!$A$5:$A$441,0),MATCH(AJ$2,Quantity!$A$4:$XX$4,0)),0)*(IFERROR(INDEX(Prices!$A$4:$XX$441,MATCH($A46,Prices!$A$4:$A$441,0),MATCH(AJ$2,Prices!$A$4:$XX$4,0)),0))</f>
        <v>1619.1779322360046</v>
      </c>
      <c r="AK46" s="2">
        <f>+IFERROR(INDEX(Quantity!$A$5:$XX$441,MATCH($A46,Quantity!$A$5:$A$441,0),MATCH(AK$2,Quantity!$A$4:$XX$4,0)),0)*(IFERROR(INDEX(Prices!$A$4:$XX$441,MATCH($A46,Prices!$A$4:$A$441,0),MATCH(AK$2,Prices!$A$4:$XX$4,0)),0))</f>
        <v>5.6843418860808015E-14</v>
      </c>
      <c r="AL46" s="2">
        <f>+IFERROR(INDEX(Quantity!$A$5:$XX$441,MATCH($A46,Quantity!$A$5:$A$441,0),MATCH(AL$2,Quantity!$A$4:$XX$4,0)),0)*(IFERROR(INDEX(Prices!$A$4:$XX$441,MATCH($A46,Prices!$A$4:$A$441,0),MATCH(AL$2,Prices!$A$4:$XX$4,0)),0))</f>
        <v>489.08999999999958</v>
      </c>
      <c r="AM46" s="2">
        <f>+IFERROR(INDEX(Quantity!$A$5:$XX$441,MATCH($A46,Quantity!$A$5:$A$441,0),MATCH(AM$2,Quantity!$A$4:$XX$4,0)),0)*(IFERROR(INDEX(Prices!$A$4:$XX$441,MATCH($A46,Prices!$A$4:$A$441,0),MATCH(AM$2,Prices!$A$4:$XX$4,0)),0))</f>
        <v>-2.9208246883031277E-13</v>
      </c>
      <c r="AN46" s="2">
        <f>+IFERROR(INDEX(Quantity!$A$5:$XX$441,MATCH($A46,Quantity!$A$5:$A$441,0),MATCH(AN$2,Quantity!$A$4:$XX$4,0)),0)*(IFERROR(INDEX(Prices!$A$4:$XX$441,MATCH($A46,Prices!$A$4:$A$441,0),MATCH(AN$2,Prices!$A$4:$XX$4,0)),0))</f>
        <v>0</v>
      </c>
      <c r="AO46" s="2">
        <f>+IFERROR(INDEX(Quantity!$A$5:$XX$441,MATCH($A46,Quantity!$A$5:$A$441,0),MATCH(AO$2,Quantity!$A$4:$XX$4,0)),0)*(IFERROR(INDEX(Prices!$A$4:$XX$441,MATCH($A46,Prices!$A$4:$A$441,0),MATCH(AO$2,Prices!$A$4:$XX$4,0)),0))</f>
        <v>0</v>
      </c>
      <c r="AP46" s="2">
        <f>+IFERROR(INDEX(Quantity!$A$5:$XX$441,MATCH($A46,Quantity!$A$5:$A$441,0),MATCH(AP$2,Quantity!$A$4:$XX$4,0)),0)*(IFERROR(INDEX(Prices!$A$4:$XX$441,MATCH($A46,Prices!$A$4:$A$441,0),MATCH(AP$2,Prices!$A$4:$XX$4,0)),0))</f>
        <v>952.86240000000009</v>
      </c>
      <c r="AQ46" s="2">
        <f>+IFERROR(INDEX(Quantity!$A$5:$XX$441,MATCH($A46,Quantity!$A$5:$A$441,0),MATCH(AQ$2,Quantity!$A$4:$XX$4,0)),0)*(IFERROR(INDEX(Prices!$A$4:$XX$441,MATCH($A46,Prices!$A$4:$A$441,0),MATCH(AQ$2,Prices!$A$4:$XX$4,0)),0))</f>
        <v>984.980550702811</v>
      </c>
      <c r="AR46" s="2">
        <f>+IFERROR(INDEX(Quantity!$A$5:$XX$441,MATCH($A46,Quantity!$A$5:$A$441,0),MATCH(AR$2,Quantity!$A$4:$XX$4,0)),0)*(IFERROR(INDEX(Prices!$A$4:$XX$441,MATCH($A46,Prices!$A$4:$A$441,0),MATCH(AR$2,Prices!$A$4:$XX$4,0)),0))</f>
        <v>982.28999999999928</v>
      </c>
      <c r="AS46" s="2">
        <f>+IFERROR(INDEX(Quantity!$A$5:$XX$441,MATCH($A46,Quantity!$A$5:$A$441,0),MATCH(AS$2,Quantity!$A$4:$XX$4,0)),0)*(IFERROR(INDEX(Prices!$A$4:$XX$441,MATCH($A46,Prices!$A$4:$A$441,0),MATCH(AS$2,Prices!$A$4:$XX$4,0)),0))</f>
        <v>616.774</v>
      </c>
      <c r="AT46" s="2">
        <f>+IFERROR(INDEX(Quantity!$A$5:$XX$441,MATCH($A46,Quantity!$A$5:$A$441,0),MATCH(AT$2,Quantity!$A$4:$XX$4,0)),0)*(IFERROR(INDEX(Prices!$A$4:$XX$441,MATCH($A46,Prices!$A$4:$A$441,0),MATCH(AT$2,Prices!$A$4:$XX$4,0)),0))</f>
        <v>0</v>
      </c>
    </row>
    <row r="47" spans="1:46" x14ac:dyDescent="0.25">
      <c r="A47" s="1">
        <f>+Quantity!A49</f>
        <v>44477</v>
      </c>
      <c r="B47" s="1"/>
      <c r="C47" s="13">
        <f>SUM($F47:XY47)</f>
        <v>9044.8367643345791</v>
      </c>
      <c r="D47" s="31">
        <f>+IFERROR(INDEX(Prices!$A$4:$XY$441,MATCH($A46,Prices!$A$4:$A$441,0),MATCH(F$2,Prices!$A$4:$XY$4,0))/INDEX(Prices!$A$4:$XY$441,MATCH($A47,Prices!$A$4:$A$441,0),MATCH(F$2,Prices!$A$4:$XY$4,0)),0)-1</f>
        <v>0</v>
      </c>
      <c r="E47" s="6">
        <f>((Cantidades4[[#This Row],[Totals]]-Cantidades4[[#This Row],[Deposits]])/C46)-1</f>
        <v>0.12611711975645257</v>
      </c>
      <c r="F47" s="2">
        <f>+IFERROR(INDEX(Quantity!$A$5:$XX$441,MATCH($A47,Quantity!$A$5:$A$441,0),MATCH(F$2,Quantity!$A$4:$XX$4,0)),0)*(IFERROR(INDEX(Prices!$A$4:$XX$441,MATCH($A47,Prices!$A$4:$A$441,0),MATCH(F$2,Prices!$A$4:$XX$4,0)),0))</f>
        <v>0</v>
      </c>
      <c r="G47" s="2">
        <f>+IFERROR(INDEX(Quantity!$A$5:$XX$441,MATCH($A47,Quantity!$A$5:$A$441,0),MATCH(G$2,Quantity!$A$4:$XX$4,0)),0)*(IFERROR(INDEX(Prices!$A$4:$XX$441,MATCH($A47,Prices!$A$4:$A$441,0),MATCH(G$2,Prices!$A$4:$XX$4,0)),0))</f>
        <v>29.345400000000001</v>
      </c>
      <c r="H47" s="2">
        <f>+IFERROR(INDEX(Quantity!$A$5:$XX$441,MATCH($A47,Quantity!$A$5:$A$441,0),MATCH(H$2,Quantity!$A$4:$XX$4,0)),0)*(IFERROR(INDEX(Prices!$A$4:$XX$441,MATCH($A47,Prices!$A$4:$A$441,0),MATCH(H$2,Prices!$A$4:$XX$4,0)),0))</f>
        <v>56.306999999999277</v>
      </c>
      <c r="I47" s="2">
        <f>+IFERROR(INDEX(Quantity!$A$5:$XX$441,MATCH($A47,Quantity!$A$5:$A$441,0),MATCH(I$2,Quantity!$A$4:$XX$4,0)),0)*(IFERROR(INDEX(Prices!$A$4:$XX$441,MATCH($A47,Prices!$A$4:$A$441,0),MATCH(I$2,Prices!$A$4:$XX$4,0)),0))</f>
        <v>1058.7274512000001</v>
      </c>
      <c r="J47" s="2">
        <f>+IFERROR(INDEX(Quantity!$A$5:$XX$441,MATCH($A47,Quantity!$A$5:$A$441,0),MATCH(J$2,Quantity!$A$4:$XX$4,0)),0)*(IFERROR(INDEX(Prices!$A$4:$XX$441,MATCH($A47,Prices!$A$4:$A$441,0),MATCH(J$2,Prices!$A$4:$XX$4,0)),0))</f>
        <v>0</v>
      </c>
      <c r="K47" s="2">
        <f>+IFERROR(INDEX(Quantity!$A$5:$XX$441,MATCH($A47,Quantity!$A$5:$A$441,0),MATCH(K$2,Quantity!$A$4:$XX$4,0)),0)*(IFERROR(INDEX(Prices!$A$4:$XX$441,MATCH($A47,Prices!$A$4:$A$441,0),MATCH(K$2,Prices!$A$4:$XX$4,0)),0))</f>
        <v>0</v>
      </c>
      <c r="L47" s="2">
        <f>+IFERROR(INDEX(Quantity!$A$5:$XX$441,MATCH($A47,Quantity!$A$5:$A$441,0),MATCH(L$2,Quantity!$A$4:$XX$4,0)),0)*(IFERROR(INDEX(Prices!$A$4:$XX$441,MATCH($A47,Prices!$A$4:$A$441,0),MATCH(L$2,Prices!$A$4:$XX$4,0)),0))</f>
        <v>0</v>
      </c>
      <c r="M47" s="2">
        <f>+IFERROR(INDEX(Quantity!$A$5:$XX$441,MATCH($A47,Quantity!$A$5:$A$441,0),MATCH(M$2,Quantity!$A$4:$XX$4,0)),0)*(IFERROR(INDEX(Prices!$A$4:$XX$441,MATCH($A47,Prices!$A$4:$A$441,0),MATCH(M$2,Prices!$A$4:$XX$4,0)),0))</f>
        <v>0</v>
      </c>
      <c r="N47" s="2">
        <f>+IFERROR(INDEX(Quantity!$A$5:$XX$441,MATCH($A47,Quantity!$A$5:$A$441,0),MATCH(N$2,Quantity!$A$4:$XX$4,0)),0)*(IFERROR(INDEX(Prices!$A$4:$XX$441,MATCH($A47,Prices!$A$4:$A$441,0),MATCH(N$2,Prices!$A$4:$XX$4,0)),0))</f>
        <v>0</v>
      </c>
      <c r="O47" s="2">
        <f>+IFERROR(INDEX(Quantity!$A$5:$XX$441,MATCH($A47,Quantity!$A$5:$A$441,0),MATCH(O$2,Quantity!$A$4:$XX$4,0)),0)*(IFERROR(INDEX(Prices!$A$4:$XX$441,MATCH($A47,Prices!$A$4:$A$441,0),MATCH(O$2,Prices!$A$4:$XX$4,0)),0))</f>
        <v>734.32</v>
      </c>
      <c r="P47" s="2">
        <f>+IFERROR(INDEX(Quantity!$A$5:$XX$441,MATCH($A47,Quantity!$A$5:$A$441,0),MATCH(P$2,Quantity!$A$4:$XX$4,0)),0)*(IFERROR(INDEX(Prices!$A$4:$XX$441,MATCH($A47,Prices!$A$4:$A$441,0),MATCH(P$2,Prices!$A$4:$XX$4,0)),0))</f>
        <v>-2.2737367544323206E-13</v>
      </c>
      <c r="Q47" s="2">
        <f>+IFERROR(INDEX(Quantity!$A$5:$XX$441,MATCH($A47,Quantity!$A$5:$A$441,0),MATCH(Q$2,Quantity!$A$4:$XX$4,0)),0)*(IFERROR(INDEX(Prices!$A$4:$XX$441,MATCH($A47,Prices!$A$4:$A$441,0),MATCH(Q$2,Prices!$A$4:$XX$4,0)),0))</f>
        <v>-3.979039320256561E-13</v>
      </c>
      <c r="R47" s="2">
        <f>+IFERROR(INDEX(Quantity!$A$5:$XX$441,MATCH($A47,Quantity!$A$5:$A$441,0),MATCH(R$2,Quantity!$A$4:$XX$4,0)),0)*(IFERROR(INDEX(Prices!$A$4:$XX$441,MATCH($A47,Prices!$A$4:$A$441,0),MATCH(R$2,Prices!$A$4:$XX$4,0)),0))</f>
        <v>0</v>
      </c>
      <c r="S47" s="2">
        <f>+IFERROR(INDEX(Quantity!$A$5:$XX$441,MATCH($A47,Quantity!$A$5:$A$441,0),MATCH(S$2,Quantity!$A$4:$XX$4,0)),0)*(IFERROR(INDEX(Prices!$A$4:$XX$441,MATCH($A47,Prices!$A$4:$A$441,0),MATCH(S$2,Prices!$A$4:$XX$4,0)),0))</f>
        <v>1101.4799999999998</v>
      </c>
      <c r="T47" s="2">
        <f>+IFERROR(INDEX(Quantity!$A$5:$XX$441,MATCH($A47,Quantity!$A$5:$A$441,0),MATCH(T$2,Quantity!$A$4:$XX$4,0)),0)*(IFERROR(INDEX(Prices!$A$4:$XX$441,MATCH($A47,Prices!$A$4:$A$441,0),MATCH(T$2,Prices!$A$4:$XX$4,0)),0))</f>
        <v>0</v>
      </c>
      <c r="U47" s="2">
        <f>+IFERROR(INDEX(Quantity!$A$5:$XX$441,MATCH($A47,Quantity!$A$5:$A$441,0),MATCH(U$2,Quantity!$A$4:$XX$4,0)),0)*(IFERROR(INDEX(Prices!$A$4:$XX$441,MATCH($A47,Prices!$A$4:$A$441,0),MATCH(U$2,Prices!$A$4:$XX$4,0)),0))</f>
        <v>0</v>
      </c>
      <c r="V47" s="2">
        <f>+IFERROR(INDEX(Quantity!$A$5:$XX$441,MATCH($A47,Quantity!$A$5:$A$441,0),MATCH(V$2,Quantity!$A$4:$XX$4,0)),0)*(IFERROR(INDEX(Prices!$A$4:$XX$441,MATCH($A47,Prices!$A$4:$A$441,0),MATCH(V$2,Prices!$A$4:$XX$4,0)),0))</f>
        <v>0</v>
      </c>
      <c r="W47" s="2">
        <f>+IFERROR(INDEX(Quantity!$A$5:$XX$441,MATCH($A47,Quantity!$A$5:$A$441,0),MATCH(W$2,Quantity!$A$4:$XX$4,0)),0)*(IFERROR(INDEX(Prices!$A$4:$XX$441,MATCH($A47,Prices!$A$4:$A$441,0),MATCH(W$2,Prices!$A$4:$XX$4,0)),0))</f>
        <v>0</v>
      </c>
      <c r="X47" s="2">
        <f>+IFERROR(INDEX(Quantity!$A$5:$XX$441,MATCH($A47,Quantity!$A$5:$A$441,0),MATCH(X$2,Quantity!$A$4:$XX$4,0)),0)*(IFERROR(INDEX(Prices!$A$4:$XX$441,MATCH($A47,Prices!$A$4:$A$441,0),MATCH(X$2,Prices!$A$4:$XX$4,0)),0))</f>
        <v>0</v>
      </c>
      <c r="Y47" s="2">
        <f>+IFERROR(INDEX(Quantity!$A$5:$XX$441,MATCH($A47,Quantity!$A$5:$A$441,0),MATCH(Y$2,Quantity!$A$4:$XX$4,0)),0)*(IFERROR(INDEX(Prices!$A$4:$XX$441,MATCH($A47,Prices!$A$4:$A$441,0),MATCH(Y$2,Prices!$A$4:$XX$4,0)),0))</f>
        <v>0</v>
      </c>
      <c r="Z47" s="2">
        <f>+IFERROR(INDEX(Quantity!$A$5:$XX$441,MATCH($A47,Quantity!$A$5:$A$441,0),MATCH(Z$2,Quantity!$A$4:$XX$4,0)),0)*(IFERROR(INDEX(Prices!$A$4:$XX$441,MATCH($A47,Prices!$A$4:$A$441,0),MATCH(Z$2,Prices!$A$4:$XX$4,0)),0))</f>
        <v>0</v>
      </c>
      <c r="AA47" s="2">
        <f>+IFERROR(INDEX(Quantity!$A$5:$XX$441,MATCH($A47,Quantity!$A$5:$A$441,0),MATCH(AA$2,Quantity!$A$4:$XX$4,0)),0)*(IFERROR(INDEX(Prices!$A$4:$XX$441,MATCH($A47,Prices!$A$4:$A$441,0),MATCH(AA$2,Prices!$A$4:$XX$4,0)),0))</f>
        <v>4.4744774714013591E-13</v>
      </c>
      <c r="AB47" s="2">
        <f>+IFERROR(INDEX(Quantity!$A$5:$XX$441,MATCH($A47,Quantity!$A$5:$A$441,0),MATCH(AB$2,Quantity!$A$4:$XX$4,0)),0)*(IFERROR(INDEX(Prices!$A$4:$XX$441,MATCH($A47,Prices!$A$4:$A$441,0),MATCH(AB$2,Prices!$A$4:$XX$4,0)),0))</f>
        <v>0</v>
      </c>
      <c r="AC47" s="2">
        <f>+IFERROR(INDEX(Quantity!$A$5:$XX$441,MATCH($A47,Quantity!$A$5:$A$441,0),MATCH(AC$2,Quantity!$A$4:$XX$4,0)),0)*(IFERROR(INDEX(Prices!$A$4:$XX$441,MATCH($A47,Prices!$A$4:$A$441,0),MATCH(AC$2,Prices!$A$4:$XX$4,0)),0))</f>
        <v>0</v>
      </c>
      <c r="AD47" s="2">
        <f>+IFERROR(INDEX(Quantity!$A$5:$XX$441,MATCH($A47,Quantity!$A$5:$A$441,0),MATCH(AD$2,Quantity!$A$4:$XX$4,0)),0)*(IFERROR(INDEX(Prices!$A$4:$XX$441,MATCH($A47,Prices!$A$4:$A$441,0),MATCH(AD$2,Prices!$A$4:$XX$4,0)),0))</f>
        <v>0</v>
      </c>
      <c r="AE47" s="2">
        <f>+IFERROR(INDEX(Quantity!$A$5:$XX$441,MATCH($A47,Quantity!$A$5:$A$441,0),MATCH(AE$2,Quantity!$A$4:$XX$4,0)),0)*(IFERROR(INDEX(Prices!$A$4:$XX$441,MATCH($A47,Prices!$A$4:$A$441,0),MATCH(AE$2,Prices!$A$4:$XX$4,0)),0))</f>
        <v>0</v>
      </c>
      <c r="AF47" s="2">
        <f>+IFERROR(INDEX(Quantity!$A$5:$XX$441,MATCH($A47,Quantity!$A$5:$A$441,0),MATCH(AF$2,Quantity!$A$4:$XX$4,0)),0)*(IFERROR(INDEX(Prices!$A$4:$XX$441,MATCH($A47,Prices!$A$4:$A$441,0),MATCH(AF$2,Prices!$A$4:$XX$4,0)),0))</f>
        <v>0</v>
      </c>
      <c r="AG47" s="2">
        <f>+IFERROR(INDEX(Quantity!$A$5:$XX$441,MATCH($A47,Quantity!$A$5:$A$441,0),MATCH(AG$2,Quantity!$A$4:$XX$4,0)),0)*(IFERROR(INDEX(Prices!$A$4:$XX$441,MATCH($A47,Prices!$A$4:$A$441,0),MATCH(AG$2,Prices!$A$4:$XX$4,0)),0))</f>
        <v>0</v>
      </c>
      <c r="AH47" s="2">
        <f>+IFERROR(INDEX(Quantity!$A$5:$XX$441,MATCH($A47,Quantity!$A$5:$A$441,0),MATCH(AH$2,Quantity!$A$4:$XX$4,0)),0)*(IFERROR(INDEX(Prices!$A$4:$XX$441,MATCH($A47,Prices!$A$4:$A$441,0),MATCH(AH$2,Prices!$A$4:$XX$4,0)),0))</f>
        <v>-1.8189894035458566E-13</v>
      </c>
      <c r="AI47" s="2">
        <f>+IFERROR(INDEX(Quantity!$A$5:$XX$441,MATCH($A47,Quantity!$A$5:$A$441,0),MATCH(AI$2,Quantity!$A$4:$XX$4,0)),0)*(IFERROR(INDEX(Prices!$A$4:$XX$441,MATCH($A47,Prices!$A$4:$A$441,0),MATCH(AI$2,Prices!$A$4:$XX$4,0)),0))</f>
        <v>-4.437791987556607E-14</v>
      </c>
      <c r="AJ47" s="2">
        <f>+IFERROR(INDEX(Quantity!$A$5:$XX$441,MATCH($A47,Quantity!$A$5:$A$441,0),MATCH(AJ$2,Quantity!$A$4:$XX$4,0)),0)*(IFERROR(INDEX(Prices!$A$4:$XX$441,MATCH($A47,Prices!$A$4:$A$441,0),MATCH(AJ$2,Prices!$A$4:$XX$4,0)),0))</f>
        <v>676.42173501520949</v>
      </c>
      <c r="AK47" s="2">
        <f>+IFERROR(INDEX(Quantity!$A$5:$XX$441,MATCH($A47,Quantity!$A$5:$A$441,0),MATCH(AK$2,Quantity!$A$4:$XX$4,0)),0)*(IFERROR(INDEX(Prices!$A$4:$XX$441,MATCH($A47,Prices!$A$4:$A$441,0),MATCH(AK$2,Prices!$A$4:$XX$4,0)),0))</f>
        <v>5.6843418860808015E-14</v>
      </c>
      <c r="AL47" s="2">
        <f>+IFERROR(INDEX(Quantity!$A$5:$XX$441,MATCH($A47,Quantity!$A$5:$A$441,0),MATCH(AL$2,Quantity!$A$4:$XX$4,0)),0)*(IFERROR(INDEX(Prices!$A$4:$XX$441,MATCH($A47,Prices!$A$4:$A$441,0),MATCH(AL$2,Prices!$A$4:$XX$4,0)),0))</f>
        <v>489.08999999999958</v>
      </c>
      <c r="AM47" s="2">
        <f>+IFERROR(INDEX(Quantity!$A$5:$XX$441,MATCH($A47,Quantity!$A$5:$A$441,0),MATCH(AM$2,Quantity!$A$4:$XX$4,0)),0)*(IFERROR(INDEX(Prices!$A$4:$XX$441,MATCH($A47,Prices!$A$4:$A$441,0),MATCH(AM$2,Prices!$A$4:$XX$4,0)),0))</f>
        <v>-2.9208246883031277E-13</v>
      </c>
      <c r="AN47" s="2">
        <f>+IFERROR(INDEX(Quantity!$A$5:$XX$441,MATCH($A47,Quantity!$A$5:$A$441,0),MATCH(AN$2,Quantity!$A$4:$XX$4,0)),0)*(IFERROR(INDEX(Prices!$A$4:$XX$441,MATCH($A47,Prices!$A$4:$A$441,0),MATCH(AN$2,Prices!$A$4:$XX$4,0)),0))</f>
        <v>0</v>
      </c>
      <c r="AO47" s="2">
        <f>+IFERROR(INDEX(Quantity!$A$5:$XX$441,MATCH($A47,Quantity!$A$5:$A$441,0),MATCH(AO$2,Quantity!$A$4:$XX$4,0)),0)*(IFERROR(INDEX(Prices!$A$4:$XX$441,MATCH($A47,Prices!$A$4:$A$441,0),MATCH(AO$2,Prices!$A$4:$XX$4,0)),0))</f>
        <v>0</v>
      </c>
      <c r="AP47" s="2">
        <f>+IFERROR(INDEX(Quantity!$A$5:$XX$441,MATCH($A47,Quantity!$A$5:$A$441,0),MATCH(AP$2,Quantity!$A$4:$XX$4,0)),0)*(IFERROR(INDEX(Prices!$A$4:$XX$441,MATCH($A47,Prices!$A$4:$A$441,0),MATCH(AP$2,Prices!$A$4:$XX$4,0)),0))</f>
        <v>1128.7429999999999</v>
      </c>
      <c r="AQ47" s="2">
        <f>+IFERROR(INDEX(Quantity!$A$5:$XX$441,MATCH($A47,Quantity!$A$5:$A$441,0),MATCH(AQ$2,Quantity!$A$4:$XX$4,0)),0)*(IFERROR(INDEX(Prices!$A$4:$XX$441,MATCH($A47,Prices!$A$4:$A$441,0),MATCH(AQ$2,Prices!$A$4:$XX$4,0)),0))</f>
        <v>984.980550702811</v>
      </c>
      <c r="AR47" s="2">
        <f>+IFERROR(INDEX(Quantity!$A$5:$XX$441,MATCH($A47,Quantity!$A$5:$A$441,0),MATCH(AR$2,Quantity!$A$4:$XX$4,0)),0)*(IFERROR(INDEX(Prices!$A$4:$XX$441,MATCH($A47,Prices!$A$4:$A$441,0),MATCH(AR$2,Prices!$A$4:$XX$4,0)),0))</f>
        <v>982.28999999999928</v>
      </c>
      <c r="AS47" s="2">
        <f>+IFERROR(INDEX(Quantity!$A$5:$XX$441,MATCH($A47,Quantity!$A$5:$A$441,0),MATCH(AS$2,Quantity!$A$4:$XX$4,0)),0)*(IFERROR(INDEX(Prices!$A$4:$XX$441,MATCH($A47,Prices!$A$4:$A$441,0),MATCH(AS$2,Prices!$A$4:$XX$4,0)),0))</f>
        <v>1803.1316274165617</v>
      </c>
      <c r="AT47" s="2">
        <f>+IFERROR(INDEX(Quantity!$A$5:$XX$441,MATCH($A47,Quantity!$A$5:$A$441,0),MATCH(AT$2,Quantity!$A$4:$XX$4,0)),0)*(IFERROR(INDEX(Prices!$A$4:$XX$441,MATCH($A47,Prices!$A$4:$A$441,0),MATCH(AT$2,Prices!$A$4:$XX$4,0)),0))</f>
        <v>0</v>
      </c>
    </row>
    <row r="48" spans="1:46" x14ac:dyDescent="0.25">
      <c r="A48" s="1">
        <f>+Quantity!A50</f>
        <v>44479</v>
      </c>
      <c r="B48" s="1"/>
      <c r="C48" s="13">
        <f>SUM($F48:XY48)</f>
        <v>9391.2861317891729</v>
      </c>
      <c r="D48" s="31">
        <f>+IFERROR(INDEX(Prices!$A$4:$XY$441,MATCH($A47,Prices!$A$4:$A$441,0),MATCH(F$2,Prices!$A$4:$XY$4,0))/INDEX(Prices!$A$4:$XY$441,MATCH($A48,Prices!$A$4:$A$441,0),MATCH(F$2,Prices!$A$4:$XY$4,0)),0)-1</f>
        <v>0</v>
      </c>
      <c r="E48" s="6">
        <f>((Cantidades4[[#This Row],[Totals]]-Cantidades4[[#This Row],[Deposits]])/C47)-1</f>
        <v>3.8303551128828106E-2</v>
      </c>
      <c r="F48" s="2">
        <f>+IFERROR(INDEX(Quantity!$A$5:$XX$441,MATCH($A48,Quantity!$A$5:$A$441,0),MATCH(F$2,Quantity!$A$4:$XX$4,0)),0)*(IFERROR(INDEX(Prices!$A$4:$XX$441,MATCH($A48,Prices!$A$4:$A$441,0),MATCH(F$2,Prices!$A$4:$XX$4,0)),0))</f>
        <v>0</v>
      </c>
      <c r="G48" s="2">
        <f>+IFERROR(INDEX(Quantity!$A$5:$XX$441,MATCH($A48,Quantity!$A$5:$A$441,0),MATCH(G$2,Quantity!$A$4:$XX$4,0)),0)*(IFERROR(INDEX(Prices!$A$4:$XX$441,MATCH($A48,Prices!$A$4:$A$441,0),MATCH(G$2,Prices!$A$4:$XX$4,0)),0))</f>
        <v>29.345400000000001</v>
      </c>
      <c r="H48" s="2">
        <f>+IFERROR(INDEX(Quantity!$A$5:$XX$441,MATCH($A48,Quantity!$A$5:$A$441,0),MATCH(H$2,Quantity!$A$4:$XX$4,0)),0)*(IFERROR(INDEX(Prices!$A$4:$XX$441,MATCH($A48,Prices!$A$4:$A$441,0),MATCH(H$2,Prices!$A$4:$XX$4,0)),0))</f>
        <v>56.306999999999277</v>
      </c>
      <c r="I48" s="2">
        <f>+IFERROR(INDEX(Quantity!$A$5:$XX$441,MATCH($A48,Quantity!$A$5:$A$441,0),MATCH(I$2,Quantity!$A$4:$XX$4,0)),0)*(IFERROR(INDEX(Prices!$A$4:$XX$441,MATCH($A48,Prices!$A$4:$A$441,0),MATCH(I$2,Prices!$A$4:$XX$4,0)),0))</f>
        <v>0</v>
      </c>
      <c r="J48" s="2">
        <f>+IFERROR(INDEX(Quantity!$A$5:$XX$441,MATCH($A48,Quantity!$A$5:$A$441,0),MATCH(J$2,Quantity!$A$4:$XX$4,0)),0)*(IFERROR(INDEX(Prices!$A$4:$XX$441,MATCH($A48,Prices!$A$4:$A$441,0),MATCH(J$2,Prices!$A$4:$XX$4,0)),0))</f>
        <v>0</v>
      </c>
      <c r="K48" s="2">
        <f>+IFERROR(INDEX(Quantity!$A$5:$XX$441,MATCH($A48,Quantity!$A$5:$A$441,0),MATCH(K$2,Quantity!$A$4:$XX$4,0)),0)*(IFERROR(INDEX(Prices!$A$4:$XX$441,MATCH($A48,Prices!$A$4:$A$441,0),MATCH(K$2,Prices!$A$4:$XX$4,0)),0))</f>
        <v>0</v>
      </c>
      <c r="L48" s="2">
        <f>+IFERROR(INDEX(Quantity!$A$5:$XX$441,MATCH($A48,Quantity!$A$5:$A$441,0),MATCH(L$2,Quantity!$A$4:$XX$4,0)),0)*(IFERROR(INDEX(Prices!$A$4:$XX$441,MATCH($A48,Prices!$A$4:$A$441,0),MATCH(L$2,Prices!$A$4:$XX$4,0)),0))</f>
        <v>0</v>
      </c>
      <c r="M48" s="2">
        <f>+IFERROR(INDEX(Quantity!$A$5:$XX$441,MATCH($A48,Quantity!$A$5:$A$441,0),MATCH(M$2,Quantity!$A$4:$XX$4,0)),0)*(IFERROR(INDEX(Prices!$A$4:$XX$441,MATCH($A48,Prices!$A$4:$A$441,0),MATCH(M$2,Prices!$A$4:$XX$4,0)),0))</f>
        <v>0</v>
      </c>
      <c r="N48" s="2">
        <f>+IFERROR(INDEX(Quantity!$A$5:$XX$441,MATCH($A48,Quantity!$A$5:$A$441,0),MATCH(N$2,Quantity!$A$4:$XX$4,0)),0)*(IFERROR(INDEX(Prices!$A$4:$XX$441,MATCH($A48,Prices!$A$4:$A$441,0),MATCH(N$2,Prices!$A$4:$XX$4,0)),0))</f>
        <v>0</v>
      </c>
      <c r="O48" s="2">
        <f>+IFERROR(INDEX(Quantity!$A$5:$XX$441,MATCH($A48,Quantity!$A$5:$A$441,0),MATCH(O$2,Quantity!$A$4:$XX$4,0)),0)*(IFERROR(INDEX(Prices!$A$4:$XX$441,MATCH($A48,Prices!$A$4:$A$441,0),MATCH(O$2,Prices!$A$4:$XX$4,0)),0))</f>
        <v>734.32</v>
      </c>
      <c r="P48" s="2">
        <f>+IFERROR(INDEX(Quantity!$A$5:$XX$441,MATCH($A48,Quantity!$A$5:$A$441,0),MATCH(P$2,Quantity!$A$4:$XX$4,0)),0)*(IFERROR(INDEX(Prices!$A$4:$XX$441,MATCH($A48,Prices!$A$4:$A$441,0),MATCH(P$2,Prices!$A$4:$XX$4,0)),0))</f>
        <v>-2.2737367544323206E-13</v>
      </c>
      <c r="Q48" s="2">
        <f>+IFERROR(INDEX(Quantity!$A$5:$XX$441,MATCH($A48,Quantity!$A$5:$A$441,0),MATCH(Q$2,Quantity!$A$4:$XX$4,0)),0)*(IFERROR(INDEX(Prices!$A$4:$XX$441,MATCH($A48,Prices!$A$4:$A$441,0),MATCH(Q$2,Prices!$A$4:$XX$4,0)),0))</f>
        <v>-3.979039320256561E-13</v>
      </c>
      <c r="R48" s="2">
        <f>+IFERROR(INDEX(Quantity!$A$5:$XX$441,MATCH($A48,Quantity!$A$5:$A$441,0),MATCH(R$2,Quantity!$A$4:$XX$4,0)),0)*(IFERROR(INDEX(Prices!$A$4:$XX$441,MATCH($A48,Prices!$A$4:$A$441,0),MATCH(R$2,Prices!$A$4:$XX$4,0)),0))</f>
        <v>0</v>
      </c>
      <c r="S48" s="2">
        <f>+IFERROR(INDEX(Quantity!$A$5:$XX$441,MATCH($A48,Quantity!$A$5:$A$441,0),MATCH(S$2,Quantity!$A$4:$XX$4,0)),0)*(IFERROR(INDEX(Prices!$A$4:$XX$441,MATCH($A48,Prices!$A$4:$A$441,0),MATCH(S$2,Prices!$A$4:$XX$4,0)),0))</f>
        <v>410.99999999999977</v>
      </c>
      <c r="T48" s="2">
        <f>+IFERROR(INDEX(Quantity!$A$5:$XX$441,MATCH($A48,Quantity!$A$5:$A$441,0),MATCH(T$2,Quantity!$A$4:$XX$4,0)),0)*(IFERROR(INDEX(Prices!$A$4:$XX$441,MATCH($A48,Prices!$A$4:$A$441,0),MATCH(T$2,Prices!$A$4:$XX$4,0)),0))</f>
        <v>0</v>
      </c>
      <c r="U48" s="2">
        <f>+IFERROR(INDEX(Quantity!$A$5:$XX$441,MATCH($A48,Quantity!$A$5:$A$441,0),MATCH(U$2,Quantity!$A$4:$XX$4,0)),0)*(IFERROR(INDEX(Prices!$A$4:$XX$441,MATCH($A48,Prices!$A$4:$A$441,0),MATCH(U$2,Prices!$A$4:$XX$4,0)),0))</f>
        <v>0</v>
      </c>
      <c r="V48" s="2">
        <f>+IFERROR(INDEX(Quantity!$A$5:$XX$441,MATCH($A48,Quantity!$A$5:$A$441,0),MATCH(V$2,Quantity!$A$4:$XX$4,0)),0)*(IFERROR(INDEX(Prices!$A$4:$XX$441,MATCH($A48,Prices!$A$4:$A$441,0),MATCH(V$2,Prices!$A$4:$XX$4,0)),0))</f>
        <v>0</v>
      </c>
      <c r="W48" s="2">
        <f>+IFERROR(INDEX(Quantity!$A$5:$XX$441,MATCH($A48,Quantity!$A$5:$A$441,0),MATCH(W$2,Quantity!$A$4:$XX$4,0)),0)*(IFERROR(INDEX(Prices!$A$4:$XX$441,MATCH($A48,Prices!$A$4:$A$441,0),MATCH(W$2,Prices!$A$4:$XX$4,0)),0))</f>
        <v>0</v>
      </c>
      <c r="X48" s="2">
        <f>+IFERROR(INDEX(Quantity!$A$5:$XX$441,MATCH($A48,Quantity!$A$5:$A$441,0),MATCH(X$2,Quantity!$A$4:$XX$4,0)),0)*(IFERROR(INDEX(Prices!$A$4:$XX$441,MATCH($A48,Prices!$A$4:$A$441,0),MATCH(X$2,Prices!$A$4:$XX$4,0)),0))</f>
        <v>0</v>
      </c>
      <c r="Y48" s="2">
        <f>+IFERROR(INDEX(Quantity!$A$5:$XX$441,MATCH($A48,Quantity!$A$5:$A$441,0),MATCH(Y$2,Quantity!$A$4:$XX$4,0)),0)*(IFERROR(INDEX(Prices!$A$4:$XX$441,MATCH($A48,Prices!$A$4:$A$441,0),MATCH(Y$2,Prices!$A$4:$XX$4,0)),0))</f>
        <v>0</v>
      </c>
      <c r="Z48" s="2">
        <f>+IFERROR(INDEX(Quantity!$A$5:$XX$441,MATCH($A48,Quantity!$A$5:$A$441,0),MATCH(Z$2,Quantity!$A$4:$XX$4,0)),0)*(IFERROR(INDEX(Prices!$A$4:$XX$441,MATCH($A48,Prices!$A$4:$A$441,0),MATCH(Z$2,Prices!$A$4:$XX$4,0)),0))</f>
        <v>0</v>
      </c>
      <c r="AA48" s="2">
        <f>+IFERROR(INDEX(Quantity!$A$5:$XX$441,MATCH($A48,Quantity!$A$5:$A$441,0),MATCH(AA$2,Quantity!$A$4:$XX$4,0)),0)*(IFERROR(INDEX(Prices!$A$4:$XX$441,MATCH($A48,Prices!$A$4:$A$441,0),MATCH(AA$2,Prices!$A$4:$XX$4,0)),0))</f>
        <v>4.4744774714013591E-13</v>
      </c>
      <c r="AB48" s="2">
        <f>+IFERROR(INDEX(Quantity!$A$5:$XX$441,MATCH($A48,Quantity!$A$5:$A$441,0),MATCH(AB$2,Quantity!$A$4:$XX$4,0)),0)*(IFERROR(INDEX(Prices!$A$4:$XX$441,MATCH($A48,Prices!$A$4:$A$441,0),MATCH(AB$2,Prices!$A$4:$XX$4,0)),0))</f>
        <v>0</v>
      </c>
      <c r="AC48" s="2">
        <f>+IFERROR(INDEX(Quantity!$A$5:$XX$441,MATCH($A48,Quantity!$A$5:$A$441,0),MATCH(AC$2,Quantity!$A$4:$XX$4,0)),0)*(IFERROR(INDEX(Prices!$A$4:$XX$441,MATCH($A48,Prices!$A$4:$A$441,0),MATCH(AC$2,Prices!$A$4:$XX$4,0)),0))</f>
        <v>0</v>
      </c>
      <c r="AD48" s="2">
        <f>+IFERROR(INDEX(Quantity!$A$5:$XX$441,MATCH($A48,Quantity!$A$5:$A$441,0),MATCH(AD$2,Quantity!$A$4:$XX$4,0)),0)*(IFERROR(INDEX(Prices!$A$4:$XX$441,MATCH($A48,Prices!$A$4:$A$441,0),MATCH(AD$2,Prices!$A$4:$XX$4,0)),0))</f>
        <v>0</v>
      </c>
      <c r="AE48" s="2">
        <f>+IFERROR(INDEX(Quantity!$A$5:$XX$441,MATCH($A48,Quantity!$A$5:$A$441,0),MATCH(AE$2,Quantity!$A$4:$XX$4,0)),0)*(IFERROR(INDEX(Prices!$A$4:$XX$441,MATCH($A48,Prices!$A$4:$A$441,0),MATCH(AE$2,Prices!$A$4:$XX$4,0)),0))</f>
        <v>0</v>
      </c>
      <c r="AF48" s="2">
        <f>+IFERROR(INDEX(Quantity!$A$5:$XX$441,MATCH($A48,Quantity!$A$5:$A$441,0),MATCH(AF$2,Quantity!$A$4:$XX$4,0)),0)*(IFERROR(INDEX(Prices!$A$4:$XX$441,MATCH($A48,Prices!$A$4:$A$441,0),MATCH(AF$2,Prices!$A$4:$XX$4,0)),0))</f>
        <v>0</v>
      </c>
      <c r="AG48" s="2">
        <f>+IFERROR(INDEX(Quantity!$A$5:$XX$441,MATCH($A48,Quantity!$A$5:$A$441,0),MATCH(AG$2,Quantity!$A$4:$XX$4,0)),0)*(IFERROR(INDEX(Prices!$A$4:$XX$441,MATCH($A48,Prices!$A$4:$A$441,0),MATCH(AG$2,Prices!$A$4:$XX$4,0)),0))</f>
        <v>0</v>
      </c>
      <c r="AH48" s="2">
        <f>+IFERROR(INDEX(Quantity!$A$5:$XX$441,MATCH($A48,Quantity!$A$5:$A$441,0),MATCH(AH$2,Quantity!$A$4:$XX$4,0)),0)*(IFERROR(INDEX(Prices!$A$4:$XX$441,MATCH($A48,Prices!$A$4:$A$441,0),MATCH(AH$2,Prices!$A$4:$XX$4,0)),0))</f>
        <v>-1.8189894035458566E-13</v>
      </c>
      <c r="AI48" s="2">
        <f>+IFERROR(INDEX(Quantity!$A$5:$XX$441,MATCH($A48,Quantity!$A$5:$A$441,0),MATCH(AI$2,Quantity!$A$4:$XX$4,0)),0)*(IFERROR(INDEX(Prices!$A$4:$XX$441,MATCH($A48,Prices!$A$4:$A$441,0),MATCH(AI$2,Prices!$A$4:$XX$4,0)),0))</f>
        <v>-4.437791987556607E-14</v>
      </c>
      <c r="AJ48" s="2">
        <f>+IFERROR(INDEX(Quantity!$A$5:$XX$441,MATCH($A48,Quantity!$A$5:$A$441,0),MATCH(AJ$2,Quantity!$A$4:$XX$4,0)),0)*(IFERROR(INDEX(Prices!$A$4:$XX$441,MATCH($A48,Prices!$A$4:$A$441,0),MATCH(AJ$2,Prices!$A$4:$XX$4,0)),0))</f>
        <v>676.42173501520949</v>
      </c>
      <c r="AK48" s="2">
        <f>+IFERROR(INDEX(Quantity!$A$5:$XX$441,MATCH($A48,Quantity!$A$5:$A$441,0),MATCH(AK$2,Quantity!$A$4:$XX$4,0)),0)*(IFERROR(INDEX(Prices!$A$4:$XX$441,MATCH($A48,Prices!$A$4:$A$441,0),MATCH(AK$2,Prices!$A$4:$XX$4,0)),0))</f>
        <v>5.6843418860808015E-14</v>
      </c>
      <c r="AL48" s="2">
        <f>+IFERROR(INDEX(Quantity!$A$5:$XX$441,MATCH($A48,Quantity!$A$5:$A$441,0),MATCH(AL$2,Quantity!$A$4:$XX$4,0)),0)*(IFERROR(INDEX(Prices!$A$4:$XX$441,MATCH($A48,Prices!$A$4:$A$441,0),MATCH(AL$2,Prices!$A$4:$XX$4,0)),0))</f>
        <v>489.08999999999958</v>
      </c>
      <c r="AM48" s="2">
        <f>+IFERROR(INDEX(Quantity!$A$5:$XX$441,MATCH($A48,Quantity!$A$5:$A$441,0),MATCH(AM$2,Quantity!$A$4:$XX$4,0)),0)*(IFERROR(INDEX(Prices!$A$4:$XX$441,MATCH($A48,Prices!$A$4:$A$441,0),MATCH(AM$2,Prices!$A$4:$XX$4,0)),0))</f>
        <v>3257.860000000001</v>
      </c>
      <c r="AN48" s="2">
        <f>+IFERROR(INDEX(Quantity!$A$5:$XX$441,MATCH($A48,Quantity!$A$5:$A$441,0),MATCH(AN$2,Quantity!$A$4:$XX$4,0)),0)*(IFERROR(INDEX(Prices!$A$4:$XX$441,MATCH($A48,Prices!$A$4:$A$441,0),MATCH(AN$2,Prices!$A$4:$XX$4,0)),0))</f>
        <v>0</v>
      </c>
      <c r="AO48" s="2">
        <f>+IFERROR(INDEX(Quantity!$A$5:$XX$441,MATCH($A48,Quantity!$A$5:$A$441,0),MATCH(AO$2,Quantity!$A$4:$XX$4,0)),0)*(IFERROR(INDEX(Prices!$A$4:$XX$441,MATCH($A48,Prices!$A$4:$A$441,0),MATCH(AO$2,Prices!$A$4:$XX$4,0)),0))</f>
        <v>0</v>
      </c>
      <c r="AP48" s="2">
        <f>+IFERROR(INDEX(Quantity!$A$5:$XX$441,MATCH($A48,Quantity!$A$5:$A$441,0),MATCH(AP$2,Quantity!$A$4:$XX$4,0)),0)*(IFERROR(INDEX(Prices!$A$4:$XX$441,MATCH($A48,Prices!$A$4:$A$441,0),MATCH(AP$2,Prices!$A$4:$XX$4,0)),0))</f>
        <v>483.74700000000001</v>
      </c>
      <c r="AQ48" s="2">
        <f>+IFERROR(INDEX(Quantity!$A$5:$XX$441,MATCH($A48,Quantity!$A$5:$A$441,0),MATCH(AQ$2,Quantity!$A$4:$XX$4,0)),0)*(IFERROR(INDEX(Prices!$A$4:$XX$441,MATCH($A48,Prices!$A$4:$A$441,0),MATCH(AQ$2,Prices!$A$4:$XX$4,0)),0))</f>
        <v>0</v>
      </c>
      <c r="AR48" s="2">
        <f>+IFERROR(INDEX(Quantity!$A$5:$XX$441,MATCH($A48,Quantity!$A$5:$A$441,0),MATCH(AR$2,Quantity!$A$4:$XX$4,0)),0)*(IFERROR(INDEX(Prices!$A$4:$XX$441,MATCH($A48,Prices!$A$4:$A$441,0),MATCH(AR$2,Prices!$A$4:$XX$4,0)),0))</f>
        <v>0</v>
      </c>
      <c r="AS48" s="2">
        <f>+IFERROR(INDEX(Quantity!$A$5:$XX$441,MATCH($A48,Quantity!$A$5:$A$441,0),MATCH(AS$2,Quantity!$A$4:$XX$4,0)),0)*(IFERROR(INDEX(Prices!$A$4:$XX$441,MATCH($A48,Prices!$A$4:$A$441,0),MATCH(AS$2,Prices!$A$4:$XX$4,0)),0))</f>
        <v>3253.1949967739638</v>
      </c>
      <c r="AT48" s="2">
        <f>+IFERROR(INDEX(Quantity!$A$5:$XX$441,MATCH($A48,Quantity!$A$5:$A$441,0),MATCH(AT$2,Quantity!$A$4:$XX$4,0)),0)*(IFERROR(INDEX(Prices!$A$4:$XX$441,MATCH($A48,Prices!$A$4:$A$441,0),MATCH(AT$2,Prices!$A$4:$XX$4,0)),0))</f>
        <v>0</v>
      </c>
    </row>
    <row r="49" spans="1:46" x14ac:dyDescent="0.25">
      <c r="A49" s="1">
        <f>+Quantity!A51</f>
        <v>44490</v>
      </c>
      <c r="B49" s="1"/>
      <c r="C49" s="13">
        <f>SUM($F49:XY49)</f>
        <v>9437.0386476721542</v>
      </c>
      <c r="D49" s="14">
        <f>+IFERROR(INDEX(Prices!$A$4:$XY$441,MATCH($A48,Prices!$A$4:$A$441,0),MATCH(F$2,Prices!$A$4:$XY$4,0))/INDEX(Prices!$A$4:$XY$441,MATCH($A49,Prices!$A$4:$A$441,0),MATCH(F$2,Prices!$A$4:$XY$4,0)),0)-1</f>
        <v>-0.36676003734827267</v>
      </c>
      <c r="E49" s="6">
        <f>((Cantidades4[[#This Row],[Totals]]-Cantidades4[[#This Row],[Deposits]])/C48)-1</f>
        <v>4.8718051224219128E-3</v>
      </c>
      <c r="F49" s="2">
        <f>+IFERROR(INDEX(Quantity!$A$5:$XX$441,MATCH($A49,Quantity!$A$5:$A$441,0),MATCH(F$2,Quantity!$A$4:$XX$4,0)),0)*(IFERROR(INDEX(Prices!$A$4:$XX$441,MATCH($A49,Prices!$A$4:$A$441,0),MATCH(F$2,Prices!$A$4:$XX$4,0)),0))</f>
        <v>0</v>
      </c>
      <c r="G49" s="2">
        <f>+IFERROR(INDEX(Quantity!$A$5:$XX$441,MATCH($A49,Quantity!$A$5:$A$441,0),MATCH(G$2,Quantity!$A$4:$XX$4,0)),0)*(IFERROR(INDEX(Prices!$A$4:$XX$441,MATCH($A49,Prices!$A$4:$A$441,0),MATCH(G$2,Prices!$A$4:$XX$4,0)),0))</f>
        <v>1146.3612000000001</v>
      </c>
      <c r="H49" s="2">
        <f>+IFERROR(INDEX(Quantity!$A$5:$XX$441,MATCH($A49,Quantity!$A$5:$A$441,0),MATCH(H$2,Quantity!$A$4:$XX$4,0)),0)*(IFERROR(INDEX(Prices!$A$4:$XX$441,MATCH($A49,Prices!$A$4:$A$441,0),MATCH(H$2,Prices!$A$4:$XX$4,0)),0))</f>
        <v>56.306999999999277</v>
      </c>
      <c r="I49" s="2">
        <f>+IFERROR(INDEX(Quantity!$A$5:$XX$441,MATCH($A49,Quantity!$A$5:$A$441,0),MATCH(I$2,Quantity!$A$4:$XX$4,0)),0)*(IFERROR(INDEX(Prices!$A$4:$XX$441,MATCH($A49,Prices!$A$4:$A$441,0),MATCH(I$2,Prices!$A$4:$XX$4,0)),0))</f>
        <v>0</v>
      </c>
      <c r="J49" s="2">
        <f>+IFERROR(INDEX(Quantity!$A$5:$XX$441,MATCH($A49,Quantity!$A$5:$A$441,0),MATCH(J$2,Quantity!$A$4:$XX$4,0)),0)*(IFERROR(INDEX(Prices!$A$4:$XX$441,MATCH($A49,Prices!$A$4:$A$441,0),MATCH(J$2,Prices!$A$4:$XX$4,0)),0))</f>
        <v>0</v>
      </c>
      <c r="K49" s="2">
        <f>+IFERROR(INDEX(Quantity!$A$5:$XX$441,MATCH($A49,Quantity!$A$5:$A$441,0),MATCH(K$2,Quantity!$A$4:$XX$4,0)),0)*(IFERROR(INDEX(Prices!$A$4:$XX$441,MATCH($A49,Prices!$A$4:$A$441,0),MATCH(K$2,Prices!$A$4:$XX$4,0)),0))</f>
        <v>0</v>
      </c>
      <c r="L49" s="2">
        <f>+IFERROR(INDEX(Quantity!$A$5:$XX$441,MATCH($A49,Quantity!$A$5:$A$441,0),MATCH(L$2,Quantity!$A$4:$XX$4,0)),0)*(IFERROR(INDEX(Prices!$A$4:$XX$441,MATCH($A49,Prices!$A$4:$A$441,0),MATCH(L$2,Prices!$A$4:$XX$4,0)),0))</f>
        <v>1148.5812987000004</v>
      </c>
      <c r="M49" s="2">
        <f>+IFERROR(INDEX(Quantity!$A$5:$XX$441,MATCH($A49,Quantity!$A$5:$A$441,0),MATCH(M$2,Quantity!$A$4:$XX$4,0)),0)*(IFERROR(INDEX(Prices!$A$4:$XX$441,MATCH($A49,Prices!$A$4:$A$441,0),MATCH(M$2,Prices!$A$4:$XX$4,0)),0))</f>
        <v>0</v>
      </c>
      <c r="N49" s="2">
        <f>+IFERROR(INDEX(Quantity!$A$5:$XX$441,MATCH($A49,Quantity!$A$5:$A$441,0),MATCH(N$2,Quantity!$A$4:$XX$4,0)),0)*(IFERROR(INDEX(Prices!$A$4:$XX$441,MATCH($A49,Prices!$A$4:$A$441,0),MATCH(N$2,Prices!$A$4:$XX$4,0)),0))</f>
        <v>0</v>
      </c>
      <c r="O49" s="2">
        <f>+IFERROR(INDEX(Quantity!$A$5:$XX$441,MATCH($A49,Quantity!$A$5:$A$441,0),MATCH(O$2,Quantity!$A$4:$XX$4,0)),0)*(IFERROR(INDEX(Prices!$A$4:$XX$441,MATCH($A49,Prices!$A$4:$A$441,0),MATCH(O$2,Prices!$A$4:$XX$4,0)),0))</f>
        <v>477.30799999999999</v>
      </c>
      <c r="P49" s="2">
        <f>+IFERROR(INDEX(Quantity!$A$5:$XX$441,MATCH($A49,Quantity!$A$5:$A$441,0),MATCH(P$2,Quantity!$A$4:$XX$4,0)),0)*(IFERROR(INDEX(Prices!$A$4:$XX$441,MATCH($A49,Prices!$A$4:$A$441,0),MATCH(P$2,Prices!$A$4:$XX$4,0)),0))</f>
        <v>-2.2737367544323206E-13</v>
      </c>
      <c r="Q49" s="2">
        <f>+IFERROR(INDEX(Quantity!$A$5:$XX$441,MATCH($A49,Quantity!$A$5:$A$441,0),MATCH(Q$2,Quantity!$A$4:$XX$4,0)),0)*(IFERROR(INDEX(Prices!$A$4:$XX$441,MATCH($A49,Prices!$A$4:$A$441,0),MATCH(Q$2,Prices!$A$4:$XX$4,0)),0))</f>
        <v>-342.48630000000043</v>
      </c>
      <c r="R49" s="2">
        <f>+IFERROR(INDEX(Quantity!$A$5:$XX$441,MATCH($A49,Quantity!$A$5:$A$441,0),MATCH(R$2,Quantity!$A$4:$XX$4,0)),0)*(IFERROR(INDEX(Prices!$A$4:$XX$441,MATCH($A49,Prices!$A$4:$A$441,0),MATCH(R$2,Prices!$A$4:$XX$4,0)),0))</f>
        <v>0</v>
      </c>
      <c r="S49" s="2">
        <f>+IFERROR(INDEX(Quantity!$A$5:$XX$441,MATCH($A49,Quantity!$A$5:$A$441,0),MATCH(S$2,Quantity!$A$4:$XX$4,0)),0)*(IFERROR(INDEX(Prices!$A$4:$XX$441,MATCH($A49,Prices!$A$4:$A$441,0),MATCH(S$2,Prices!$A$4:$XX$4,0)),0))</f>
        <v>139.73999999999981</v>
      </c>
      <c r="T49" s="2">
        <f>+IFERROR(INDEX(Quantity!$A$5:$XX$441,MATCH($A49,Quantity!$A$5:$A$441,0),MATCH(T$2,Quantity!$A$4:$XX$4,0)),0)*(IFERROR(INDEX(Prices!$A$4:$XX$441,MATCH($A49,Prices!$A$4:$A$441,0),MATCH(T$2,Prices!$A$4:$XX$4,0)),0))</f>
        <v>0</v>
      </c>
      <c r="U49" s="2">
        <f>+IFERROR(INDEX(Quantity!$A$5:$XX$441,MATCH($A49,Quantity!$A$5:$A$441,0),MATCH(U$2,Quantity!$A$4:$XX$4,0)),0)*(IFERROR(INDEX(Prices!$A$4:$XX$441,MATCH($A49,Prices!$A$4:$A$441,0),MATCH(U$2,Prices!$A$4:$XX$4,0)),0))</f>
        <v>0</v>
      </c>
      <c r="V49" s="2">
        <f>+IFERROR(INDEX(Quantity!$A$5:$XX$441,MATCH($A49,Quantity!$A$5:$A$441,0),MATCH(V$2,Quantity!$A$4:$XX$4,0)),0)*(IFERROR(INDEX(Prices!$A$4:$XX$441,MATCH($A49,Prices!$A$4:$A$441,0),MATCH(V$2,Prices!$A$4:$XX$4,0)),0))</f>
        <v>0</v>
      </c>
      <c r="W49" s="2">
        <f>+IFERROR(INDEX(Quantity!$A$5:$XX$441,MATCH($A49,Quantity!$A$5:$A$441,0),MATCH(W$2,Quantity!$A$4:$XX$4,0)),0)*(IFERROR(INDEX(Prices!$A$4:$XX$441,MATCH($A49,Prices!$A$4:$A$441,0),MATCH(W$2,Prices!$A$4:$XX$4,0)),0))</f>
        <v>0</v>
      </c>
      <c r="X49" s="2">
        <f>+IFERROR(INDEX(Quantity!$A$5:$XX$441,MATCH($A49,Quantity!$A$5:$A$441,0),MATCH(X$2,Quantity!$A$4:$XX$4,0)),0)*(IFERROR(INDEX(Prices!$A$4:$XX$441,MATCH($A49,Prices!$A$4:$A$441,0),MATCH(X$2,Prices!$A$4:$XX$4,0)),0))</f>
        <v>0</v>
      </c>
      <c r="Y49" s="2">
        <f>+IFERROR(INDEX(Quantity!$A$5:$XX$441,MATCH($A49,Quantity!$A$5:$A$441,0),MATCH(Y$2,Quantity!$A$4:$XX$4,0)),0)*(IFERROR(INDEX(Prices!$A$4:$XX$441,MATCH($A49,Prices!$A$4:$A$441,0),MATCH(Y$2,Prices!$A$4:$XX$4,0)),0))</f>
        <v>0</v>
      </c>
      <c r="Z49" s="2">
        <f>+IFERROR(INDEX(Quantity!$A$5:$XX$441,MATCH($A49,Quantity!$A$5:$A$441,0),MATCH(Z$2,Quantity!$A$4:$XX$4,0)),0)*(IFERROR(INDEX(Prices!$A$4:$XX$441,MATCH($A49,Prices!$A$4:$A$441,0),MATCH(Z$2,Prices!$A$4:$XX$4,0)),0))</f>
        <v>0</v>
      </c>
      <c r="AA49" s="2">
        <f>+IFERROR(INDEX(Quantity!$A$5:$XX$441,MATCH($A49,Quantity!$A$5:$A$441,0),MATCH(AA$2,Quantity!$A$4:$XX$4,0)),0)*(IFERROR(INDEX(Prices!$A$4:$XX$441,MATCH($A49,Prices!$A$4:$A$441,0),MATCH(AA$2,Prices!$A$4:$XX$4,0)),0))</f>
        <v>4.4744774714013591E-13</v>
      </c>
      <c r="AB49" s="2">
        <f>+IFERROR(INDEX(Quantity!$A$5:$XX$441,MATCH($A49,Quantity!$A$5:$A$441,0),MATCH(AB$2,Quantity!$A$4:$XX$4,0)),0)*(IFERROR(INDEX(Prices!$A$4:$XX$441,MATCH($A49,Prices!$A$4:$A$441,0),MATCH(AB$2,Prices!$A$4:$XX$4,0)),0))</f>
        <v>0</v>
      </c>
      <c r="AC49" s="2">
        <f>+IFERROR(INDEX(Quantity!$A$5:$XX$441,MATCH($A49,Quantity!$A$5:$A$441,0),MATCH(AC$2,Quantity!$A$4:$XX$4,0)),0)*(IFERROR(INDEX(Prices!$A$4:$XX$441,MATCH($A49,Prices!$A$4:$A$441,0),MATCH(AC$2,Prices!$A$4:$XX$4,0)),0))</f>
        <v>0</v>
      </c>
      <c r="AD49" s="2">
        <f>+IFERROR(INDEX(Quantity!$A$5:$XX$441,MATCH($A49,Quantity!$A$5:$A$441,0),MATCH(AD$2,Quantity!$A$4:$XX$4,0)),0)*(IFERROR(INDEX(Prices!$A$4:$XX$441,MATCH($A49,Prices!$A$4:$A$441,0),MATCH(AD$2,Prices!$A$4:$XX$4,0)),0))</f>
        <v>0</v>
      </c>
      <c r="AE49" s="2">
        <f>+IFERROR(INDEX(Quantity!$A$5:$XX$441,MATCH($A49,Quantity!$A$5:$A$441,0),MATCH(AE$2,Quantity!$A$4:$XX$4,0)),0)*(IFERROR(INDEX(Prices!$A$4:$XX$441,MATCH($A49,Prices!$A$4:$A$441,0),MATCH(AE$2,Prices!$A$4:$XX$4,0)),0))</f>
        <v>0</v>
      </c>
      <c r="AF49" s="2">
        <f>+IFERROR(INDEX(Quantity!$A$5:$XX$441,MATCH($A49,Quantity!$A$5:$A$441,0),MATCH(AF$2,Quantity!$A$4:$XX$4,0)),0)*(IFERROR(INDEX(Prices!$A$4:$XX$441,MATCH($A49,Prices!$A$4:$A$441,0),MATCH(AF$2,Prices!$A$4:$XX$4,0)),0))</f>
        <v>0</v>
      </c>
      <c r="AG49" s="2">
        <f>+IFERROR(INDEX(Quantity!$A$5:$XX$441,MATCH($A49,Quantity!$A$5:$A$441,0),MATCH(AG$2,Quantity!$A$4:$XX$4,0)),0)*(IFERROR(INDEX(Prices!$A$4:$XX$441,MATCH($A49,Prices!$A$4:$A$441,0),MATCH(AG$2,Prices!$A$4:$XX$4,0)),0))</f>
        <v>0</v>
      </c>
      <c r="AH49" s="2">
        <f>+IFERROR(INDEX(Quantity!$A$5:$XX$441,MATCH($A49,Quantity!$A$5:$A$441,0),MATCH(AH$2,Quantity!$A$4:$XX$4,0)),0)*(IFERROR(INDEX(Prices!$A$4:$XX$441,MATCH($A49,Prices!$A$4:$A$441,0),MATCH(AH$2,Prices!$A$4:$XX$4,0)),0))</f>
        <v>-1.8189894035458566E-13</v>
      </c>
      <c r="AI49" s="2">
        <f>+IFERROR(INDEX(Quantity!$A$5:$XX$441,MATCH($A49,Quantity!$A$5:$A$441,0),MATCH(AI$2,Quantity!$A$4:$XX$4,0)),0)*(IFERROR(INDEX(Prices!$A$4:$XX$441,MATCH($A49,Prices!$A$4:$A$441,0),MATCH(AI$2,Prices!$A$4:$XX$4,0)),0))</f>
        <v>-4.437791987556607E-14</v>
      </c>
      <c r="AJ49" s="2">
        <f>+IFERROR(INDEX(Quantity!$A$5:$XX$441,MATCH($A49,Quantity!$A$5:$A$441,0),MATCH(AJ$2,Quantity!$A$4:$XX$4,0)),0)*(IFERROR(INDEX(Prices!$A$4:$XX$441,MATCH($A49,Prices!$A$4:$A$441,0),MATCH(AJ$2,Prices!$A$4:$XX$4,0)),0))</f>
        <v>8.770557484038328E-14</v>
      </c>
      <c r="AK49" s="2">
        <f>+IFERROR(INDEX(Quantity!$A$5:$XX$441,MATCH($A49,Quantity!$A$5:$A$441,0),MATCH(AK$2,Quantity!$A$4:$XX$4,0)),0)*(IFERROR(INDEX(Prices!$A$4:$XX$441,MATCH($A49,Prices!$A$4:$A$441,0),MATCH(AK$2,Prices!$A$4:$XX$4,0)),0))</f>
        <v>5.6843418860808015E-14</v>
      </c>
      <c r="AL49" s="2">
        <f>+IFERROR(INDEX(Quantity!$A$5:$XX$441,MATCH($A49,Quantity!$A$5:$A$441,0),MATCH(AL$2,Quantity!$A$4:$XX$4,0)),0)*(IFERROR(INDEX(Prices!$A$4:$XX$441,MATCH($A49,Prices!$A$4:$A$441,0),MATCH(AL$2,Prices!$A$4:$XX$4,0)),0))</f>
        <v>0</v>
      </c>
      <c r="AM49" s="2">
        <f>+IFERROR(INDEX(Quantity!$A$5:$XX$441,MATCH($A49,Quantity!$A$5:$A$441,0),MATCH(AM$2,Quantity!$A$4:$XX$4,0)),0)*(IFERROR(INDEX(Prices!$A$4:$XX$441,MATCH($A49,Prices!$A$4:$A$441,0),MATCH(AM$2,Prices!$A$4:$XX$4,0)),0))</f>
        <v>3565.3476548928784</v>
      </c>
      <c r="AN49" s="2">
        <f>+IFERROR(INDEX(Quantity!$A$5:$XX$441,MATCH($A49,Quantity!$A$5:$A$441,0),MATCH(AN$2,Quantity!$A$4:$XX$4,0)),0)*(IFERROR(INDEX(Prices!$A$4:$XX$441,MATCH($A49,Prices!$A$4:$A$441,0),MATCH(AN$2,Prices!$A$4:$XX$4,0)),0))</f>
        <v>0</v>
      </c>
      <c r="AO49" s="2">
        <f>+IFERROR(INDEX(Quantity!$A$5:$XX$441,MATCH($A49,Quantity!$A$5:$A$441,0),MATCH(AO$2,Quantity!$A$4:$XX$4,0)),0)*(IFERROR(INDEX(Prices!$A$4:$XX$441,MATCH($A49,Prices!$A$4:$A$441,0),MATCH(AO$2,Prices!$A$4:$XX$4,0)),0))</f>
        <v>0</v>
      </c>
      <c r="AP49" s="2">
        <f>+IFERROR(INDEX(Quantity!$A$5:$XX$441,MATCH($A49,Quantity!$A$5:$A$441,0),MATCH(AP$2,Quantity!$A$4:$XX$4,0)),0)*(IFERROR(INDEX(Prices!$A$4:$XX$441,MATCH($A49,Prices!$A$4:$A$441,0),MATCH(AP$2,Prices!$A$4:$XX$4,0)),0))</f>
        <v>0</v>
      </c>
      <c r="AQ49" s="2">
        <f>+IFERROR(INDEX(Quantity!$A$5:$XX$441,MATCH($A49,Quantity!$A$5:$A$441,0),MATCH(AQ$2,Quantity!$A$4:$XX$4,0)),0)*(IFERROR(INDEX(Prices!$A$4:$XX$441,MATCH($A49,Prices!$A$4:$A$441,0),MATCH(AQ$2,Prices!$A$4:$XX$4,0)),0))</f>
        <v>0</v>
      </c>
      <c r="AR49" s="2">
        <f>+IFERROR(INDEX(Quantity!$A$5:$XX$441,MATCH($A49,Quantity!$A$5:$A$441,0),MATCH(AR$2,Quantity!$A$4:$XX$4,0)),0)*(IFERROR(INDEX(Prices!$A$4:$XX$441,MATCH($A49,Prices!$A$4:$A$441,0),MATCH(AR$2,Prices!$A$4:$XX$4,0)),0))</f>
        <v>0</v>
      </c>
      <c r="AS49" s="2">
        <f>+IFERROR(INDEX(Quantity!$A$5:$XX$441,MATCH($A49,Quantity!$A$5:$A$441,0),MATCH(AS$2,Quantity!$A$4:$XX$4,0)),0)*(IFERROR(INDEX(Prices!$A$4:$XX$441,MATCH($A49,Prices!$A$4:$A$441,0),MATCH(AS$2,Prices!$A$4:$XX$4,0)),0))</f>
        <v>3245.8797940792751</v>
      </c>
      <c r="AT49" s="2">
        <f>+IFERROR(INDEX(Quantity!$A$5:$XX$441,MATCH($A49,Quantity!$A$5:$A$441,0),MATCH(AT$2,Quantity!$A$4:$XX$4,0)),0)*(IFERROR(INDEX(Prices!$A$4:$XX$441,MATCH($A49,Prices!$A$4:$A$441,0),MATCH(AT$2,Prices!$A$4:$XX$4,0)),0))</f>
        <v>0</v>
      </c>
    </row>
    <row r="50" spans="1:46" x14ac:dyDescent="0.25">
      <c r="A50" s="1">
        <f>+Quantity!A52</f>
        <v>44528</v>
      </c>
      <c r="B50" s="1"/>
      <c r="C50" s="13">
        <f>SUM($F50:XY50)</f>
        <v>8433.7421551473817</v>
      </c>
      <c r="D50" s="31">
        <f>+IFERROR(INDEX(Prices!$A$4:$XY$441,MATCH($A49,Prices!$A$4:$A$441,0),MATCH(F$2,Prices!$A$4:$XY$4,0))/INDEX(Prices!$A$4:$XY$441,MATCH($A50,Prices!$A$4:$A$441,0),MATCH(F$2,Prices!$A$4:$XY$4,0)),0)-1</f>
        <v>0.12199465716829927</v>
      </c>
      <c r="E50" s="6">
        <f>((Cantidades4[[#This Row],[Totals]]-Cantidades4[[#This Row],[Deposits]])/C49)-1</f>
        <v>-0.10631475932042056</v>
      </c>
      <c r="F50" s="2">
        <f>+IFERROR(INDEX(Quantity!$A$5:$XX$441,MATCH($A50,Quantity!$A$5:$A$441,0),MATCH(F$2,Quantity!$A$4:$XX$4,0)),0)*(IFERROR(INDEX(Prices!$A$4:$XX$441,MATCH($A50,Prices!$A$4:$A$441,0),MATCH(F$2,Prices!$A$4:$XX$4,0)),0))</f>
        <v>767.3461848093807</v>
      </c>
      <c r="G50" s="2">
        <f>+IFERROR(INDEX(Quantity!$A$5:$XX$441,MATCH($A50,Quantity!$A$5:$A$441,0),MATCH(G$2,Quantity!$A$4:$XX$4,0)),0)*(IFERROR(INDEX(Prices!$A$4:$XX$441,MATCH($A50,Prices!$A$4:$A$441,0),MATCH(G$2,Prices!$A$4:$XX$4,0)),0))</f>
        <v>53.101199999999949</v>
      </c>
      <c r="H50" s="2">
        <f>+IFERROR(INDEX(Quantity!$A$5:$XX$441,MATCH($A50,Quantity!$A$5:$A$441,0),MATCH(H$2,Quantity!$A$4:$XX$4,0)),0)*(IFERROR(INDEX(Prices!$A$4:$XX$441,MATCH($A50,Prices!$A$4:$A$441,0),MATCH(H$2,Prices!$A$4:$XX$4,0)),0))</f>
        <v>56.306999999999277</v>
      </c>
      <c r="I50" s="2">
        <f>+IFERROR(INDEX(Quantity!$A$5:$XX$441,MATCH($A50,Quantity!$A$5:$A$441,0),MATCH(I$2,Quantity!$A$4:$XX$4,0)),0)*(IFERROR(INDEX(Prices!$A$4:$XX$441,MATCH($A50,Prices!$A$4:$A$441,0),MATCH(I$2,Prices!$A$4:$XX$4,0)),0))</f>
        <v>703.09770000000015</v>
      </c>
      <c r="J50" s="2">
        <f>+IFERROR(INDEX(Quantity!$A$5:$XX$441,MATCH($A50,Quantity!$A$5:$A$441,0),MATCH(J$2,Quantity!$A$4:$XX$4,0)),0)*(IFERROR(INDEX(Prices!$A$4:$XX$441,MATCH($A50,Prices!$A$4:$A$441,0),MATCH(J$2,Prices!$A$4:$XX$4,0)),0))</f>
        <v>854.74300000000005</v>
      </c>
      <c r="K50" s="2">
        <f>+IFERROR(INDEX(Quantity!$A$5:$XX$441,MATCH($A50,Quantity!$A$5:$A$441,0),MATCH(K$2,Quantity!$A$4:$XX$4,0)),0)*(IFERROR(INDEX(Prices!$A$4:$XX$441,MATCH($A50,Prices!$A$4:$A$441,0),MATCH(K$2,Prices!$A$4:$XX$4,0)),0))</f>
        <v>3177.9656653380007</v>
      </c>
      <c r="L50" s="2">
        <f>+IFERROR(INDEX(Quantity!$A$5:$XX$441,MATCH($A50,Quantity!$A$5:$A$441,0),MATCH(L$2,Quantity!$A$4:$XX$4,0)),0)*(IFERROR(INDEX(Prices!$A$4:$XX$441,MATCH($A50,Prices!$A$4:$A$441,0),MATCH(L$2,Prices!$A$4:$XX$4,0)),0))</f>
        <v>0</v>
      </c>
      <c r="M50" s="2">
        <f>+IFERROR(INDEX(Quantity!$A$5:$XX$441,MATCH($A50,Quantity!$A$5:$A$441,0),MATCH(M$2,Quantity!$A$4:$XX$4,0)),0)*(IFERROR(INDEX(Prices!$A$4:$XX$441,MATCH($A50,Prices!$A$4:$A$441,0),MATCH(M$2,Prices!$A$4:$XX$4,0)),0))</f>
        <v>1489.1304050000001</v>
      </c>
      <c r="N50" s="2">
        <f>+IFERROR(INDEX(Quantity!$A$5:$XX$441,MATCH($A50,Quantity!$A$5:$A$441,0),MATCH(N$2,Quantity!$A$4:$XX$4,0)),0)*(IFERROR(INDEX(Prices!$A$4:$XX$441,MATCH($A50,Prices!$A$4:$A$441,0),MATCH(N$2,Prices!$A$4:$XX$4,0)),0))</f>
        <v>854.74300000000005</v>
      </c>
      <c r="O50" s="2">
        <f>+IFERROR(INDEX(Quantity!$A$5:$XX$441,MATCH($A50,Quantity!$A$5:$A$441,0),MATCH(O$2,Quantity!$A$4:$XX$4,0)),0)*(IFERROR(INDEX(Prices!$A$4:$XX$441,MATCH($A50,Prices!$A$4:$A$441,0),MATCH(O$2,Prices!$A$4:$XX$4,0)),0))</f>
        <v>477.30799999999999</v>
      </c>
      <c r="P50" s="5">
        <f>+IFERROR(INDEX(Quantity!$A$5:$XX$441,MATCH($A50,Quantity!$A$5:$A$441,0),MATCH(P$2,Quantity!$A$4:$XX$4,0)),0)*(IFERROR(INDEX(Prices!$A$4:$XX$441,MATCH($A50,Prices!$A$4:$A$441,0),MATCH(P$2,Prices!$A$4:$XX$4,0)),0))</f>
        <v>-2.2737367544323206E-13</v>
      </c>
      <c r="Q50" s="2">
        <f>+IFERROR(INDEX(Quantity!$A$5:$XX$441,MATCH($A50,Quantity!$A$5:$A$441,0),MATCH(Q$2,Quantity!$A$4:$XX$4,0)),0)*(IFERROR(INDEX(Prices!$A$4:$XX$441,MATCH($A50,Prices!$A$4:$A$441,0),MATCH(Q$2,Prices!$A$4:$XX$4,0)),0))</f>
        <v>-3.979039320256561E-13</v>
      </c>
      <c r="R50" s="5">
        <f>+IFERROR(INDEX(Quantity!$A$5:$XX$441,MATCH($A50,Quantity!$A$5:$A$441,0),MATCH(R$2,Quantity!$A$4:$XX$4,0)),0)*(IFERROR(INDEX(Prices!$A$4:$XX$441,MATCH($A50,Prices!$A$4:$A$441,0),MATCH(R$2,Prices!$A$4:$XX$4,0)),0))</f>
        <v>0</v>
      </c>
      <c r="S50" s="5">
        <f>+IFERROR(INDEX(Quantity!$A$5:$XX$441,MATCH($A50,Quantity!$A$5:$A$441,0),MATCH(S$2,Quantity!$A$4:$XX$4,0)),0)*(IFERROR(INDEX(Prices!$A$4:$XX$441,MATCH($A50,Prices!$A$4:$A$441,0),MATCH(S$2,Prices!$A$4:$XX$4,0)),0))</f>
        <v>-1.9184653865522702E-13</v>
      </c>
      <c r="T50" s="2">
        <f>+IFERROR(INDEX(Quantity!$A$5:$XX$441,MATCH($A50,Quantity!$A$5:$A$441,0),MATCH(T$2,Quantity!$A$4:$XX$4,0)),0)*(IFERROR(INDEX(Prices!$A$4:$XX$441,MATCH($A50,Prices!$A$4:$A$441,0),MATCH(T$2,Prices!$A$4:$XX$4,0)),0))</f>
        <v>0</v>
      </c>
      <c r="U50" s="2">
        <f>+IFERROR(INDEX(Quantity!$A$5:$XX$441,MATCH($A50,Quantity!$A$5:$A$441,0),MATCH(U$2,Quantity!$A$4:$XX$4,0)),0)*(IFERROR(INDEX(Prices!$A$4:$XX$441,MATCH($A50,Prices!$A$4:$A$441,0),MATCH(U$2,Prices!$A$4:$XX$4,0)),0))</f>
        <v>0</v>
      </c>
      <c r="V50" s="2">
        <f>+IFERROR(INDEX(Quantity!$A$5:$XX$441,MATCH($A50,Quantity!$A$5:$A$441,0),MATCH(V$2,Quantity!$A$4:$XX$4,0)),0)*(IFERROR(INDEX(Prices!$A$4:$XX$441,MATCH($A50,Prices!$A$4:$A$441,0),MATCH(V$2,Prices!$A$4:$XX$4,0)),0))</f>
        <v>0</v>
      </c>
      <c r="W50" s="2">
        <f>+IFERROR(INDEX(Quantity!$A$5:$XX$441,MATCH($A50,Quantity!$A$5:$A$441,0),MATCH(W$2,Quantity!$A$4:$XX$4,0)),0)*(IFERROR(INDEX(Prices!$A$4:$XX$441,MATCH($A50,Prices!$A$4:$A$441,0),MATCH(W$2,Prices!$A$4:$XX$4,0)),0))</f>
        <v>0</v>
      </c>
      <c r="X50" s="2">
        <f>+IFERROR(INDEX(Quantity!$A$5:$XX$441,MATCH($A50,Quantity!$A$5:$A$441,0),MATCH(X$2,Quantity!$A$4:$XX$4,0)),0)*(IFERROR(INDEX(Prices!$A$4:$XX$441,MATCH($A50,Prices!$A$4:$A$441,0),MATCH(X$2,Prices!$A$4:$XX$4,0)),0))</f>
        <v>0</v>
      </c>
      <c r="Y50" s="2">
        <f>+IFERROR(INDEX(Quantity!$A$5:$XX$441,MATCH($A50,Quantity!$A$5:$A$441,0),MATCH(Y$2,Quantity!$A$4:$XX$4,0)),0)*(IFERROR(INDEX(Prices!$A$4:$XX$441,MATCH($A50,Prices!$A$4:$A$441,0),MATCH(Y$2,Prices!$A$4:$XX$4,0)),0))</f>
        <v>0</v>
      </c>
      <c r="Z50" s="2">
        <f>+IFERROR(INDEX(Quantity!$A$5:$XX$441,MATCH($A50,Quantity!$A$5:$A$441,0),MATCH(Z$2,Quantity!$A$4:$XX$4,0)),0)*(IFERROR(INDEX(Prices!$A$4:$XX$441,MATCH($A50,Prices!$A$4:$A$441,0),MATCH(Z$2,Prices!$A$4:$XX$4,0)),0))</f>
        <v>0</v>
      </c>
      <c r="AA50" s="2">
        <f>+IFERROR(INDEX(Quantity!$A$5:$XX$441,MATCH($A50,Quantity!$A$5:$A$441,0),MATCH(AA$2,Quantity!$A$4:$XX$4,0)),0)*(IFERROR(INDEX(Prices!$A$4:$XX$441,MATCH($A50,Prices!$A$4:$A$441,0),MATCH(AA$2,Prices!$A$4:$XX$4,0)),0))</f>
        <v>4.4744774714013591E-13</v>
      </c>
      <c r="AB50" s="2">
        <f>+IFERROR(INDEX(Quantity!$A$5:$XX$441,MATCH($A50,Quantity!$A$5:$A$441,0),MATCH(AB$2,Quantity!$A$4:$XX$4,0)),0)*(IFERROR(INDEX(Prices!$A$4:$XX$441,MATCH($A50,Prices!$A$4:$A$441,0),MATCH(AB$2,Prices!$A$4:$XX$4,0)),0))</f>
        <v>0</v>
      </c>
      <c r="AC50" s="2">
        <f>+IFERROR(INDEX(Quantity!$A$5:$XX$441,MATCH($A50,Quantity!$A$5:$A$441,0),MATCH(AC$2,Quantity!$A$4:$XX$4,0)),0)*(IFERROR(INDEX(Prices!$A$4:$XX$441,MATCH($A50,Prices!$A$4:$A$441,0),MATCH(AC$2,Prices!$A$4:$XX$4,0)),0))</f>
        <v>0</v>
      </c>
      <c r="AD50" s="2">
        <f>+IFERROR(INDEX(Quantity!$A$5:$XX$441,MATCH($A50,Quantity!$A$5:$A$441,0),MATCH(AD$2,Quantity!$A$4:$XX$4,0)),0)*(IFERROR(INDEX(Prices!$A$4:$XX$441,MATCH($A50,Prices!$A$4:$A$441,0),MATCH(AD$2,Prices!$A$4:$XX$4,0)),0))</f>
        <v>0</v>
      </c>
      <c r="AE50" s="2">
        <f>+IFERROR(INDEX(Quantity!$A$5:$XX$441,MATCH($A50,Quantity!$A$5:$A$441,0),MATCH(AE$2,Quantity!$A$4:$XX$4,0)),0)*(IFERROR(INDEX(Prices!$A$4:$XX$441,MATCH($A50,Prices!$A$4:$A$441,0),MATCH(AE$2,Prices!$A$4:$XX$4,0)),0))</f>
        <v>0</v>
      </c>
      <c r="AF50" s="2">
        <f>+IFERROR(INDEX(Quantity!$A$5:$XX$441,MATCH($A50,Quantity!$A$5:$A$441,0),MATCH(AF$2,Quantity!$A$4:$XX$4,0)),0)*(IFERROR(INDEX(Prices!$A$4:$XX$441,MATCH($A50,Prices!$A$4:$A$441,0),MATCH(AF$2,Prices!$A$4:$XX$4,0)),0))</f>
        <v>0</v>
      </c>
      <c r="AG50" s="2">
        <f>+IFERROR(INDEX(Quantity!$A$5:$XX$441,MATCH($A50,Quantity!$A$5:$A$441,0),MATCH(AG$2,Quantity!$A$4:$XX$4,0)),0)*(IFERROR(INDEX(Prices!$A$4:$XX$441,MATCH($A50,Prices!$A$4:$A$441,0),MATCH(AG$2,Prices!$A$4:$XX$4,0)),0))</f>
        <v>0</v>
      </c>
      <c r="AH50" s="2">
        <f>+IFERROR(INDEX(Quantity!$A$5:$XX$441,MATCH($A50,Quantity!$A$5:$A$441,0),MATCH(AH$2,Quantity!$A$4:$XX$4,0)),0)*(IFERROR(INDEX(Prices!$A$4:$XX$441,MATCH($A50,Prices!$A$4:$A$441,0),MATCH(AH$2,Prices!$A$4:$XX$4,0)),0))</f>
        <v>-1.8189894035458566E-13</v>
      </c>
      <c r="AI50" s="2">
        <f>+IFERROR(INDEX(Quantity!$A$5:$XX$441,MATCH($A50,Quantity!$A$5:$A$441,0),MATCH(AI$2,Quantity!$A$4:$XX$4,0)),0)*(IFERROR(INDEX(Prices!$A$4:$XX$441,MATCH($A50,Prices!$A$4:$A$441,0),MATCH(AI$2,Prices!$A$4:$XX$4,0)),0))</f>
        <v>-4.437791987556607E-14</v>
      </c>
      <c r="AJ50" s="2">
        <f>+IFERROR(INDEX(Quantity!$A$5:$XX$441,MATCH($A50,Quantity!$A$5:$A$441,0),MATCH(AJ$2,Quantity!$A$4:$XX$4,0)),0)*(IFERROR(INDEX(Prices!$A$4:$XX$441,MATCH($A50,Prices!$A$4:$A$441,0),MATCH(AJ$2,Prices!$A$4:$XX$4,0)),0))</f>
        <v>8.770557484038328E-14</v>
      </c>
      <c r="AK50" s="2">
        <f>+IFERROR(INDEX(Quantity!$A$5:$XX$441,MATCH($A50,Quantity!$A$5:$A$441,0),MATCH(AK$2,Quantity!$A$4:$XX$4,0)),0)*(IFERROR(INDEX(Prices!$A$4:$XX$441,MATCH($A50,Prices!$A$4:$A$441,0),MATCH(AK$2,Prices!$A$4:$XX$4,0)),0))</f>
        <v>5.6843418860808015E-14</v>
      </c>
      <c r="AL50" s="2">
        <f>+IFERROR(INDEX(Quantity!$A$5:$XX$441,MATCH($A50,Quantity!$A$5:$A$441,0),MATCH(AL$2,Quantity!$A$4:$XX$4,0)),0)*(IFERROR(INDEX(Prices!$A$4:$XX$441,MATCH($A50,Prices!$A$4:$A$441,0),MATCH(AL$2,Prices!$A$4:$XX$4,0)),0))</f>
        <v>0</v>
      </c>
      <c r="AM50" s="2">
        <f>+IFERROR(INDEX(Quantity!$A$5:$XX$441,MATCH($A50,Quantity!$A$5:$A$441,0),MATCH(AM$2,Quantity!$A$4:$XX$4,0)),0)*(IFERROR(INDEX(Prices!$A$4:$XX$441,MATCH($A50,Prices!$A$4:$A$441,0),MATCH(AM$2,Prices!$A$4:$XX$4,0)),0))</f>
        <v>-6.1149052751792077E-13</v>
      </c>
      <c r="AN50" s="2">
        <f>+IFERROR(INDEX(Quantity!$A$5:$XX$441,MATCH($A50,Quantity!$A$5:$A$441,0),MATCH(AN$2,Quantity!$A$4:$XX$4,0)),0)*(IFERROR(INDEX(Prices!$A$4:$XX$441,MATCH($A50,Prices!$A$4:$A$441,0),MATCH(AN$2,Prices!$A$4:$XX$4,0)),0))</f>
        <v>0</v>
      </c>
      <c r="AO50" s="2">
        <f>+IFERROR(INDEX(Quantity!$A$5:$XX$441,MATCH($A50,Quantity!$A$5:$A$441,0),MATCH(AO$2,Quantity!$A$4:$XX$4,0)),0)*(IFERROR(INDEX(Prices!$A$4:$XX$441,MATCH($A50,Prices!$A$4:$A$441,0),MATCH(AO$2,Prices!$A$4:$XX$4,0)),0))</f>
        <v>0</v>
      </c>
      <c r="AP50" s="2">
        <f>+IFERROR(INDEX(Quantity!$A$5:$XX$441,MATCH($A50,Quantity!$A$5:$A$441,0),MATCH(AP$2,Quantity!$A$4:$XX$4,0)),0)*(IFERROR(INDEX(Prices!$A$4:$XX$441,MATCH($A50,Prices!$A$4:$A$441,0),MATCH(AP$2,Prices!$A$4:$XX$4,0)),0))</f>
        <v>0</v>
      </c>
      <c r="AQ50" s="2">
        <f>+IFERROR(INDEX(Quantity!$A$5:$XX$441,MATCH($A50,Quantity!$A$5:$A$441,0),MATCH(AQ$2,Quantity!$A$4:$XX$4,0)),0)*(IFERROR(INDEX(Prices!$A$4:$XX$441,MATCH($A50,Prices!$A$4:$A$441,0),MATCH(AQ$2,Prices!$A$4:$XX$4,0)),0))</f>
        <v>0</v>
      </c>
      <c r="AR50" s="2">
        <f>+IFERROR(INDEX(Quantity!$A$5:$XX$441,MATCH($A50,Quantity!$A$5:$A$441,0),MATCH(AR$2,Quantity!$A$4:$XX$4,0)),0)*(IFERROR(INDEX(Prices!$A$4:$XX$441,MATCH($A50,Prices!$A$4:$A$441,0),MATCH(AR$2,Prices!$A$4:$XX$4,0)),0))</f>
        <v>0</v>
      </c>
      <c r="AS50" s="2">
        <f>+IFERROR(INDEX(Quantity!$A$5:$XX$441,MATCH($A50,Quantity!$A$5:$A$441,0),MATCH(AS$2,Quantity!$A$4:$XX$4,0)),0)*(IFERROR(INDEX(Prices!$A$4:$XX$441,MATCH($A50,Prices!$A$4:$A$441,0),MATCH(AS$2,Prices!$A$4:$XX$4,0)),0))</f>
        <v>0</v>
      </c>
      <c r="AT50" s="2">
        <f>+IFERROR(INDEX(Quantity!$A$5:$XX$441,MATCH($A50,Quantity!$A$5:$A$441,0),MATCH(AT$2,Quantity!$A$4:$XX$4,0)),0)*(IFERROR(INDEX(Prices!$A$4:$XX$441,MATCH($A50,Prices!$A$4:$A$441,0),MATCH(AT$2,Prices!$A$4:$XX$4,0)),0))</f>
        <v>0</v>
      </c>
    </row>
    <row r="51" spans="1:46" x14ac:dyDescent="0.25">
      <c r="A51" s="1">
        <f>+Quantity!A53</f>
        <v>44532</v>
      </c>
      <c r="B51" s="1"/>
      <c r="C51" s="13">
        <f>SUM($F51:XY51)</f>
        <v>8126.1463748093793</v>
      </c>
      <c r="D51" s="31">
        <f>+IFERROR(INDEX(Prices!$A$4:$XY$441,MATCH($A50,Prices!$A$4:$A$441,0),MATCH(F$2,Prices!$A$4:$XY$4,0))/INDEX(Prices!$A$4:$XY$441,MATCH($A51,Prices!$A$4:$A$441,0),MATCH(F$2,Prices!$A$4:$XY$4,0)),0)-1</f>
        <v>0</v>
      </c>
      <c r="E51" s="6">
        <f>((Cantidades4[[#This Row],[Totals]]-Cantidades4[[#This Row],[Deposits]])/C50)-1</f>
        <v>-3.6472039893971298E-2</v>
      </c>
      <c r="F51" s="5">
        <f>+IFERROR(INDEX(Quantity!$A$5:$XX$441,MATCH($A51,Quantity!$A$5:$A$441,0),MATCH(F$2,Quantity!$A$4:$XX$4,0)),0)*(IFERROR(INDEX(Prices!$A$4:$XX$441,MATCH($A51,Prices!$A$4:$A$441,0),MATCH(F$2,Prices!$A$4:$XX$4,0)),0))</f>
        <v>767.3461848093807</v>
      </c>
      <c r="G51" s="5">
        <f>+IFERROR(INDEX(Quantity!$A$5:$XX$441,MATCH($A51,Quantity!$A$5:$A$441,0),MATCH(G$2,Quantity!$A$4:$XX$4,0)),0)*(IFERROR(INDEX(Prices!$A$4:$XX$441,MATCH($A51,Prices!$A$4:$A$441,0),MATCH(G$2,Prices!$A$4:$XX$4,0)),0))</f>
        <v>1496.9654349999998</v>
      </c>
      <c r="H51" s="5">
        <f>+IFERROR(INDEX(Quantity!$A$5:$XX$441,MATCH($A51,Quantity!$A$5:$A$441,0),MATCH(H$2,Quantity!$A$4:$XX$4,0)),0)*(IFERROR(INDEX(Prices!$A$4:$XX$441,MATCH($A51,Prices!$A$4:$A$441,0),MATCH(H$2,Prices!$A$4:$XX$4,0)),0))</f>
        <v>56.306999999999277</v>
      </c>
      <c r="I51" s="2">
        <f>+IFERROR(INDEX(Quantity!$A$5:$XX$441,MATCH($A51,Quantity!$A$5:$A$441,0),MATCH(I$2,Quantity!$A$4:$XX$4,0)),0)*(IFERROR(INDEX(Prices!$A$4:$XX$441,MATCH($A51,Prices!$A$4:$A$441,0),MATCH(I$2,Prices!$A$4:$XX$4,0)),0))</f>
        <v>703.09770000000015</v>
      </c>
      <c r="J51" s="2">
        <f>+IFERROR(INDEX(Quantity!$A$5:$XX$441,MATCH($A51,Quantity!$A$5:$A$441,0),MATCH(J$2,Quantity!$A$4:$XX$4,0)),0)*(IFERROR(INDEX(Prices!$A$4:$XX$441,MATCH($A51,Prices!$A$4:$A$441,0),MATCH(J$2,Prices!$A$4:$XX$4,0)),0))</f>
        <v>2281.24865</v>
      </c>
      <c r="K51" s="2">
        <f>+IFERROR(INDEX(Quantity!$A$5:$XX$441,MATCH($A51,Quantity!$A$5:$A$441,0),MATCH(K$2,Quantity!$A$4:$XX$4,0)),0)*(IFERROR(INDEX(Prices!$A$4:$XX$441,MATCH($A51,Prices!$A$4:$A$441,0),MATCH(K$2,Prices!$A$4:$XX$4,0)),0))</f>
        <v>0</v>
      </c>
      <c r="L51" s="2">
        <f>+IFERROR(INDEX(Quantity!$A$5:$XX$441,MATCH($A51,Quantity!$A$5:$A$441,0),MATCH(L$2,Quantity!$A$4:$XX$4,0)),0)*(IFERROR(INDEX(Prices!$A$4:$XX$441,MATCH($A51,Prices!$A$4:$A$441,0),MATCH(L$2,Prices!$A$4:$XX$4,0)),0))</f>
        <v>0</v>
      </c>
      <c r="M51" s="2">
        <f>+IFERROR(INDEX(Quantity!$A$5:$XX$441,MATCH($A51,Quantity!$A$5:$A$441,0),MATCH(M$2,Quantity!$A$4:$XX$4,0)),0)*(IFERROR(INDEX(Prices!$A$4:$XX$441,MATCH($A51,Prices!$A$4:$A$441,0),MATCH(M$2,Prices!$A$4:$XX$4,0)),0))</f>
        <v>1489.1304050000001</v>
      </c>
      <c r="N51" s="2">
        <f>+IFERROR(INDEX(Quantity!$A$5:$XX$441,MATCH($A51,Quantity!$A$5:$A$441,0),MATCH(N$2,Quantity!$A$4:$XX$4,0)),0)*(IFERROR(INDEX(Prices!$A$4:$XX$441,MATCH($A51,Prices!$A$4:$A$441,0),MATCH(N$2,Prices!$A$4:$XX$4,0)),0))</f>
        <v>854.74300000000005</v>
      </c>
      <c r="O51" s="2">
        <f>+IFERROR(INDEX(Quantity!$A$5:$XX$441,MATCH($A51,Quantity!$A$5:$A$441,0),MATCH(O$2,Quantity!$A$4:$XX$4,0)),0)*(IFERROR(INDEX(Prices!$A$4:$XX$441,MATCH($A51,Prices!$A$4:$A$441,0),MATCH(O$2,Prices!$A$4:$XX$4,0)),0))</f>
        <v>477.30799999999999</v>
      </c>
      <c r="P51" s="5">
        <f>+IFERROR(INDEX(Quantity!$A$5:$XX$441,MATCH($A51,Quantity!$A$5:$A$441,0),MATCH(P$2,Quantity!$A$4:$XX$4,0)),0)*(IFERROR(INDEX(Prices!$A$4:$XX$441,MATCH($A51,Prices!$A$4:$A$441,0),MATCH(P$2,Prices!$A$4:$XX$4,0)),0))</f>
        <v>-2.2737367544323206E-13</v>
      </c>
      <c r="Q51" s="2">
        <f>+IFERROR(INDEX(Quantity!$A$5:$XX$441,MATCH($A51,Quantity!$A$5:$A$441,0),MATCH(Q$2,Quantity!$A$4:$XX$4,0)),0)*(IFERROR(INDEX(Prices!$A$4:$XX$441,MATCH($A51,Prices!$A$4:$A$441,0),MATCH(Q$2,Prices!$A$4:$XX$4,0)),0))</f>
        <v>-3.979039320256561E-13</v>
      </c>
      <c r="R51" s="5">
        <f>+IFERROR(INDEX(Quantity!$A$5:$XX$441,MATCH($A51,Quantity!$A$5:$A$441,0),MATCH(R$2,Quantity!$A$4:$XX$4,0)),0)*(IFERROR(INDEX(Prices!$A$4:$XX$441,MATCH($A51,Prices!$A$4:$A$441,0),MATCH(R$2,Prices!$A$4:$XX$4,0)),0))</f>
        <v>0</v>
      </c>
      <c r="S51" s="5">
        <f>+IFERROR(INDEX(Quantity!$A$5:$XX$441,MATCH($A51,Quantity!$A$5:$A$441,0),MATCH(S$2,Quantity!$A$4:$XX$4,0)),0)*(IFERROR(INDEX(Prices!$A$4:$XX$441,MATCH($A51,Prices!$A$4:$A$441,0),MATCH(S$2,Prices!$A$4:$XX$4,0)),0))</f>
        <v>-1.9184653865522702E-13</v>
      </c>
      <c r="T51" s="5">
        <f>+IFERROR(INDEX(Quantity!$A$5:$XX$441,MATCH($A51,Quantity!$A$5:$A$441,0),MATCH(T$2,Quantity!$A$4:$XX$4,0)),0)*(IFERROR(INDEX(Prices!$A$4:$XX$441,MATCH($A51,Prices!$A$4:$A$441,0),MATCH(T$2,Prices!$A$4:$XX$4,0)),0))</f>
        <v>0</v>
      </c>
      <c r="U51" s="5">
        <f>+IFERROR(INDEX(Quantity!$A$5:$XX$441,MATCH($A51,Quantity!$A$5:$A$441,0),MATCH(U$2,Quantity!$A$4:$XX$4,0)),0)*(IFERROR(INDEX(Prices!$A$4:$XX$441,MATCH($A51,Prices!$A$4:$A$441,0),MATCH(U$2,Prices!$A$4:$XX$4,0)),0))</f>
        <v>0</v>
      </c>
      <c r="V51" s="5">
        <f>+IFERROR(INDEX(Quantity!$A$5:$XX$441,MATCH($A51,Quantity!$A$5:$A$441,0),MATCH(V$2,Quantity!$A$4:$XX$4,0)),0)*(IFERROR(INDEX(Prices!$A$4:$XX$441,MATCH($A51,Prices!$A$4:$A$441,0),MATCH(V$2,Prices!$A$4:$XX$4,0)),0))</f>
        <v>0</v>
      </c>
      <c r="W51" s="5">
        <f>+IFERROR(INDEX(Quantity!$A$5:$XX$441,MATCH($A51,Quantity!$A$5:$A$441,0),MATCH(W$2,Quantity!$A$4:$XX$4,0)),0)*(IFERROR(INDEX(Prices!$A$4:$XX$441,MATCH($A51,Prices!$A$4:$A$441,0),MATCH(W$2,Prices!$A$4:$XX$4,0)),0))</f>
        <v>0</v>
      </c>
      <c r="X51" s="34">
        <f>+IFERROR(INDEX(Quantity!$A$5:$XX$441,MATCH($A51,Quantity!$A$5:$A$441,0),MATCH(X$2,Quantity!$A$4:$XX$4,0)),0)*(IFERROR(INDEX(Prices!$A$4:$XX$441,MATCH($A51,Prices!$A$4:$A$441,0),MATCH(X$2,Prices!$A$4:$XX$4,0)),0))</f>
        <v>0</v>
      </c>
      <c r="Y51" s="5">
        <f>+IFERROR(INDEX(Quantity!$A$5:$XX$441,MATCH($A51,Quantity!$A$5:$A$441,0),MATCH(Y$2,Quantity!$A$4:$XX$4,0)),0)*(IFERROR(INDEX(Prices!$A$4:$XX$441,MATCH($A51,Prices!$A$4:$A$441,0),MATCH(Y$2,Prices!$A$4:$XX$4,0)),0))</f>
        <v>0</v>
      </c>
      <c r="Z51" s="5">
        <f>+IFERROR(INDEX(Quantity!$A$5:$XX$441,MATCH($A51,Quantity!$A$5:$A$441,0),MATCH(Z$2,Quantity!$A$4:$XX$4,0)),0)*(IFERROR(INDEX(Prices!$A$4:$XX$441,MATCH($A51,Prices!$A$4:$A$441,0),MATCH(Z$2,Prices!$A$4:$XX$4,0)),0))</f>
        <v>0</v>
      </c>
      <c r="AA51" s="5">
        <f>+IFERROR(INDEX(Quantity!$A$5:$XX$441,MATCH($A51,Quantity!$A$5:$A$441,0),MATCH(AA$2,Quantity!$A$4:$XX$4,0)),0)*(IFERROR(INDEX(Prices!$A$4:$XX$441,MATCH($A51,Prices!$A$4:$A$441,0),MATCH(AA$2,Prices!$A$4:$XX$4,0)),0))</f>
        <v>4.4744774714013591E-13</v>
      </c>
      <c r="AB51" s="5">
        <f>+IFERROR(INDEX(Quantity!$A$5:$XX$441,MATCH($A51,Quantity!$A$5:$A$441,0),MATCH(AB$2,Quantity!$A$4:$XX$4,0)),0)*(IFERROR(INDEX(Prices!$A$4:$XX$441,MATCH($A51,Prices!$A$4:$A$441,0),MATCH(AB$2,Prices!$A$4:$XX$4,0)),0))</f>
        <v>0</v>
      </c>
      <c r="AC51" s="5">
        <f>+IFERROR(INDEX(Quantity!$A$5:$XX$441,MATCH($A51,Quantity!$A$5:$A$441,0),MATCH(AC$2,Quantity!$A$4:$XX$4,0)),0)*(IFERROR(INDEX(Prices!$A$4:$XX$441,MATCH($A51,Prices!$A$4:$A$441,0),MATCH(AC$2,Prices!$A$4:$XX$4,0)),0))</f>
        <v>0</v>
      </c>
      <c r="AD51" s="2">
        <f>+IFERROR(INDEX(Quantity!$A$5:$XX$441,MATCH($A51,Quantity!$A$5:$A$441,0),MATCH(AD$2,Quantity!$A$4:$XX$4,0)),0)*(IFERROR(INDEX(Prices!$A$4:$XX$441,MATCH($A51,Prices!$A$4:$A$441,0),MATCH(AD$2,Prices!$A$4:$XX$4,0)),0))</f>
        <v>0</v>
      </c>
      <c r="AE51" s="2">
        <f>+IFERROR(INDEX(Quantity!$A$5:$XX$441,MATCH($A51,Quantity!$A$5:$A$441,0),MATCH(AE$2,Quantity!$A$4:$XX$4,0)),0)*(IFERROR(INDEX(Prices!$A$4:$XX$441,MATCH($A51,Prices!$A$4:$A$441,0),MATCH(AE$2,Prices!$A$4:$XX$4,0)),0))</f>
        <v>0</v>
      </c>
      <c r="AF51" s="2">
        <f>+IFERROR(INDEX(Quantity!$A$5:$XX$441,MATCH($A51,Quantity!$A$5:$A$441,0),MATCH(AF$2,Quantity!$A$4:$XX$4,0)),0)*(IFERROR(INDEX(Prices!$A$4:$XX$441,MATCH($A51,Prices!$A$4:$A$441,0),MATCH(AF$2,Prices!$A$4:$XX$4,0)),0))</f>
        <v>0</v>
      </c>
      <c r="AG51" s="2">
        <f>+IFERROR(INDEX(Quantity!$A$5:$XX$441,MATCH($A51,Quantity!$A$5:$A$441,0),MATCH(AG$2,Quantity!$A$4:$XX$4,0)),0)*(IFERROR(INDEX(Prices!$A$4:$XX$441,MATCH($A51,Prices!$A$4:$A$441,0),MATCH(AG$2,Prices!$A$4:$XX$4,0)),0))</f>
        <v>0</v>
      </c>
      <c r="AH51" s="5">
        <f>+IFERROR(INDEX(Quantity!$A$5:$XX$441,MATCH($A51,Quantity!$A$5:$A$441,0),MATCH(AH$2,Quantity!$A$4:$XX$4,0)),0)*(IFERROR(INDEX(Prices!$A$4:$XX$441,MATCH($A51,Prices!$A$4:$A$441,0),MATCH(AH$2,Prices!$A$4:$XX$4,0)),0))</f>
        <v>-1.8189894035458566E-13</v>
      </c>
      <c r="AI51" s="5">
        <f>+IFERROR(INDEX(Quantity!$A$5:$XX$441,MATCH($A51,Quantity!$A$5:$A$441,0),MATCH(AI$2,Quantity!$A$4:$XX$4,0)),0)*(IFERROR(INDEX(Prices!$A$4:$XX$441,MATCH($A51,Prices!$A$4:$A$441,0),MATCH(AI$2,Prices!$A$4:$XX$4,0)),0))</f>
        <v>-4.437791987556607E-14</v>
      </c>
      <c r="AJ51" s="5">
        <f>+IFERROR(INDEX(Quantity!$A$5:$XX$441,MATCH($A51,Quantity!$A$5:$A$441,0),MATCH(AJ$2,Quantity!$A$4:$XX$4,0)),0)*(IFERROR(INDEX(Prices!$A$4:$XX$441,MATCH($A51,Prices!$A$4:$A$441,0),MATCH(AJ$2,Prices!$A$4:$XX$4,0)),0))</f>
        <v>8.770557484038328E-14</v>
      </c>
      <c r="AK51" s="2">
        <f>+IFERROR(INDEX(Quantity!$A$5:$XX$441,MATCH($A51,Quantity!$A$5:$A$441,0),MATCH(AK$2,Quantity!$A$4:$XX$4,0)),0)*(IFERROR(INDEX(Prices!$A$4:$XX$441,MATCH($A51,Prices!$A$4:$A$441,0),MATCH(AK$2,Prices!$A$4:$XX$4,0)),0))</f>
        <v>5.6843418860808015E-14</v>
      </c>
      <c r="AL51" s="2">
        <f>+IFERROR(INDEX(Quantity!$A$5:$XX$441,MATCH($A51,Quantity!$A$5:$A$441,0),MATCH(AL$2,Quantity!$A$4:$XX$4,0)),0)*(IFERROR(INDEX(Prices!$A$4:$XX$441,MATCH($A51,Prices!$A$4:$A$441,0),MATCH(AL$2,Prices!$A$4:$XX$4,0)),0))</f>
        <v>0</v>
      </c>
      <c r="AM51" s="2">
        <f>+IFERROR(INDEX(Quantity!$A$5:$XX$441,MATCH($A51,Quantity!$A$5:$A$441,0),MATCH(AM$2,Quantity!$A$4:$XX$4,0)),0)*(IFERROR(INDEX(Prices!$A$4:$XX$441,MATCH($A51,Prices!$A$4:$A$441,0),MATCH(AM$2,Prices!$A$4:$XX$4,0)),0))</f>
        <v>-6.1149052751792077E-13</v>
      </c>
      <c r="AN51" s="2">
        <f>+IFERROR(INDEX(Quantity!$A$5:$XX$441,MATCH($A51,Quantity!$A$5:$A$441,0),MATCH(AN$2,Quantity!$A$4:$XX$4,0)),0)*(IFERROR(INDEX(Prices!$A$4:$XX$441,MATCH($A51,Prices!$A$4:$A$441,0),MATCH(AN$2,Prices!$A$4:$XX$4,0)),0))</f>
        <v>0</v>
      </c>
      <c r="AO51" s="2">
        <f>+IFERROR(INDEX(Quantity!$A$5:$XX$441,MATCH($A51,Quantity!$A$5:$A$441,0),MATCH(AO$2,Quantity!$A$4:$XX$4,0)),0)*(IFERROR(INDEX(Prices!$A$4:$XX$441,MATCH($A51,Prices!$A$4:$A$441,0),MATCH(AO$2,Prices!$A$4:$XX$4,0)),0))</f>
        <v>0</v>
      </c>
      <c r="AP51" s="2">
        <f>+IFERROR(INDEX(Quantity!$A$5:$XX$441,MATCH($A51,Quantity!$A$5:$A$441,0),MATCH(AP$2,Quantity!$A$4:$XX$4,0)),0)*(IFERROR(INDEX(Prices!$A$4:$XX$441,MATCH($A51,Prices!$A$4:$A$441,0),MATCH(AP$2,Prices!$A$4:$XX$4,0)),0))</f>
        <v>0</v>
      </c>
      <c r="AQ51" s="2">
        <f>+IFERROR(INDEX(Quantity!$A$5:$XX$441,MATCH($A51,Quantity!$A$5:$A$441,0),MATCH(AQ$2,Quantity!$A$4:$XX$4,0)),0)*(IFERROR(INDEX(Prices!$A$4:$XX$441,MATCH($A51,Prices!$A$4:$A$441,0),MATCH(AQ$2,Prices!$A$4:$XX$4,0)),0))</f>
        <v>0</v>
      </c>
      <c r="AR51" s="2">
        <f>+IFERROR(INDEX(Quantity!$A$5:$XX$441,MATCH($A51,Quantity!$A$5:$A$441,0),MATCH(AR$2,Quantity!$A$4:$XX$4,0)),0)*(IFERROR(INDEX(Prices!$A$4:$XX$441,MATCH($A51,Prices!$A$4:$A$441,0),MATCH(AR$2,Prices!$A$4:$XX$4,0)),0))</f>
        <v>0</v>
      </c>
      <c r="AS51" s="2"/>
      <c r="AT51" s="2"/>
    </row>
    <row r="52" spans="1:46" x14ac:dyDescent="0.25">
      <c r="A52" s="1">
        <f>+Quantity!A54</f>
        <v>44534</v>
      </c>
      <c r="B52" s="1"/>
      <c r="C52" s="13">
        <f>SUM($F52:XY52)</f>
        <v>8186.7176290122179</v>
      </c>
      <c r="D52" s="31">
        <f>+IFERROR(INDEX(Prices!$A$4:$XY$441,MATCH($A51,Prices!$A$4:$A$441,0),MATCH(F$2,Prices!$A$4:$XY$4,0))/INDEX(Prices!$A$4:$XY$441,MATCH($A52,Prices!$A$4:$A$441,0),MATCH(F$2,Prices!$A$4:$XY$4,0)),0)-1</f>
        <v>-2.8202538656067921E-2</v>
      </c>
      <c r="E52" s="6">
        <f>((Cantidades4[[#This Row],[Totals]]-Cantidades4[[#This Row],[Deposits]])/C51)-1</f>
        <v>7.4538719103813822E-3</v>
      </c>
      <c r="F52" s="5">
        <f>+IFERROR(INDEX(Quantity!$A$5:$XX$441,MATCH($A52,Quantity!$A$5:$A$441,0),MATCH(F$2,Quantity!$A$4:$XX$4,0)),0)*(IFERROR(INDEX(Prices!$A$4:$XX$441,MATCH($A52,Prices!$A$4:$A$441,0),MATCH(F$2,Prices!$A$4:$XX$4,0)),0))</f>
        <v>1422.5303190122179</v>
      </c>
      <c r="G52" s="5">
        <f>+IFERROR(INDEX(Quantity!$A$5:$XX$441,MATCH($A52,Quantity!$A$5:$A$441,0),MATCH(G$2,Quantity!$A$4:$XX$4,0)),0)*(IFERROR(INDEX(Prices!$A$4:$XX$441,MATCH($A52,Prices!$A$4:$A$441,0),MATCH(G$2,Prices!$A$4:$XX$4,0)),0))</f>
        <v>1496.9654349999998</v>
      </c>
      <c r="H52" s="5">
        <f>+IFERROR(INDEX(Quantity!$A$5:$XX$441,MATCH($A52,Quantity!$A$5:$A$441,0),MATCH(H$2,Quantity!$A$4:$XX$4,0)),0)*(IFERROR(INDEX(Prices!$A$4:$XX$441,MATCH($A52,Prices!$A$4:$A$441,0),MATCH(H$2,Prices!$A$4:$XX$4,0)),0))</f>
        <v>56.306999999999277</v>
      </c>
      <c r="I52" s="2">
        <f>+IFERROR(INDEX(Quantity!$A$5:$XX$441,MATCH($A52,Quantity!$A$5:$A$441,0),MATCH(I$2,Quantity!$A$4:$XX$4,0)),0)*(IFERROR(INDEX(Prices!$A$4:$XX$441,MATCH($A52,Prices!$A$4:$A$441,0),MATCH(I$2,Prices!$A$4:$XX$4,0)),0))</f>
        <v>4.5539039206232705E-13</v>
      </c>
      <c r="J52" s="2">
        <f>+IFERROR(INDEX(Quantity!$A$5:$XX$441,MATCH($A52,Quantity!$A$5:$A$441,0),MATCH(J$2,Quantity!$A$4:$XX$4,0)),0)*(IFERROR(INDEX(Prices!$A$4:$XX$441,MATCH($A52,Prices!$A$4:$A$441,0),MATCH(J$2,Prices!$A$4:$XX$4,0)),0))</f>
        <v>2281.24865</v>
      </c>
      <c r="K52" s="2">
        <f>+IFERROR(INDEX(Quantity!$A$5:$XX$441,MATCH($A52,Quantity!$A$5:$A$441,0),MATCH(K$2,Quantity!$A$4:$XX$4,0)),0)*(IFERROR(INDEX(Prices!$A$4:$XX$441,MATCH($A52,Prices!$A$4:$A$441,0),MATCH(K$2,Prices!$A$4:$XX$4,0)),0))</f>
        <v>0</v>
      </c>
      <c r="L52" s="2">
        <f>+IFERROR(INDEX(Quantity!$A$5:$XX$441,MATCH($A52,Quantity!$A$5:$A$441,0),MATCH(L$2,Quantity!$A$4:$XX$4,0)),0)*(IFERROR(INDEX(Prices!$A$4:$XX$441,MATCH($A52,Prices!$A$4:$A$441,0),MATCH(L$2,Prices!$A$4:$XX$4,0)),0))</f>
        <v>0</v>
      </c>
      <c r="M52" s="2">
        <f>+IFERROR(INDEX(Quantity!$A$5:$XX$441,MATCH($A52,Quantity!$A$5:$A$441,0),MATCH(M$2,Quantity!$A$4:$XX$4,0)),0)*(IFERROR(INDEX(Prices!$A$4:$XX$441,MATCH($A52,Prices!$A$4:$A$441,0),MATCH(M$2,Prices!$A$4:$XX$4,0)),0))</f>
        <v>1422.1127449999999</v>
      </c>
      <c r="N52" s="2">
        <f>+IFERROR(INDEX(Quantity!$A$5:$XX$441,MATCH($A52,Quantity!$A$5:$A$441,0),MATCH(N$2,Quantity!$A$4:$XX$4,0)),0)*(IFERROR(INDEX(Prices!$A$4:$XX$441,MATCH($A52,Prices!$A$4:$A$441,0),MATCH(N$2,Prices!$A$4:$XX$4,0)),0))</f>
        <v>854.74300000000005</v>
      </c>
      <c r="O52" s="2">
        <f>+IFERROR(INDEX(Quantity!$A$5:$XX$441,MATCH($A52,Quantity!$A$5:$A$441,0),MATCH(O$2,Quantity!$A$4:$XX$4,0)),0)*(IFERROR(INDEX(Prices!$A$4:$XX$441,MATCH($A52,Prices!$A$4:$A$441,0),MATCH(O$2,Prices!$A$4:$XX$4,0)),0))</f>
        <v>652.8104800000001</v>
      </c>
      <c r="P52" s="5">
        <f>+IFERROR(INDEX(Quantity!$A$5:$XX$441,MATCH($A52,Quantity!$A$5:$A$441,0),MATCH(P$2,Quantity!$A$4:$XX$4,0)),0)*(IFERROR(INDEX(Prices!$A$4:$XX$441,MATCH($A52,Prices!$A$4:$A$441,0),MATCH(P$2,Prices!$A$4:$XX$4,0)),0))</f>
        <v>-2.2737367544323206E-13</v>
      </c>
      <c r="Q52" s="2">
        <f>+IFERROR(INDEX(Quantity!$A$5:$XX$441,MATCH($A52,Quantity!$A$5:$A$441,0),MATCH(Q$2,Quantity!$A$4:$XX$4,0)),0)*(IFERROR(INDEX(Prices!$A$4:$XX$441,MATCH($A52,Prices!$A$4:$A$441,0),MATCH(Q$2,Prices!$A$4:$XX$4,0)),0))</f>
        <v>-3.979039320256561E-13</v>
      </c>
      <c r="R52" s="5">
        <f>+IFERROR(INDEX(Quantity!$A$5:$XX$441,MATCH($A52,Quantity!$A$5:$A$441,0),MATCH(R$2,Quantity!$A$4:$XX$4,0)),0)*(IFERROR(INDEX(Prices!$A$4:$XX$441,MATCH($A52,Prices!$A$4:$A$441,0),MATCH(R$2,Prices!$A$4:$XX$4,0)),0))</f>
        <v>0</v>
      </c>
      <c r="S52" s="5">
        <f>+IFERROR(INDEX(Quantity!$A$5:$XX$441,MATCH($A52,Quantity!$A$5:$A$441,0),MATCH(S$2,Quantity!$A$4:$XX$4,0)),0)*(IFERROR(INDEX(Prices!$A$4:$XX$441,MATCH($A52,Prices!$A$4:$A$441,0),MATCH(S$2,Prices!$A$4:$XX$4,0)),0))</f>
        <v>-1.9184653865522702E-13</v>
      </c>
      <c r="T52" s="5">
        <f>+IFERROR(INDEX(Quantity!$A$5:$XX$441,MATCH($A52,Quantity!$A$5:$A$441,0),MATCH(T$2,Quantity!$A$4:$XX$4,0)),0)*(IFERROR(INDEX(Prices!$A$4:$XX$441,MATCH($A52,Prices!$A$4:$A$441,0),MATCH(T$2,Prices!$A$4:$XX$4,0)),0))</f>
        <v>0</v>
      </c>
      <c r="U52" s="5">
        <f>+IFERROR(INDEX(Quantity!$A$5:$XX$441,MATCH($A52,Quantity!$A$5:$A$441,0),MATCH(U$2,Quantity!$A$4:$XX$4,0)),0)*(IFERROR(INDEX(Prices!$A$4:$XX$441,MATCH($A52,Prices!$A$4:$A$441,0),MATCH(U$2,Prices!$A$4:$XX$4,0)),0))</f>
        <v>0</v>
      </c>
      <c r="V52" s="5">
        <f>+IFERROR(INDEX(Quantity!$A$5:$XX$441,MATCH($A52,Quantity!$A$5:$A$441,0),MATCH(V$2,Quantity!$A$4:$XX$4,0)),0)*(IFERROR(INDEX(Prices!$A$4:$XX$441,MATCH($A52,Prices!$A$4:$A$441,0),MATCH(V$2,Prices!$A$4:$XX$4,0)),0))</f>
        <v>0</v>
      </c>
      <c r="W52" s="5">
        <f>+IFERROR(INDEX(Quantity!$A$5:$XX$441,MATCH($A52,Quantity!$A$5:$A$441,0),MATCH(W$2,Quantity!$A$4:$XX$4,0)),0)*(IFERROR(INDEX(Prices!$A$4:$XX$441,MATCH($A52,Prices!$A$4:$A$441,0),MATCH(W$2,Prices!$A$4:$XX$4,0)),0))</f>
        <v>0</v>
      </c>
      <c r="X52" s="34">
        <f>+IFERROR(INDEX(Quantity!$A$5:$XX$441,MATCH($A52,Quantity!$A$5:$A$441,0),MATCH(X$2,Quantity!$A$4:$XX$4,0)),0)*(IFERROR(INDEX(Prices!$A$4:$XX$441,MATCH($A52,Prices!$A$4:$A$441,0),MATCH(X$2,Prices!$A$4:$XX$4,0)),0))</f>
        <v>0</v>
      </c>
      <c r="Y52" s="5">
        <f>+IFERROR(INDEX(Quantity!$A$5:$XX$441,MATCH($A52,Quantity!$A$5:$A$441,0),MATCH(Y$2,Quantity!$A$4:$XX$4,0)),0)*(IFERROR(INDEX(Prices!$A$4:$XX$441,MATCH($A52,Prices!$A$4:$A$441,0),MATCH(Y$2,Prices!$A$4:$XX$4,0)),0))</f>
        <v>0</v>
      </c>
      <c r="Z52" s="5">
        <f>+IFERROR(INDEX(Quantity!$A$5:$XX$441,MATCH($A52,Quantity!$A$5:$A$441,0),MATCH(Z$2,Quantity!$A$4:$XX$4,0)),0)*(IFERROR(INDEX(Prices!$A$4:$XX$441,MATCH($A52,Prices!$A$4:$A$441,0),MATCH(Z$2,Prices!$A$4:$XX$4,0)),0))</f>
        <v>0</v>
      </c>
      <c r="AA52" s="5">
        <f>+IFERROR(INDEX(Quantity!$A$5:$XX$441,MATCH($A52,Quantity!$A$5:$A$441,0),MATCH(AA$2,Quantity!$A$4:$XX$4,0)),0)*(IFERROR(INDEX(Prices!$A$4:$XX$441,MATCH($A52,Prices!$A$4:$A$441,0),MATCH(AA$2,Prices!$A$4:$XX$4,0)),0))</f>
        <v>4.4744774714013591E-13</v>
      </c>
      <c r="AB52" s="5">
        <f>+IFERROR(INDEX(Quantity!$A$5:$XX$441,MATCH($A52,Quantity!$A$5:$A$441,0),MATCH(AB$2,Quantity!$A$4:$XX$4,0)),0)*(IFERROR(INDEX(Prices!$A$4:$XX$441,MATCH($A52,Prices!$A$4:$A$441,0),MATCH(AB$2,Prices!$A$4:$XX$4,0)),0))</f>
        <v>0</v>
      </c>
      <c r="AC52" s="5">
        <f>+IFERROR(INDEX(Quantity!$A$5:$XX$441,MATCH($A52,Quantity!$A$5:$A$441,0),MATCH(AC$2,Quantity!$A$4:$XX$4,0)),0)*(IFERROR(INDEX(Prices!$A$4:$XX$441,MATCH($A52,Prices!$A$4:$A$441,0),MATCH(AC$2,Prices!$A$4:$XX$4,0)),0))</f>
        <v>0</v>
      </c>
      <c r="AD52" s="2">
        <f>+IFERROR(INDEX(Quantity!$A$5:$XX$441,MATCH($A52,Quantity!$A$5:$A$441,0),MATCH(AD$2,Quantity!$A$4:$XX$4,0)),0)*(IFERROR(INDEX(Prices!$A$4:$XX$441,MATCH($A52,Prices!$A$4:$A$441,0),MATCH(AD$2,Prices!$A$4:$XX$4,0)),0))</f>
        <v>0</v>
      </c>
      <c r="AE52" s="2">
        <f>+IFERROR(INDEX(Quantity!$A$5:$XX$441,MATCH($A52,Quantity!$A$5:$A$441,0),MATCH(AE$2,Quantity!$A$4:$XX$4,0)),0)*(IFERROR(INDEX(Prices!$A$4:$XX$441,MATCH($A52,Prices!$A$4:$A$441,0),MATCH(AE$2,Prices!$A$4:$XX$4,0)),0))</f>
        <v>0</v>
      </c>
      <c r="AF52" s="2">
        <f>+IFERROR(INDEX(Quantity!$A$5:$XX$441,MATCH($A52,Quantity!$A$5:$A$441,0),MATCH(AF$2,Quantity!$A$4:$XX$4,0)),0)*(IFERROR(INDEX(Prices!$A$4:$XX$441,MATCH($A52,Prices!$A$4:$A$441,0),MATCH(AF$2,Prices!$A$4:$XX$4,0)),0))</f>
        <v>0</v>
      </c>
      <c r="AG52" s="2">
        <f>+IFERROR(INDEX(Quantity!$A$5:$XX$441,MATCH($A52,Quantity!$A$5:$A$441,0),MATCH(AG$2,Quantity!$A$4:$XX$4,0)),0)*(IFERROR(INDEX(Prices!$A$4:$XX$441,MATCH($A52,Prices!$A$4:$A$441,0),MATCH(AG$2,Prices!$A$4:$XX$4,0)),0))</f>
        <v>0</v>
      </c>
      <c r="AH52" s="5">
        <f>+IFERROR(INDEX(Quantity!$A$5:$XX$441,MATCH($A52,Quantity!$A$5:$A$441,0),MATCH(AH$2,Quantity!$A$4:$XX$4,0)),0)*(IFERROR(INDEX(Prices!$A$4:$XX$441,MATCH($A52,Prices!$A$4:$A$441,0),MATCH(AH$2,Prices!$A$4:$XX$4,0)),0))</f>
        <v>-1.8189894035458566E-13</v>
      </c>
      <c r="AI52" s="5">
        <f>+IFERROR(INDEX(Quantity!$A$5:$XX$441,MATCH($A52,Quantity!$A$5:$A$441,0),MATCH(AI$2,Quantity!$A$4:$XX$4,0)),0)*(IFERROR(INDEX(Prices!$A$4:$XX$441,MATCH($A52,Prices!$A$4:$A$441,0),MATCH(AI$2,Prices!$A$4:$XX$4,0)),0))</f>
        <v>-4.437791987556607E-14</v>
      </c>
      <c r="AJ52" s="5">
        <f>+IFERROR(INDEX(Quantity!$A$5:$XX$441,MATCH($A52,Quantity!$A$5:$A$441,0),MATCH(AJ$2,Quantity!$A$4:$XX$4,0)),0)*(IFERROR(INDEX(Prices!$A$4:$XX$441,MATCH($A52,Prices!$A$4:$A$441,0),MATCH(AJ$2,Prices!$A$4:$XX$4,0)),0))</f>
        <v>8.770557484038328E-14</v>
      </c>
      <c r="AK52" s="2">
        <f>+IFERROR(INDEX(Quantity!$A$5:$XX$441,MATCH($A52,Quantity!$A$5:$A$441,0),MATCH(AK$2,Quantity!$A$4:$XX$4,0)),0)*(IFERROR(INDEX(Prices!$A$4:$XX$441,MATCH($A52,Prices!$A$4:$A$441,0),MATCH(AK$2,Prices!$A$4:$XX$4,0)),0))</f>
        <v>5.6843418860808015E-14</v>
      </c>
      <c r="AL52" s="2">
        <f>+IFERROR(INDEX(Quantity!$A$5:$XX$441,MATCH($A52,Quantity!$A$5:$A$441,0),MATCH(AL$2,Quantity!$A$4:$XX$4,0)),0)*(IFERROR(INDEX(Prices!$A$4:$XX$441,MATCH($A52,Prices!$A$4:$A$441,0),MATCH(AL$2,Prices!$A$4:$XX$4,0)),0))</f>
        <v>0</v>
      </c>
      <c r="AM52" s="2">
        <f>+IFERROR(INDEX(Quantity!$A$5:$XX$441,MATCH($A52,Quantity!$A$5:$A$441,0),MATCH(AM$2,Quantity!$A$4:$XX$4,0)),0)*(IFERROR(INDEX(Prices!$A$4:$XX$441,MATCH($A52,Prices!$A$4:$A$441,0),MATCH(AM$2,Prices!$A$4:$XX$4,0)),0))</f>
        <v>-6.1149052751792077E-13</v>
      </c>
      <c r="AN52" s="2">
        <f>+IFERROR(INDEX(Quantity!$A$5:$XX$441,MATCH($A52,Quantity!$A$5:$A$441,0),MATCH(AN$2,Quantity!$A$4:$XX$4,0)),0)*(IFERROR(INDEX(Prices!$A$4:$XX$441,MATCH($A52,Prices!$A$4:$A$441,0),MATCH(AN$2,Prices!$A$4:$XX$4,0)),0))</f>
        <v>0</v>
      </c>
      <c r="AO52" s="2">
        <f>+IFERROR(INDEX(Quantity!$A$5:$XX$441,MATCH($A52,Quantity!$A$5:$A$441,0),MATCH(AO$2,Quantity!$A$4:$XX$4,0)),0)*(IFERROR(INDEX(Prices!$A$4:$XX$441,MATCH($A52,Prices!$A$4:$A$441,0),MATCH(AO$2,Prices!$A$4:$XX$4,0)),0))</f>
        <v>0</v>
      </c>
      <c r="AP52" s="2">
        <f>+IFERROR(INDEX(Quantity!$A$5:$XX$441,MATCH($A52,Quantity!$A$5:$A$441,0),MATCH(AP$2,Quantity!$A$4:$XX$4,0)),0)*(IFERROR(INDEX(Prices!$A$4:$XX$441,MATCH($A52,Prices!$A$4:$A$441,0),MATCH(AP$2,Prices!$A$4:$XX$4,0)),0))</f>
        <v>0</v>
      </c>
      <c r="AQ52" s="2">
        <f>+IFERROR(INDEX(Quantity!$A$5:$XX$441,MATCH($A52,Quantity!$A$5:$A$441,0),MATCH(AQ$2,Quantity!$A$4:$XX$4,0)),0)*(IFERROR(INDEX(Prices!$A$4:$XX$441,MATCH($A52,Prices!$A$4:$A$441,0),MATCH(AQ$2,Prices!$A$4:$XX$4,0)),0))</f>
        <v>0</v>
      </c>
      <c r="AR52" s="2">
        <f>+IFERROR(INDEX(Quantity!$A$5:$XX$441,MATCH($A52,Quantity!$A$5:$A$441,0),MATCH(AR$2,Quantity!$A$4:$XX$4,0)),0)*(IFERROR(INDEX(Prices!$A$4:$XX$441,MATCH($A52,Prices!$A$4:$A$441,0),MATCH(AR$2,Prices!$A$4:$XX$4,0)),0))</f>
        <v>0</v>
      </c>
      <c r="AS52" s="2"/>
      <c r="AT52" s="2"/>
    </row>
  </sheetData>
  <phoneticPr fontId="5" type="noConversion"/>
  <conditionalFormatting sqref="E11">
    <cfRule type="expression" dxfId="34" priority="37">
      <formula>B11&gt;0</formula>
    </cfRule>
  </conditionalFormatting>
  <conditionalFormatting sqref="E3:E10">
    <cfRule type="expression" dxfId="33" priority="36">
      <formula>B3&gt;0</formula>
    </cfRule>
  </conditionalFormatting>
  <conditionalFormatting sqref="E12:E16">
    <cfRule type="expression" dxfId="32" priority="35">
      <formula>B12&gt;0</formula>
    </cfRule>
  </conditionalFormatting>
  <conditionalFormatting sqref="E17:E18">
    <cfRule type="expression" dxfId="31" priority="33">
      <formula>B17&gt;0</formula>
    </cfRule>
  </conditionalFormatting>
  <conditionalFormatting sqref="E19:E21">
    <cfRule type="expression" dxfId="30" priority="32">
      <formula>B19&gt;0</formula>
    </cfRule>
  </conditionalFormatting>
  <conditionalFormatting sqref="E22">
    <cfRule type="expression" dxfId="29" priority="31">
      <formula>B22&gt;0</formula>
    </cfRule>
  </conditionalFormatting>
  <conditionalFormatting sqref="E23:E24">
    <cfRule type="expression" dxfId="28" priority="30">
      <formula>B23&gt;0</formula>
    </cfRule>
  </conditionalFormatting>
  <conditionalFormatting sqref="E25">
    <cfRule type="expression" dxfId="27" priority="29">
      <formula>B25&gt;0</formula>
    </cfRule>
  </conditionalFormatting>
  <conditionalFormatting sqref="E26">
    <cfRule type="expression" dxfId="26" priority="28">
      <formula>B26&gt;0</formula>
    </cfRule>
  </conditionalFormatting>
  <conditionalFormatting sqref="E27">
    <cfRule type="expression" dxfId="25" priority="27">
      <formula>B27&gt;0</formula>
    </cfRule>
  </conditionalFormatting>
  <conditionalFormatting sqref="E28">
    <cfRule type="expression" dxfId="24" priority="26">
      <formula>B28&gt;0</formula>
    </cfRule>
  </conditionalFormatting>
  <conditionalFormatting sqref="E29">
    <cfRule type="expression" dxfId="23" priority="25">
      <formula>B29&gt;0</formula>
    </cfRule>
  </conditionalFormatting>
  <conditionalFormatting sqref="E30">
    <cfRule type="expression" dxfId="22" priority="24">
      <formula>B30&gt;0</formula>
    </cfRule>
  </conditionalFormatting>
  <conditionalFormatting sqref="E31">
    <cfRule type="expression" dxfId="21" priority="23">
      <formula>B31&gt;0</formula>
    </cfRule>
  </conditionalFormatting>
  <conditionalFormatting sqref="E32">
    <cfRule type="expression" dxfId="20" priority="22">
      <formula>B32&gt;0</formula>
    </cfRule>
  </conditionalFormatting>
  <conditionalFormatting sqref="E33">
    <cfRule type="expression" dxfId="19" priority="21">
      <formula>B33&gt;0</formula>
    </cfRule>
  </conditionalFormatting>
  <conditionalFormatting sqref="E34">
    <cfRule type="expression" dxfId="18" priority="19">
      <formula>B34&gt;0</formula>
    </cfRule>
  </conditionalFormatting>
  <conditionalFormatting sqref="E35">
    <cfRule type="expression" dxfId="17" priority="18">
      <formula>B35&gt;0</formula>
    </cfRule>
  </conditionalFormatting>
  <conditionalFormatting sqref="E36">
    <cfRule type="expression" dxfId="16" priority="17">
      <formula>B36&gt;0</formula>
    </cfRule>
  </conditionalFormatting>
  <conditionalFormatting sqref="E37">
    <cfRule type="expression" dxfId="15" priority="16">
      <formula>B37&gt;0</formula>
    </cfRule>
  </conditionalFormatting>
  <conditionalFormatting sqref="E38">
    <cfRule type="expression" dxfId="14" priority="15">
      <formula>B38&gt;0</formula>
    </cfRule>
  </conditionalFormatting>
  <conditionalFormatting sqref="E39:E47">
    <cfRule type="expression" dxfId="13" priority="14">
      <formula>B39&gt;0</formula>
    </cfRule>
  </conditionalFormatting>
  <conditionalFormatting sqref="AR3:AR34 AN3:AQ49 AR35:AT49 O3:AM51 AN50:AT50 K35:N51 F3:J52 K52:AM52">
    <cfRule type="top10" dxfId="12" priority="3" percent="1" rank="4"/>
  </conditionalFormatting>
  <conditionalFormatting sqref="E48:E52">
    <cfRule type="expression" dxfId="11" priority="2">
      <formula>B48&gt;0</formula>
    </cfRule>
  </conditionalFormatting>
  <conditionalFormatting sqref="D49">
    <cfRule type="top10" dxfId="10" priority="1" percent="1" rank="4"/>
  </conditionalFormatting>
  <pageMargins left="0.7" right="0.7" top="0.75" bottom="0.75" header="0.3" footer="0.3"/>
  <pageSetup orientation="portrait" r:id="rId1"/>
  <ignoredErrors>
    <ignoredError sqref="R40:AM40 F40 P40 G40:H40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0F3D-33F4-4AFC-9E9A-69F0C6984312}">
  <dimension ref="A3:AO54"/>
  <sheetViews>
    <sheetView workbookViewId="0">
      <pane ySplit="4" topLeftCell="A44" activePane="bottomLeft" state="frozen"/>
      <selection pane="bottomLeft" activeCell="B50" sqref="B50"/>
    </sheetView>
  </sheetViews>
  <sheetFormatPr baseColWidth="10" defaultRowHeight="15" x14ac:dyDescent="0.25"/>
  <cols>
    <col min="1" max="1" width="20.140625" bestFit="1" customWidth="1"/>
    <col min="2" max="2" width="22.42578125" bestFit="1" customWidth="1"/>
    <col min="3" max="3" width="10.28515625" hidden="1" customWidth="1"/>
    <col min="4" max="4" width="8" hidden="1" customWidth="1"/>
    <col min="5" max="5" width="6" bestFit="1" customWidth="1"/>
    <col min="6" max="6" width="9.5703125" hidden="1" customWidth="1"/>
    <col min="7" max="7" width="7" hidden="1" customWidth="1"/>
    <col min="8" max="8" width="9.5703125" bestFit="1" customWidth="1"/>
    <col min="9" max="9" width="11.28515625" hidden="1" customWidth="1"/>
    <col min="10" max="10" width="12.5703125" hidden="1" customWidth="1"/>
    <col min="11" max="11" width="13" bestFit="1" customWidth="1"/>
    <col min="12" max="12" width="14.140625" hidden="1" customWidth="1"/>
    <col min="13" max="13" width="11.85546875" hidden="1" customWidth="1"/>
    <col min="14" max="14" width="16.28515625" hidden="1" customWidth="1"/>
    <col min="15" max="15" width="13" hidden="1" customWidth="1"/>
    <col min="16" max="16" width="14" hidden="1" customWidth="1"/>
    <col min="17" max="17" width="6" hidden="1" customWidth="1"/>
    <col min="18" max="18" width="7" hidden="1" customWidth="1"/>
    <col min="19" max="19" width="8.7109375" hidden="1" customWidth="1"/>
    <col min="20" max="20" width="8" hidden="1" customWidth="1"/>
    <col min="21" max="21" width="10.42578125" hidden="1" customWidth="1"/>
    <col min="22" max="22" width="12.5703125" hidden="1" customWidth="1"/>
    <col min="23" max="23" width="9.5703125" hidden="1" customWidth="1"/>
    <col min="24" max="24" width="11.140625" hidden="1" customWidth="1"/>
    <col min="25" max="25" width="11.85546875" bestFit="1" customWidth="1"/>
    <col min="26" max="26" width="8" bestFit="1" customWidth="1"/>
    <col min="27" max="27" width="11.5703125" bestFit="1" customWidth="1"/>
    <col min="28" max="28" width="12.28515625" bestFit="1" customWidth="1"/>
    <col min="29" max="29" width="7" bestFit="1" customWidth="1"/>
    <col min="30" max="30" width="8" bestFit="1" customWidth="1"/>
    <col min="31" max="31" width="14.28515625" hidden="1" customWidth="1"/>
    <col min="32" max="32" width="8.5703125" hidden="1" customWidth="1"/>
    <col min="33" max="33" width="10.5703125" bestFit="1" customWidth="1"/>
    <col min="34" max="34" width="13.28515625" bestFit="1" customWidth="1"/>
    <col min="35" max="35" width="7" bestFit="1" customWidth="1"/>
    <col min="36" max="36" width="9.28515625" bestFit="1" customWidth="1"/>
    <col min="37" max="37" width="10.140625" bestFit="1" customWidth="1"/>
    <col min="38" max="38" width="10.5703125" bestFit="1" customWidth="1"/>
    <col min="39" max="39" width="6" bestFit="1" customWidth="1"/>
    <col min="40" max="40" width="8" bestFit="1" customWidth="1"/>
    <col min="41" max="41" width="9.5703125" bestFit="1" customWidth="1"/>
  </cols>
  <sheetData>
    <row r="3" spans="1:41" x14ac:dyDescent="0.25">
      <c r="A3" s="16" t="s">
        <v>87</v>
      </c>
      <c r="B3" s="16" t="s">
        <v>72</v>
      </c>
    </row>
    <row r="4" spans="1:41" x14ac:dyDescent="0.25">
      <c r="A4" s="16" t="s">
        <v>76</v>
      </c>
      <c r="B4" t="s">
        <v>2</v>
      </c>
      <c r="C4" t="s">
        <v>6</v>
      </c>
      <c r="D4" t="s">
        <v>7</v>
      </c>
      <c r="E4" t="s">
        <v>5</v>
      </c>
      <c r="F4" t="s">
        <v>3</v>
      </c>
      <c r="G4" t="s">
        <v>0</v>
      </c>
      <c r="H4" t="s">
        <v>30</v>
      </c>
      <c r="I4" t="s">
        <v>24</v>
      </c>
      <c r="J4" t="s">
        <v>25</v>
      </c>
      <c r="K4" t="s">
        <v>23</v>
      </c>
      <c r="L4" t="s">
        <v>22</v>
      </c>
      <c r="M4" t="s">
        <v>33</v>
      </c>
      <c r="N4" t="s">
        <v>21</v>
      </c>
      <c r="O4" t="s">
        <v>13</v>
      </c>
      <c r="P4" t="s">
        <v>16</v>
      </c>
      <c r="Q4" t="s">
        <v>4</v>
      </c>
      <c r="R4" t="s">
        <v>8</v>
      </c>
      <c r="S4" t="s">
        <v>9</v>
      </c>
      <c r="T4" t="s">
        <v>10</v>
      </c>
      <c r="U4" t="s">
        <v>27</v>
      </c>
      <c r="V4" t="s">
        <v>26</v>
      </c>
      <c r="W4" t="s">
        <v>11</v>
      </c>
      <c r="X4" t="s">
        <v>14</v>
      </c>
      <c r="Y4" t="s">
        <v>35</v>
      </c>
      <c r="Z4" t="s">
        <v>37</v>
      </c>
      <c r="AA4" t="s">
        <v>39</v>
      </c>
      <c r="AB4" t="s">
        <v>38</v>
      </c>
      <c r="AC4" t="s">
        <v>40</v>
      </c>
      <c r="AD4" t="s">
        <v>42</v>
      </c>
      <c r="AE4" t="s">
        <v>44</v>
      </c>
      <c r="AF4" t="s">
        <v>46</v>
      </c>
      <c r="AG4" t="s">
        <v>47</v>
      </c>
      <c r="AH4" t="s">
        <v>55</v>
      </c>
      <c r="AI4" t="s">
        <v>53</v>
      </c>
      <c r="AJ4" t="s">
        <v>54</v>
      </c>
      <c r="AK4" t="s">
        <v>56</v>
      </c>
      <c r="AL4" t="s">
        <v>59</v>
      </c>
      <c r="AM4" t="s">
        <v>18</v>
      </c>
      <c r="AN4" t="s">
        <v>65</v>
      </c>
      <c r="AO4" t="s">
        <v>68</v>
      </c>
    </row>
    <row r="5" spans="1:41" x14ac:dyDescent="0.25">
      <c r="A5" s="1">
        <v>44270</v>
      </c>
      <c r="B5" s="12">
        <v>0</v>
      </c>
      <c r="C5" s="12">
        <v>0</v>
      </c>
      <c r="D5" s="12">
        <v>374.01000000000005</v>
      </c>
      <c r="E5" s="12">
        <v>0</v>
      </c>
      <c r="F5" s="12">
        <v>1206.97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24.536700000000003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</row>
    <row r="6" spans="1:41" x14ac:dyDescent="0.25">
      <c r="A6" s="1">
        <v>44271</v>
      </c>
      <c r="B6" s="12">
        <v>0</v>
      </c>
      <c r="C6" s="12">
        <v>0</v>
      </c>
      <c r="D6" s="12">
        <v>374.01000000000005</v>
      </c>
      <c r="E6" s="12">
        <v>0</v>
      </c>
      <c r="F6" s="12">
        <v>1243.96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24.536700000000003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</row>
    <row r="7" spans="1:41" x14ac:dyDescent="0.25">
      <c r="A7" s="1">
        <v>44273</v>
      </c>
      <c r="B7" s="12">
        <v>1.2271706500000001</v>
      </c>
      <c r="C7" s="12">
        <v>0</v>
      </c>
      <c r="D7" s="12">
        <v>0</v>
      </c>
      <c r="E7" s="12">
        <v>5.2882000000000005E-2</v>
      </c>
      <c r="F7" s="12">
        <v>4789.5200000000004</v>
      </c>
      <c r="G7" s="12">
        <v>76.353251000000014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5.4663000000000004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</row>
    <row r="8" spans="1:41" x14ac:dyDescent="0.25">
      <c r="A8" s="1">
        <v>44274</v>
      </c>
      <c r="B8" s="12">
        <v>2.3204306500000005</v>
      </c>
      <c r="C8" s="12">
        <v>1213.0939000000001</v>
      </c>
      <c r="D8" s="12">
        <v>0</v>
      </c>
      <c r="E8" s="12">
        <v>5.2882000000000005E-2</v>
      </c>
      <c r="F8" s="12">
        <v>1775.52</v>
      </c>
      <c r="G8" s="12">
        <v>76.353251000000014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5.4663000000000004</v>
      </c>
      <c r="R8" s="12">
        <v>45.475643000000005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</row>
    <row r="9" spans="1:41" x14ac:dyDescent="0.25">
      <c r="A9" s="1">
        <v>44283</v>
      </c>
      <c r="B9" s="12">
        <v>1.2271706500000004</v>
      </c>
      <c r="C9" s="12">
        <v>1213.0939000000001</v>
      </c>
      <c r="D9" s="12">
        <v>0</v>
      </c>
      <c r="E9" s="12">
        <v>5.2882000000000005E-2</v>
      </c>
      <c r="F9" s="12">
        <v>1775.52</v>
      </c>
      <c r="G9" s="12">
        <v>76.353251000000014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45.475643000000005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</row>
    <row r="10" spans="1:41" x14ac:dyDescent="0.25">
      <c r="A10" s="1">
        <v>44284</v>
      </c>
      <c r="B10" s="12">
        <v>2.397754117165646</v>
      </c>
      <c r="C10" s="12">
        <v>1213.0939000000001</v>
      </c>
      <c r="D10" s="12">
        <v>1.8892300000000002</v>
      </c>
      <c r="E10" s="12">
        <v>5.2882000000000005E-2</v>
      </c>
      <c r="F10" s="12">
        <v>1750.86</v>
      </c>
      <c r="G10" s="12">
        <v>79.093251000000009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45.475643000000005</v>
      </c>
      <c r="S10" s="12">
        <v>0</v>
      </c>
      <c r="T10" s="12">
        <v>1082.6188312458019</v>
      </c>
      <c r="U10" s="12">
        <v>0</v>
      </c>
      <c r="V10" s="12">
        <v>0</v>
      </c>
      <c r="W10" s="12">
        <v>162.71727292321134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</row>
    <row r="11" spans="1:41" x14ac:dyDescent="0.25">
      <c r="A11" s="1">
        <v>44285</v>
      </c>
      <c r="B11" s="12">
        <v>2.5447970157528594</v>
      </c>
      <c r="C11" s="12">
        <v>1213.0939000000001</v>
      </c>
      <c r="D11" s="12">
        <v>1.8892300000000002</v>
      </c>
      <c r="E11" s="12">
        <v>5.2882000000000005E-2</v>
      </c>
      <c r="F11" s="12">
        <v>1750.86</v>
      </c>
      <c r="G11" s="12">
        <v>79.093251000000009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45.475643000000005</v>
      </c>
      <c r="S11" s="12">
        <v>0</v>
      </c>
      <c r="T11" s="12">
        <v>1082.6188312458019</v>
      </c>
      <c r="U11" s="12">
        <v>0</v>
      </c>
      <c r="V11" s="12">
        <v>0</v>
      </c>
      <c r="W11" s="12">
        <v>214.45650536065449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</row>
    <row r="12" spans="1:41" x14ac:dyDescent="0.25">
      <c r="A12" s="1">
        <v>44295</v>
      </c>
      <c r="B12" s="12">
        <v>0</v>
      </c>
      <c r="C12" s="12">
        <v>152.45359999999982</v>
      </c>
      <c r="D12" s="12">
        <v>0</v>
      </c>
      <c r="E12" s="12">
        <v>1.3974E-2</v>
      </c>
      <c r="F12" s="12">
        <v>-2.2737367544323206E-13</v>
      </c>
      <c r="G12" s="12">
        <v>0</v>
      </c>
      <c r="H12" s="12">
        <v>387.72370000000001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1.8246151972969231E-4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214.45650536065449</v>
      </c>
      <c r="X12" s="12">
        <v>27.400000000000002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</row>
    <row r="13" spans="1:41" x14ac:dyDescent="0.25">
      <c r="A13" s="1">
        <v>44296</v>
      </c>
      <c r="B13" s="12">
        <v>0</v>
      </c>
      <c r="C13" s="12">
        <v>-1.9895196601282805E-13</v>
      </c>
      <c r="D13" s="12">
        <v>0</v>
      </c>
      <c r="E13" s="12">
        <v>1.3974E-2</v>
      </c>
      <c r="F13" s="12">
        <v>-2.2737367544323206E-13</v>
      </c>
      <c r="G13" s="12">
        <v>0</v>
      </c>
      <c r="H13" s="12">
        <v>432.48982000000001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6.7510962144990056E-4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214.45650536065449</v>
      </c>
      <c r="X13" s="12">
        <v>27.400000000000002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</row>
    <row r="14" spans="1:41" x14ac:dyDescent="0.25">
      <c r="A14" s="1">
        <v>44297</v>
      </c>
      <c r="B14" s="12">
        <v>0</v>
      </c>
      <c r="C14" s="12">
        <v>-1.9895196601282805E-13</v>
      </c>
      <c r="D14" s="12">
        <v>0</v>
      </c>
      <c r="E14" s="12">
        <v>1.3974E-2</v>
      </c>
      <c r="F14" s="12">
        <v>-2.2737367544323206E-13</v>
      </c>
      <c r="G14" s="12">
        <v>0</v>
      </c>
      <c r="H14" s="12">
        <v>432.48982000000001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3.2109503832855567E-3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214.45650536065449</v>
      </c>
      <c r="X14" s="12">
        <v>27.400000000000002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</row>
    <row r="15" spans="1:41" x14ac:dyDescent="0.25">
      <c r="A15" s="1">
        <v>44298</v>
      </c>
      <c r="B15" s="12">
        <v>0</v>
      </c>
      <c r="C15" s="12">
        <v>-1.9895196601282805E-13</v>
      </c>
      <c r="D15" s="12">
        <v>0</v>
      </c>
      <c r="E15" s="12">
        <v>1.3974E-2</v>
      </c>
      <c r="F15" s="12">
        <v>-2.2737367544323206E-13</v>
      </c>
      <c r="G15" s="12">
        <v>0</v>
      </c>
      <c r="H15" s="12">
        <v>432.48982000000001</v>
      </c>
      <c r="I15" s="12">
        <v>0</v>
      </c>
      <c r="J15" s="12">
        <v>0</v>
      </c>
      <c r="K15" s="12">
        <v>0</v>
      </c>
      <c r="L15" s="12">
        <v>0</v>
      </c>
      <c r="M15" s="12">
        <v>478.36701000000005</v>
      </c>
      <c r="N15" s="12">
        <v>6.1062269999999996</v>
      </c>
      <c r="O15" s="12">
        <v>1.4620219963294777E-4</v>
      </c>
      <c r="P15" s="12">
        <v>4.3368086899420177E-19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214.45650536065449</v>
      </c>
      <c r="X15" s="12">
        <v>27.400000000000002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</row>
    <row r="16" spans="1:41" x14ac:dyDescent="0.25">
      <c r="A16" s="1">
        <v>44301</v>
      </c>
      <c r="B16" s="12">
        <v>0</v>
      </c>
      <c r="C16" s="12">
        <v>-1.9895196601282805E-13</v>
      </c>
      <c r="D16" s="12">
        <v>0</v>
      </c>
      <c r="E16" s="12">
        <v>1.3974E-2</v>
      </c>
      <c r="F16" s="12">
        <v>-2.2737367544323206E-13</v>
      </c>
      <c r="G16" s="12">
        <v>0</v>
      </c>
      <c r="H16" s="12">
        <v>432.48982000000001</v>
      </c>
      <c r="I16" s="12">
        <v>0</v>
      </c>
      <c r="J16" s="12">
        <v>0</v>
      </c>
      <c r="K16" s="12">
        <v>0</v>
      </c>
      <c r="L16" s="12">
        <v>0</v>
      </c>
      <c r="M16" s="12">
        <v>478.36701000000005</v>
      </c>
      <c r="N16" s="12">
        <v>6.1062269999999996</v>
      </c>
      <c r="O16" s="12">
        <v>0</v>
      </c>
      <c r="P16" s="12">
        <v>4.3368086899420177E-19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214.45650536065449</v>
      </c>
      <c r="X16" s="12">
        <v>65.812060000000002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</row>
    <row r="17" spans="1:41" x14ac:dyDescent="0.25">
      <c r="A17" s="1">
        <v>44303</v>
      </c>
      <c r="B17" s="12">
        <v>0</v>
      </c>
      <c r="C17" s="12">
        <v>-1.9895196601282805E-13</v>
      </c>
      <c r="D17" s="12">
        <v>0</v>
      </c>
      <c r="E17" s="12">
        <v>1.3974E-2</v>
      </c>
      <c r="F17" s="12">
        <v>-2.2737367544323206E-13</v>
      </c>
      <c r="G17" s="12">
        <v>0</v>
      </c>
      <c r="H17" s="12">
        <v>432.48982000000001</v>
      </c>
      <c r="I17" s="12">
        <v>0</v>
      </c>
      <c r="J17" s="12">
        <v>0</v>
      </c>
      <c r="K17" s="12">
        <v>0</v>
      </c>
      <c r="L17" s="12">
        <v>0.8322750000000001</v>
      </c>
      <c r="M17" s="12">
        <v>0</v>
      </c>
      <c r="N17" s="12">
        <v>7.9802500000000007</v>
      </c>
      <c r="O17" s="12">
        <v>0</v>
      </c>
      <c r="P17" s="12">
        <v>4.3368086899420177E-19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214.45650536065449</v>
      </c>
      <c r="X17" s="12">
        <v>93.161370000000005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</row>
    <row r="18" spans="1:41" x14ac:dyDescent="0.25">
      <c r="A18" s="1">
        <v>44306</v>
      </c>
      <c r="B18" s="12">
        <v>0</v>
      </c>
      <c r="C18" s="12">
        <v>-1.9895196601282805E-13</v>
      </c>
      <c r="D18" s="12">
        <v>0</v>
      </c>
      <c r="E18" s="12">
        <v>1.3974E-2</v>
      </c>
      <c r="F18" s="12">
        <v>-2.2737367544323206E-13</v>
      </c>
      <c r="G18" s="12">
        <v>0</v>
      </c>
      <c r="H18" s="12">
        <v>432.48982000000001</v>
      </c>
      <c r="I18" s="12">
        <v>0</v>
      </c>
      <c r="J18" s="12">
        <v>0</v>
      </c>
      <c r="K18" s="12">
        <v>0</v>
      </c>
      <c r="L18" s="12">
        <v>1.37</v>
      </c>
      <c r="M18" s="12">
        <v>0</v>
      </c>
      <c r="N18" s="12">
        <v>7.9802500000000007</v>
      </c>
      <c r="O18" s="12">
        <v>0</v>
      </c>
      <c r="P18" s="12">
        <v>4.3368086899420177E-19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214.45650536065449</v>
      </c>
      <c r="X18" s="12">
        <v>93.161370000000005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</row>
    <row r="19" spans="1:41" x14ac:dyDescent="0.25">
      <c r="A19" s="1">
        <v>44309</v>
      </c>
      <c r="B19" s="12">
        <v>0</v>
      </c>
      <c r="C19" s="12">
        <v>-1.9895196601282805E-13</v>
      </c>
      <c r="D19" s="12">
        <v>0</v>
      </c>
      <c r="E19" s="12">
        <v>1.3974E-2</v>
      </c>
      <c r="F19" s="12">
        <v>-2.2737367544323206E-13</v>
      </c>
      <c r="G19" s="12">
        <v>0</v>
      </c>
      <c r="H19" s="12">
        <v>432.48982000000001</v>
      </c>
      <c r="I19" s="12">
        <v>0</v>
      </c>
      <c r="J19" s="12">
        <v>0</v>
      </c>
      <c r="K19" s="12">
        <v>1928.4910879297283</v>
      </c>
      <c r="L19" s="12">
        <v>1.37</v>
      </c>
      <c r="M19" s="12">
        <v>0</v>
      </c>
      <c r="N19" s="12">
        <v>0</v>
      </c>
      <c r="O19" s="12">
        <v>0</v>
      </c>
      <c r="P19" s="12">
        <v>4.3368086899420177E-19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214.45650536065449</v>
      </c>
      <c r="X19" s="12">
        <v>112.16327000000001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</row>
    <row r="20" spans="1:41" x14ac:dyDescent="0.25">
      <c r="A20" s="1">
        <v>44312</v>
      </c>
      <c r="B20" s="12">
        <v>0</v>
      </c>
      <c r="C20" s="12">
        <v>-1.9895196601282805E-13</v>
      </c>
      <c r="D20" s="12">
        <v>0</v>
      </c>
      <c r="E20" s="12">
        <v>1.3974E-2</v>
      </c>
      <c r="F20" s="12">
        <v>-2.2737367544323206E-13</v>
      </c>
      <c r="G20" s="12">
        <v>0</v>
      </c>
      <c r="H20" s="12">
        <v>814.35540000000003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4.3368086899420177E-19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214.45650536065449</v>
      </c>
      <c r="X20" s="12">
        <v>201.26533000000003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</row>
    <row r="21" spans="1:41" x14ac:dyDescent="0.25">
      <c r="A21" s="1">
        <v>44315</v>
      </c>
      <c r="B21" s="12">
        <v>0</v>
      </c>
      <c r="C21" s="12">
        <v>-1.9895196601282805E-13</v>
      </c>
      <c r="D21" s="12">
        <v>0</v>
      </c>
      <c r="E21" s="12">
        <v>1.3974E-2</v>
      </c>
      <c r="F21" s="12">
        <v>-2.2737367544323206E-13</v>
      </c>
      <c r="G21" s="12">
        <v>0</v>
      </c>
      <c r="H21" s="12">
        <v>814.35540000000003</v>
      </c>
      <c r="I21" s="12">
        <v>0</v>
      </c>
      <c r="J21" s="12">
        <v>0</v>
      </c>
      <c r="K21" s="12">
        <v>950.90878000000009</v>
      </c>
      <c r="L21" s="12">
        <v>0</v>
      </c>
      <c r="M21" s="12">
        <v>0</v>
      </c>
      <c r="N21" s="12">
        <v>0</v>
      </c>
      <c r="O21" s="12">
        <v>0</v>
      </c>
      <c r="P21" s="12">
        <v>4.3368086899420177E-19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214.45650536065449</v>
      </c>
      <c r="X21" s="12">
        <v>201.26533000000003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</row>
    <row r="22" spans="1:41" x14ac:dyDescent="0.25">
      <c r="A22" s="1">
        <v>44316</v>
      </c>
      <c r="B22" s="12">
        <v>0</v>
      </c>
      <c r="C22" s="12">
        <v>-1.9895196601282805E-13</v>
      </c>
      <c r="D22" s="12">
        <v>0</v>
      </c>
      <c r="E22" s="12">
        <v>1.3974E-2</v>
      </c>
      <c r="F22" s="12">
        <v>-2.2737367544323206E-13</v>
      </c>
      <c r="G22" s="12">
        <v>0</v>
      </c>
      <c r="H22" s="12">
        <v>1052.7628000000002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4.3368086899420177E-19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214.45650536065449</v>
      </c>
      <c r="X22" s="12">
        <v>150.70000000000002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</row>
    <row r="23" spans="1:41" x14ac:dyDescent="0.25">
      <c r="A23" s="1">
        <v>44319</v>
      </c>
      <c r="B23" s="12">
        <v>0</v>
      </c>
      <c r="C23" s="12">
        <v>-1.9895196601282805E-13</v>
      </c>
      <c r="D23" s="12">
        <v>0</v>
      </c>
      <c r="E23" s="12">
        <v>1.3974E-2</v>
      </c>
      <c r="F23" s="12">
        <v>-2.2737367544323206E-13</v>
      </c>
      <c r="G23" s="12">
        <v>0</v>
      </c>
      <c r="H23" s="12">
        <v>1052.7628000000002</v>
      </c>
      <c r="I23" s="12">
        <v>57.187910000000009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4.3368086899420177E-19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214.45650536065449</v>
      </c>
      <c r="X23" s="12">
        <v>109.60000000000002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</row>
    <row r="24" spans="1:41" x14ac:dyDescent="0.25">
      <c r="A24" s="1">
        <v>44320</v>
      </c>
      <c r="B24" s="12">
        <v>0</v>
      </c>
      <c r="C24" s="12">
        <v>-1.9895196601282805E-13</v>
      </c>
      <c r="D24" s="12">
        <v>0</v>
      </c>
      <c r="E24" s="12">
        <v>1.3974E-2</v>
      </c>
      <c r="F24" s="12">
        <v>-2.2737367544323206E-13</v>
      </c>
      <c r="G24" s="12">
        <v>0</v>
      </c>
      <c r="H24" s="12">
        <v>1060.2265600000001</v>
      </c>
      <c r="I24" s="12">
        <v>57.187910000000009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4.3368086899420177E-19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214.45650536065449</v>
      </c>
      <c r="X24" s="12">
        <v>109.60000000000002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</row>
    <row r="25" spans="1:41" x14ac:dyDescent="0.25">
      <c r="A25" s="1">
        <v>44323</v>
      </c>
      <c r="B25" s="12">
        <v>0</v>
      </c>
      <c r="C25" s="12">
        <v>-1.9895196601282805E-13</v>
      </c>
      <c r="D25" s="12">
        <v>0</v>
      </c>
      <c r="E25" s="12">
        <v>1.3974E-2</v>
      </c>
      <c r="F25" s="12">
        <v>-2.2737367544323206E-13</v>
      </c>
      <c r="G25" s="12">
        <v>0</v>
      </c>
      <c r="H25" s="12">
        <v>1088.7253000000001</v>
      </c>
      <c r="I25" s="12">
        <v>57.187910000000009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4.3368086899420177E-19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214.45650536065449</v>
      </c>
      <c r="X25" s="12">
        <v>109.60000000000002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</row>
    <row r="26" spans="1:41" x14ac:dyDescent="0.25">
      <c r="A26" s="1">
        <v>44326</v>
      </c>
      <c r="B26" s="12">
        <v>0</v>
      </c>
      <c r="C26" s="12">
        <v>-1.9895196601282805E-13</v>
      </c>
      <c r="D26" s="12">
        <v>0</v>
      </c>
      <c r="E26" s="12">
        <v>1.3974E-2</v>
      </c>
      <c r="F26" s="12">
        <v>-2.2737367544323206E-13</v>
      </c>
      <c r="G26" s="12">
        <v>0</v>
      </c>
      <c r="H26" s="12">
        <v>1098.74</v>
      </c>
      <c r="I26" s="12">
        <v>57.187910000000009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4.3368086899420177E-19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214.45650536065449</v>
      </c>
      <c r="X26" s="12">
        <v>109.60000000000002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</row>
    <row r="27" spans="1:41" x14ac:dyDescent="0.25">
      <c r="A27" s="1">
        <v>44329</v>
      </c>
      <c r="B27" s="12">
        <v>5.0552999999999999</v>
      </c>
      <c r="C27" s="12">
        <v>-1762.2721000000004</v>
      </c>
      <c r="D27" s="12">
        <v>0</v>
      </c>
      <c r="E27" s="12">
        <v>1.3974E-2</v>
      </c>
      <c r="F27" s="12">
        <v>-2.2737367544323206E-13</v>
      </c>
      <c r="G27" s="12">
        <v>0</v>
      </c>
      <c r="H27" s="12">
        <v>1068.5999999999999</v>
      </c>
      <c r="I27" s="12">
        <v>57.629050000000007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4.3368086899420177E-19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2707.1830199999999</v>
      </c>
      <c r="X27" s="12">
        <v>32.158010000000019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</row>
    <row r="28" spans="1:41" x14ac:dyDescent="0.25">
      <c r="A28" s="1">
        <v>44330</v>
      </c>
      <c r="B28" s="12">
        <v>8.2884999999999991</v>
      </c>
      <c r="C28" s="12">
        <v>-2671.7055000000009</v>
      </c>
      <c r="D28" s="12">
        <v>0</v>
      </c>
      <c r="E28" s="12">
        <v>1.3974E-2</v>
      </c>
      <c r="F28" s="12">
        <v>-2.2737367544323206E-13</v>
      </c>
      <c r="G28" s="12">
        <v>0</v>
      </c>
      <c r="H28" s="12">
        <v>794.59999999999991</v>
      </c>
      <c r="I28" s="12">
        <v>57.629050000000007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4.3368086899420177E-19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923.37999999999965</v>
      </c>
      <c r="X28" s="12">
        <v>81.382110000000011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</row>
    <row r="29" spans="1:41" x14ac:dyDescent="0.25">
      <c r="A29" s="1">
        <v>44332</v>
      </c>
      <c r="B29" s="12">
        <v>9.8560540000000003</v>
      </c>
      <c r="C29" s="12">
        <v>-3361.9800000000009</v>
      </c>
      <c r="D29" s="12">
        <v>0</v>
      </c>
      <c r="E29" s="12">
        <v>1.3974E-2</v>
      </c>
      <c r="F29" s="12">
        <v>-2.2737367544323206E-13</v>
      </c>
      <c r="G29" s="12">
        <v>0</v>
      </c>
      <c r="H29" s="12">
        <v>794.59999999999991</v>
      </c>
      <c r="I29" s="12">
        <v>74.089600000000004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4.3368086899420177E-19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2913.99</v>
      </c>
      <c r="X29" s="12">
        <v>27.400000000000006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</row>
    <row r="30" spans="1:41" x14ac:dyDescent="0.25">
      <c r="A30" s="1">
        <v>44336</v>
      </c>
      <c r="B30" s="12">
        <v>9.9959309999999988</v>
      </c>
      <c r="C30" s="12">
        <v>-3361.9800000000009</v>
      </c>
      <c r="D30" s="12">
        <v>0</v>
      </c>
      <c r="E30" s="12">
        <v>1.3974E-2</v>
      </c>
      <c r="F30" s="12">
        <v>-2.2737367544323206E-13</v>
      </c>
      <c r="G30" s="12">
        <v>0</v>
      </c>
      <c r="H30" s="12">
        <v>794.59999999999991</v>
      </c>
      <c r="I30" s="12">
        <v>74.089600000000004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4.3368086899420177E-19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-4.5474735088646412E-13</v>
      </c>
      <c r="X30" s="12">
        <v>67.582099999999997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</row>
    <row r="31" spans="1:41" x14ac:dyDescent="0.25">
      <c r="A31" s="1">
        <v>44338</v>
      </c>
      <c r="B31" s="12">
        <v>-1.7763568394002505E-15</v>
      </c>
      <c r="C31" s="12">
        <v>-4.5474735088646412E-13</v>
      </c>
      <c r="D31" s="12">
        <v>0</v>
      </c>
      <c r="E31" s="12">
        <v>1.3974E-2</v>
      </c>
      <c r="F31" s="12">
        <v>-2.2737367544323206E-13</v>
      </c>
      <c r="G31" s="12">
        <v>0</v>
      </c>
      <c r="H31" s="12">
        <v>794.59999999999991</v>
      </c>
      <c r="I31" s="12">
        <v>74.089600000000004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4.3368086899420177E-19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-4.5474735088646412E-13</v>
      </c>
      <c r="X31" s="12">
        <v>87.912900000000008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</row>
    <row r="32" spans="1:41" x14ac:dyDescent="0.25">
      <c r="A32" s="1">
        <v>44343</v>
      </c>
      <c r="B32" s="12">
        <v>1.2329999999999983</v>
      </c>
      <c r="C32" s="12">
        <v>-164.40000000000046</v>
      </c>
      <c r="D32" s="12">
        <v>0</v>
      </c>
      <c r="E32" s="12">
        <v>1.3974E-2</v>
      </c>
      <c r="F32" s="12">
        <v>-2.2737367544323206E-13</v>
      </c>
      <c r="G32" s="12">
        <v>0</v>
      </c>
      <c r="H32" s="12">
        <v>926.11999999999989</v>
      </c>
      <c r="I32" s="12">
        <v>100.18536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4.3368086899420177E-19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-4.5474735088646412E-13</v>
      </c>
      <c r="X32" s="12">
        <v>27.4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</row>
    <row r="33" spans="1:41" x14ac:dyDescent="0.25">
      <c r="A33" s="1">
        <v>44345</v>
      </c>
      <c r="B33" s="12">
        <v>1.2329999999999983</v>
      </c>
      <c r="C33" s="12">
        <v>-164.40000000000046</v>
      </c>
      <c r="D33" s="12">
        <v>0</v>
      </c>
      <c r="E33" s="12">
        <v>1.3974E-2</v>
      </c>
      <c r="F33" s="12">
        <v>-2.2737367544323206E-13</v>
      </c>
      <c r="G33" s="12">
        <v>0</v>
      </c>
      <c r="H33" s="12">
        <v>1079.56</v>
      </c>
      <c r="I33" s="12">
        <v>100.18536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4.3368086899420177E-19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-4.5474735088646412E-13</v>
      </c>
      <c r="X33" s="12">
        <v>27.4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</row>
    <row r="34" spans="1:41" x14ac:dyDescent="0.25">
      <c r="A34" s="1">
        <v>44348</v>
      </c>
      <c r="B34" s="12">
        <v>1.2329999999999983</v>
      </c>
      <c r="C34" s="12">
        <v>-205.50000000000045</v>
      </c>
      <c r="D34" s="12">
        <v>0</v>
      </c>
      <c r="E34" s="12">
        <v>1.3974E-2</v>
      </c>
      <c r="F34" s="12">
        <v>-2.2737367544323206E-13</v>
      </c>
      <c r="G34" s="12">
        <v>0</v>
      </c>
      <c r="H34" s="12">
        <v>1108.33</v>
      </c>
      <c r="I34" s="12">
        <v>100.18536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4.3368086899420177E-19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-4.5474735088646412E-13</v>
      </c>
      <c r="X34" s="12">
        <v>27.4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</row>
    <row r="35" spans="1:41" x14ac:dyDescent="0.25">
      <c r="A35" s="1">
        <v>44350</v>
      </c>
      <c r="B35" s="12">
        <v>1.2329999999999983</v>
      </c>
      <c r="C35" s="12">
        <v>-205.50000000000045</v>
      </c>
      <c r="D35" s="12">
        <v>0</v>
      </c>
      <c r="E35" s="12">
        <v>1.3974E-2</v>
      </c>
      <c r="F35" s="12">
        <v>-2.2737367544323206E-13</v>
      </c>
      <c r="G35" s="12">
        <v>0</v>
      </c>
      <c r="H35" s="12">
        <v>1108.33</v>
      </c>
      <c r="I35" s="12">
        <v>102.065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4.3368086899420177E-19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-4.5474735088646412E-13</v>
      </c>
      <c r="X35" s="12">
        <v>27.4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</row>
    <row r="36" spans="1:41" x14ac:dyDescent="0.25">
      <c r="A36" s="1">
        <v>44352</v>
      </c>
      <c r="B36" s="12">
        <v>1.2329999999999983</v>
      </c>
      <c r="C36" s="12">
        <v>-205.50000000000045</v>
      </c>
      <c r="D36" s="12">
        <v>0</v>
      </c>
      <c r="E36" s="12">
        <v>1.3974E-2</v>
      </c>
      <c r="F36" s="12">
        <v>-2.2737367544323206E-13</v>
      </c>
      <c r="G36" s="12">
        <v>0</v>
      </c>
      <c r="H36" s="12">
        <v>1113.81</v>
      </c>
      <c r="I36" s="12">
        <v>102.065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4.3368086899420177E-19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-4.5474735088646412E-13</v>
      </c>
      <c r="X36" s="12">
        <v>27.4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</row>
    <row r="37" spans="1:41" x14ac:dyDescent="0.25">
      <c r="A37" s="1">
        <v>44353</v>
      </c>
      <c r="B37" s="12">
        <v>0.13699999999999823</v>
      </c>
      <c r="C37" s="12">
        <v>-4.2632564145606011E-13</v>
      </c>
      <c r="D37" s="12">
        <v>0</v>
      </c>
      <c r="E37" s="12">
        <v>1.3974E-2</v>
      </c>
      <c r="F37" s="12">
        <v>-2.2737367544323206E-13</v>
      </c>
      <c r="G37" s="12">
        <v>0</v>
      </c>
      <c r="H37" s="12">
        <v>1113.81</v>
      </c>
      <c r="I37" s="12">
        <v>102.065</v>
      </c>
      <c r="J37" s="12">
        <v>1152.0508100000002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4.3368086899420177E-19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-4.5474735088646412E-13</v>
      </c>
      <c r="X37" s="12">
        <v>27.4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</row>
    <row r="38" spans="1:41" x14ac:dyDescent="0.25">
      <c r="A38" s="1">
        <v>44357</v>
      </c>
      <c r="B38" s="12">
        <v>0.13699999999999823</v>
      </c>
      <c r="C38" s="12">
        <v>-4.2632564145606011E-13</v>
      </c>
      <c r="D38" s="12">
        <v>0</v>
      </c>
      <c r="E38" s="12">
        <v>1.3974E-2</v>
      </c>
      <c r="F38" s="12">
        <v>-2.2737367544323206E-13</v>
      </c>
      <c r="G38" s="12">
        <v>0</v>
      </c>
      <c r="H38" s="12">
        <v>1130.25</v>
      </c>
      <c r="I38" s="12">
        <v>116.7925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4.3368086899420177E-19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-4.5474735088646412E-13</v>
      </c>
      <c r="X38" s="12">
        <v>27.4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</row>
    <row r="39" spans="1:41" x14ac:dyDescent="0.25">
      <c r="A39" s="1">
        <v>44359</v>
      </c>
      <c r="B39" s="12">
        <v>0.13699999999999823</v>
      </c>
      <c r="C39" s="12">
        <v>-4.2632564145606011E-13</v>
      </c>
      <c r="D39" s="12">
        <v>0</v>
      </c>
      <c r="E39" s="12">
        <v>1.3974E-2</v>
      </c>
      <c r="F39" s="12">
        <v>-2.2737367544323206E-13</v>
      </c>
      <c r="G39" s="12">
        <v>0</v>
      </c>
      <c r="H39" s="12">
        <v>1130.25</v>
      </c>
      <c r="I39" s="12">
        <v>118.00632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4.3368086899420177E-19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-4.5474735088646412E-13</v>
      </c>
      <c r="X39" s="12">
        <v>27.4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</row>
    <row r="40" spans="1:41" x14ac:dyDescent="0.25">
      <c r="A40" s="1">
        <v>44361</v>
      </c>
      <c r="B40" s="12">
        <v>0.13699999999999823</v>
      </c>
      <c r="C40" s="12">
        <v>-4.2632564145606011E-13</v>
      </c>
      <c r="D40" s="12">
        <v>0</v>
      </c>
      <c r="E40" s="12">
        <v>1.3974E-2</v>
      </c>
      <c r="F40" s="12">
        <v>-2.2737367544323206E-13</v>
      </c>
      <c r="G40" s="12">
        <v>0</v>
      </c>
      <c r="H40" s="12">
        <v>1139.8399999999999</v>
      </c>
      <c r="I40" s="12">
        <v>118.00632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4.3368086899420177E-19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-4.5474735088646412E-13</v>
      </c>
      <c r="X40" s="12">
        <v>27.4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</row>
    <row r="41" spans="1:41" x14ac:dyDescent="0.25">
      <c r="A41" s="1">
        <v>44378</v>
      </c>
      <c r="B41" s="12">
        <v>0.13699999999999823</v>
      </c>
      <c r="C41" s="12">
        <v>-4.2632564145606011E-13</v>
      </c>
      <c r="D41" s="12">
        <v>0</v>
      </c>
      <c r="E41" s="12">
        <v>1.3974E-2</v>
      </c>
      <c r="F41" s="12">
        <v>-2.2737367544323206E-13</v>
      </c>
      <c r="G41" s="12">
        <v>0</v>
      </c>
      <c r="H41" s="12">
        <v>1164.5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4.3368086899420177E-19</v>
      </c>
      <c r="Q41" s="12">
        <v>0</v>
      </c>
      <c r="R41" s="12">
        <v>0</v>
      </c>
      <c r="S41" s="12">
        <v>0</v>
      </c>
      <c r="T41" s="12">
        <v>0</v>
      </c>
      <c r="U41" s="12">
        <v>2.23584</v>
      </c>
      <c r="V41" s="12">
        <v>114.40459000000001</v>
      </c>
      <c r="W41" s="12">
        <v>-4.5474735088646412E-13</v>
      </c>
      <c r="X41" s="12">
        <v>27.4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</row>
    <row r="42" spans="1:41" x14ac:dyDescent="0.25">
      <c r="A42" s="1">
        <v>44451</v>
      </c>
      <c r="B42" s="12">
        <v>0.13699999999999823</v>
      </c>
      <c r="C42" s="12">
        <v>-4.2632564145606011E-13</v>
      </c>
      <c r="D42" s="12">
        <v>0</v>
      </c>
      <c r="E42" s="12">
        <v>1.3974E-2</v>
      </c>
      <c r="F42" s="12">
        <v>-2.2737367544323206E-13</v>
      </c>
      <c r="G42" s="12">
        <v>0</v>
      </c>
      <c r="H42" s="12">
        <v>233.47539999999992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4.3368086899420177E-19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-4.5474735088646412E-13</v>
      </c>
      <c r="X42" s="12">
        <v>-3.5527136788005009E-15</v>
      </c>
      <c r="Y42" s="12">
        <v>66.001942</v>
      </c>
      <c r="Z42" s="12">
        <v>342.10913900000003</v>
      </c>
      <c r="AA42" s="12">
        <v>2.7400000000000005E-5</v>
      </c>
      <c r="AB42" s="12">
        <v>7.7331019999999997</v>
      </c>
      <c r="AC42" s="12">
        <v>36.716000000000001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</row>
    <row r="43" spans="1:41" x14ac:dyDescent="0.25">
      <c r="A43" s="1">
        <v>44452</v>
      </c>
      <c r="B43" s="12">
        <v>0.13699999999999823</v>
      </c>
      <c r="C43" s="12">
        <v>-411.00000000000045</v>
      </c>
      <c r="D43" s="12">
        <v>0</v>
      </c>
      <c r="E43" s="12">
        <v>1.3974E-2</v>
      </c>
      <c r="F43" s="12">
        <v>-2.2737367544323206E-13</v>
      </c>
      <c r="G43" s="12">
        <v>0</v>
      </c>
      <c r="H43" s="12">
        <v>233.47539999999992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4.3368086899420177E-19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-4.5474735088646412E-13</v>
      </c>
      <c r="X43" s="12">
        <v>-3.5527136788005009E-15</v>
      </c>
      <c r="Y43" s="12">
        <v>66.001942</v>
      </c>
      <c r="Z43" s="12">
        <v>342.10913900000003</v>
      </c>
      <c r="AA43" s="12">
        <v>0</v>
      </c>
      <c r="AB43" s="12">
        <v>7.7331019999999997</v>
      </c>
      <c r="AC43" s="12">
        <v>36.716000000000001</v>
      </c>
      <c r="AD43" s="12">
        <v>592.24976700000002</v>
      </c>
      <c r="AE43" s="12">
        <v>5.0087200000000003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</row>
    <row r="44" spans="1:41" x14ac:dyDescent="0.25">
      <c r="A44" s="1">
        <v>44454</v>
      </c>
      <c r="B44" s="12">
        <v>0.13699999999999823</v>
      </c>
      <c r="C44" s="12">
        <v>-411.00000000000045</v>
      </c>
      <c r="D44" s="12">
        <v>0</v>
      </c>
      <c r="E44" s="12">
        <v>1.3974E-2</v>
      </c>
      <c r="F44" s="12">
        <v>-2.2737367544323206E-13</v>
      </c>
      <c r="G44" s="12">
        <v>0</v>
      </c>
      <c r="H44" s="12">
        <v>233.47539999999992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4.3368086899420177E-19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-4.5474735088646412E-13</v>
      </c>
      <c r="X44" s="12">
        <v>-3.5527136788005009E-15</v>
      </c>
      <c r="Y44" s="12">
        <v>66.001942</v>
      </c>
      <c r="Z44" s="12">
        <v>379.24340000000007</v>
      </c>
      <c r="AA44" s="12">
        <v>0</v>
      </c>
      <c r="AB44" s="12">
        <v>4.1099999999999994</v>
      </c>
      <c r="AC44" s="12">
        <v>36.716000000000001</v>
      </c>
      <c r="AD44" s="12">
        <v>592.24976700000002</v>
      </c>
      <c r="AE44" s="12">
        <v>0</v>
      </c>
      <c r="AF44" s="12">
        <v>50.273519999999998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</row>
    <row r="45" spans="1:41" x14ac:dyDescent="0.25">
      <c r="A45" s="1">
        <v>44457</v>
      </c>
      <c r="B45" s="12">
        <v>0.13699999999999823</v>
      </c>
      <c r="C45" s="12">
        <v>-3.979039320256561E-13</v>
      </c>
      <c r="D45" s="12">
        <v>0</v>
      </c>
      <c r="E45" s="12">
        <v>1.3974E-2</v>
      </c>
      <c r="F45" s="12">
        <v>-2.2737367544323206E-13</v>
      </c>
      <c r="G45" s="12">
        <v>0</v>
      </c>
      <c r="H45" s="12">
        <v>247.17539999999991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4.3368086899420177E-19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-4.5474735088646412E-13</v>
      </c>
      <c r="X45" s="12">
        <v>-3.5527136788005009E-15</v>
      </c>
      <c r="Y45" s="12">
        <v>66.001942</v>
      </c>
      <c r="Z45" s="12">
        <v>427.29258800000008</v>
      </c>
      <c r="AA45" s="12">
        <v>0</v>
      </c>
      <c r="AB45" s="12">
        <v>4.1099999999999994</v>
      </c>
      <c r="AC45" s="12">
        <v>36.716000000000001</v>
      </c>
      <c r="AD45" s="12">
        <v>274</v>
      </c>
      <c r="AE45" s="12">
        <v>0</v>
      </c>
      <c r="AF45" s="12">
        <v>0</v>
      </c>
      <c r="AG45" s="12">
        <v>5600.9216800000004</v>
      </c>
      <c r="AH45" s="12">
        <v>13.644515000000002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</row>
    <row r="46" spans="1:41" x14ac:dyDescent="0.25">
      <c r="A46" s="1">
        <v>44462</v>
      </c>
      <c r="B46" s="12">
        <v>0.13699999999999823</v>
      </c>
      <c r="C46" s="12">
        <v>-3.979039320256561E-13</v>
      </c>
      <c r="D46" s="12">
        <v>0</v>
      </c>
      <c r="E46" s="12">
        <v>1.3974E-2</v>
      </c>
      <c r="F46" s="12">
        <v>-2.2737367544323206E-13</v>
      </c>
      <c r="G46" s="12">
        <v>0</v>
      </c>
      <c r="H46" s="12">
        <v>247.17539999999991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4.3368086899420177E-19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-4.5474735088646412E-13</v>
      </c>
      <c r="X46" s="12">
        <v>-3.5527136788005009E-15</v>
      </c>
      <c r="Y46" s="12">
        <v>66.001942</v>
      </c>
      <c r="Z46" s="12">
        <v>5.6843418860808015E-14</v>
      </c>
      <c r="AA46" s="12">
        <v>0</v>
      </c>
      <c r="AB46" s="12">
        <v>-8.8817841970012523E-16</v>
      </c>
      <c r="AC46" s="12">
        <v>36.716000000000001</v>
      </c>
      <c r="AD46" s="12">
        <v>0</v>
      </c>
      <c r="AE46" s="12">
        <v>0</v>
      </c>
      <c r="AF46" s="12">
        <v>0</v>
      </c>
      <c r="AG46" s="12">
        <v>9215.0288079999991</v>
      </c>
      <c r="AH46" s="12">
        <v>13.644515000000002</v>
      </c>
      <c r="AI46" s="12">
        <v>14.353490000000001</v>
      </c>
      <c r="AJ46" s="12">
        <v>26.064250000000001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</row>
    <row r="47" spans="1:41" x14ac:dyDescent="0.25">
      <c r="A47" s="1">
        <v>44473</v>
      </c>
      <c r="B47" s="12">
        <v>0.13699999999999823</v>
      </c>
      <c r="C47" s="12">
        <v>-3.979039320256561E-13</v>
      </c>
      <c r="D47" s="12">
        <v>0</v>
      </c>
      <c r="E47" s="12">
        <v>1.3974E-2</v>
      </c>
      <c r="F47" s="12">
        <v>-2.2737367544323206E-13</v>
      </c>
      <c r="G47" s="12">
        <v>0</v>
      </c>
      <c r="H47" s="12">
        <v>579.94976999999994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4.3368086899420177E-19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-4.5474735088646412E-13</v>
      </c>
      <c r="X47" s="12">
        <v>-3.5527136788005009E-15</v>
      </c>
      <c r="Y47" s="12">
        <v>47.95</v>
      </c>
      <c r="Z47" s="12">
        <v>5.6843418860808015E-14</v>
      </c>
      <c r="AA47" s="12">
        <v>1.0606113763553219E-5</v>
      </c>
      <c r="AB47" s="12">
        <v>-8.8817841970012523E-16</v>
      </c>
      <c r="AC47" s="12">
        <v>36.716000000000001</v>
      </c>
      <c r="AD47" s="12">
        <v>0</v>
      </c>
      <c r="AE47" s="12">
        <v>0</v>
      </c>
      <c r="AF47" s="12">
        <v>0</v>
      </c>
      <c r="AG47" s="12">
        <v>11445.95681</v>
      </c>
      <c r="AH47" s="12">
        <v>13.644515000000002</v>
      </c>
      <c r="AI47" s="12">
        <v>6.85</v>
      </c>
      <c r="AJ47" s="12">
        <v>26.064250000000001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</row>
    <row r="48" spans="1:41" x14ac:dyDescent="0.25">
      <c r="A48" s="1">
        <v>44476</v>
      </c>
      <c r="B48" s="12">
        <v>0.13699999999999823</v>
      </c>
      <c r="C48" s="12">
        <v>-3.979039320256561E-13</v>
      </c>
      <c r="D48" s="12">
        <v>0</v>
      </c>
      <c r="E48" s="12">
        <v>1.3974E-2</v>
      </c>
      <c r="F48" s="12">
        <v>-2.2737367544323206E-13</v>
      </c>
      <c r="G48" s="12">
        <v>0</v>
      </c>
      <c r="H48" s="12">
        <v>410.99999999999994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4.3368086899420177E-19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-4.5474735088646412E-13</v>
      </c>
      <c r="X48" s="12">
        <v>-3.5527136788005009E-15</v>
      </c>
      <c r="Y48" s="12">
        <v>47.95</v>
      </c>
      <c r="Z48" s="12">
        <v>5.6843418860808015E-14</v>
      </c>
      <c r="AA48" s="12">
        <v>1.0606113763553219E-5</v>
      </c>
      <c r="AB48" s="12">
        <v>-8.8817841970012523E-16</v>
      </c>
      <c r="AC48" s="12">
        <v>36.716000000000001</v>
      </c>
      <c r="AD48" s="12">
        <v>0</v>
      </c>
      <c r="AE48" s="12">
        <v>0</v>
      </c>
      <c r="AF48" s="12">
        <v>0</v>
      </c>
      <c r="AG48" s="12">
        <v>9590</v>
      </c>
      <c r="AH48" s="12">
        <v>13.644515000000002</v>
      </c>
      <c r="AI48" s="12">
        <v>6.85</v>
      </c>
      <c r="AJ48" s="12">
        <v>26.064250000000001</v>
      </c>
      <c r="AK48" s="12">
        <v>346.53054000000003</v>
      </c>
      <c r="AL48" s="12">
        <v>0</v>
      </c>
      <c r="AM48" s="12">
        <v>0</v>
      </c>
      <c r="AN48" s="12">
        <v>0</v>
      </c>
      <c r="AO48" s="12">
        <v>0</v>
      </c>
    </row>
    <row r="49" spans="1:41" x14ac:dyDescent="0.25">
      <c r="A49" s="1">
        <v>44477</v>
      </c>
      <c r="B49" s="12">
        <v>0.13699999999999823</v>
      </c>
      <c r="C49" s="12">
        <v>-3.979039320256561E-13</v>
      </c>
      <c r="D49" s="12">
        <v>0</v>
      </c>
      <c r="E49" s="12">
        <v>1.3974E-2</v>
      </c>
      <c r="F49" s="12">
        <v>-2.2737367544323206E-13</v>
      </c>
      <c r="G49" s="12">
        <v>0</v>
      </c>
      <c r="H49" s="12">
        <v>410.99999999999994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4.3368086899420177E-19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-4.5474735088646412E-13</v>
      </c>
      <c r="X49" s="12">
        <v>-3.5527136788005009E-15</v>
      </c>
      <c r="Y49" s="12">
        <v>13.700000000000003</v>
      </c>
      <c r="Z49" s="12">
        <v>5.6843418860808015E-14</v>
      </c>
      <c r="AA49" s="12">
        <v>1.0606113763553219E-5</v>
      </c>
      <c r="AB49" s="12">
        <v>-8.8817841970012523E-16</v>
      </c>
      <c r="AC49" s="12">
        <v>36.716000000000001</v>
      </c>
      <c r="AD49" s="12">
        <v>0</v>
      </c>
      <c r="AE49" s="12">
        <v>0</v>
      </c>
      <c r="AF49" s="12">
        <v>0</v>
      </c>
      <c r="AG49" s="12">
        <v>9590</v>
      </c>
      <c r="AH49" s="12">
        <v>13.644515000000002</v>
      </c>
      <c r="AI49" s="12">
        <v>15.587860000000001</v>
      </c>
      <c r="AJ49" s="12">
        <v>26.064250000000001</v>
      </c>
      <c r="AK49" s="12">
        <v>1013.0780099999999</v>
      </c>
      <c r="AL49" s="12">
        <v>0</v>
      </c>
      <c r="AM49" s="12">
        <v>0</v>
      </c>
      <c r="AN49" s="12">
        <v>0</v>
      </c>
      <c r="AO49" s="12">
        <v>0</v>
      </c>
    </row>
    <row r="50" spans="1:41" x14ac:dyDescent="0.25">
      <c r="A50" s="1">
        <v>44479</v>
      </c>
      <c r="B50" s="12">
        <v>0.13699999999999823</v>
      </c>
      <c r="C50" s="12">
        <v>-3.979039320256561E-13</v>
      </c>
      <c r="D50" s="12">
        <v>0</v>
      </c>
      <c r="E50" s="12">
        <v>1.3974E-2</v>
      </c>
      <c r="F50" s="12">
        <v>-2.2737367544323206E-13</v>
      </c>
      <c r="G50" s="12">
        <v>0</v>
      </c>
      <c r="H50" s="12">
        <v>136.99999999999994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4.3368086899420177E-19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-4.5474735088646412E-13</v>
      </c>
      <c r="X50" s="12">
        <v>-3.5527136788005009E-15</v>
      </c>
      <c r="Y50" s="12">
        <v>13.700000000000003</v>
      </c>
      <c r="Z50" s="12">
        <v>5.6843418860808015E-14</v>
      </c>
      <c r="AA50" s="12">
        <v>1.0606113763553219E-5</v>
      </c>
      <c r="AB50" s="12">
        <v>9.4639600000000002</v>
      </c>
      <c r="AC50" s="12">
        <v>36.716000000000001</v>
      </c>
      <c r="AD50" s="12">
        <v>0</v>
      </c>
      <c r="AE50" s="12">
        <v>0</v>
      </c>
      <c r="AF50" s="12">
        <v>0</v>
      </c>
      <c r="AG50" s="12">
        <v>4110</v>
      </c>
      <c r="AH50" s="12">
        <v>0</v>
      </c>
      <c r="AI50" s="12">
        <v>0</v>
      </c>
      <c r="AJ50" s="12">
        <v>0</v>
      </c>
      <c r="AK50" s="12">
        <v>1827.7868700000001</v>
      </c>
      <c r="AL50" s="12">
        <v>0</v>
      </c>
      <c r="AM50" s="12">
        <v>0</v>
      </c>
      <c r="AN50" s="12">
        <v>0</v>
      </c>
      <c r="AO50" s="12">
        <v>0</v>
      </c>
    </row>
    <row r="51" spans="1:41" x14ac:dyDescent="0.25">
      <c r="A51" s="1">
        <v>44490</v>
      </c>
      <c r="B51" s="12">
        <v>0.13699999999999823</v>
      </c>
      <c r="C51" s="12">
        <v>-342.48630000000043</v>
      </c>
      <c r="D51" s="12">
        <v>0</v>
      </c>
      <c r="E51" s="12">
        <v>0.301674</v>
      </c>
      <c r="F51" s="12">
        <v>-2.2737367544323206E-13</v>
      </c>
      <c r="G51" s="12">
        <v>0</v>
      </c>
      <c r="H51" s="12">
        <v>46.579999999999941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4.3368086899420177E-19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-4.5474735088646412E-13</v>
      </c>
      <c r="X51" s="12">
        <v>-3.5527136788005009E-15</v>
      </c>
      <c r="Y51" s="12">
        <v>1.7763568394002505E-15</v>
      </c>
      <c r="Z51" s="12">
        <v>5.6843418860808015E-14</v>
      </c>
      <c r="AA51" s="12">
        <v>0</v>
      </c>
      <c r="AB51" s="12">
        <v>10.357199999999999</v>
      </c>
      <c r="AC51" s="12">
        <v>36.716000000000001</v>
      </c>
      <c r="AD51" s="12">
        <v>549.56043000000011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1823.6768700000002</v>
      </c>
      <c r="AL51" s="12">
        <v>0</v>
      </c>
      <c r="AM51" s="12">
        <v>0</v>
      </c>
      <c r="AN51" s="12">
        <v>0</v>
      </c>
      <c r="AO51" s="12">
        <v>0</v>
      </c>
    </row>
    <row r="52" spans="1:41" x14ac:dyDescent="0.25">
      <c r="A52" s="1">
        <v>44528</v>
      </c>
      <c r="B52" s="12">
        <v>0.13699999999999823</v>
      </c>
      <c r="C52" s="12">
        <v>-3.979039320256561E-13</v>
      </c>
      <c r="D52" s="12">
        <v>222.70256940000004</v>
      </c>
      <c r="E52" s="12">
        <v>1.3973999999999986E-2</v>
      </c>
      <c r="F52" s="12">
        <v>-2.2737367544323206E-13</v>
      </c>
      <c r="G52" s="12">
        <v>0</v>
      </c>
      <c r="H52" s="12">
        <v>-6.3948846218409017E-14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4.3368086899420177E-19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-4.5474735088646412E-13</v>
      </c>
      <c r="X52" s="12">
        <v>-3.5527136788005009E-15</v>
      </c>
      <c r="Y52" s="12">
        <v>1.7763568394002505E-15</v>
      </c>
      <c r="Z52" s="12">
        <v>5.6843418860808015E-14</v>
      </c>
      <c r="AA52" s="12">
        <v>0</v>
      </c>
      <c r="AB52" s="12">
        <v>-1.7763568394002505E-15</v>
      </c>
      <c r="AC52" s="12">
        <v>36.716000000000001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5.4851943735811082</v>
      </c>
      <c r="AJ52" s="12">
        <v>0</v>
      </c>
      <c r="AK52" s="12">
        <v>0</v>
      </c>
      <c r="AL52" s="12">
        <v>10269.864862068967</v>
      </c>
      <c r="AM52" s="12">
        <v>1.3398044188524798E-2</v>
      </c>
      <c r="AN52" s="12">
        <v>211.04765432098768</v>
      </c>
      <c r="AO52" s="12">
        <v>854.74300000000005</v>
      </c>
    </row>
    <row r="53" spans="1:41" x14ac:dyDescent="0.25">
      <c r="A53" s="1">
        <v>44532</v>
      </c>
      <c r="B53" s="12">
        <v>0.13699999999999823</v>
      </c>
      <c r="C53" s="12">
        <v>-3.979039320256561E-13</v>
      </c>
      <c r="D53" s="12">
        <v>0</v>
      </c>
      <c r="E53" s="12">
        <v>0.34571949999999996</v>
      </c>
      <c r="F53" s="12">
        <v>-2.2737367544323206E-13</v>
      </c>
      <c r="G53" s="12">
        <v>0</v>
      </c>
      <c r="H53" s="12">
        <v>-6.3948846218409017E-14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4.3368086899420177E-19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-4.5474735088646412E-13</v>
      </c>
      <c r="X53" s="12">
        <v>-3.5527136788005009E-15</v>
      </c>
      <c r="Y53" s="12">
        <v>1.7763568394002505E-15</v>
      </c>
      <c r="Z53" s="12">
        <v>5.6843418860808015E-14</v>
      </c>
      <c r="AA53" s="12">
        <v>0</v>
      </c>
      <c r="AB53" s="12">
        <v>-1.7763568394002505E-15</v>
      </c>
      <c r="AC53" s="12">
        <v>36.716000000000001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5.4851943735811082</v>
      </c>
      <c r="AJ53" s="12">
        <v>0</v>
      </c>
      <c r="AK53" s="12">
        <v>0</v>
      </c>
      <c r="AL53" s="12">
        <v>10269.864862068967</v>
      </c>
      <c r="AM53" s="12">
        <v>1.3398044188524798E-2</v>
      </c>
      <c r="AN53" s="12">
        <v>211.04765432098768</v>
      </c>
      <c r="AO53" s="12">
        <v>2281.24865</v>
      </c>
    </row>
    <row r="54" spans="1:41" x14ac:dyDescent="0.25">
      <c r="A54" s="1">
        <v>44534</v>
      </c>
      <c r="B54" s="12">
        <v>0.13699999999999823</v>
      </c>
      <c r="C54" s="12">
        <v>-3.979039320256561E-13</v>
      </c>
      <c r="D54" s="12">
        <v>0</v>
      </c>
      <c r="E54" s="12">
        <v>0.34571949999999996</v>
      </c>
      <c r="F54" s="12">
        <v>-2.2737367544323206E-13</v>
      </c>
      <c r="G54" s="12">
        <v>0</v>
      </c>
      <c r="H54" s="12">
        <v>-6.3948846218409017E-14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4.3368086899420177E-19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-4.5474735088646412E-13</v>
      </c>
      <c r="X54" s="12">
        <v>-3.5527136788005009E-15</v>
      </c>
      <c r="Y54" s="12">
        <v>1.7763568394002505E-15</v>
      </c>
      <c r="Z54" s="12">
        <v>5.6843418860808015E-14</v>
      </c>
      <c r="AA54" s="12">
        <v>0</v>
      </c>
      <c r="AB54" s="12">
        <v>-1.7763568394002505E-15</v>
      </c>
      <c r="AC54" s="12">
        <v>36.716000000000001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3.5527136788005009E-15</v>
      </c>
      <c r="AJ54" s="12">
        <v>0</v>
      </c>
      <c r="AK54" s="12">
        <v>0</v>
      </c>
      <c r="AL54" s="12">
        <v>11259.800039588281</v>
      </c>
      <c r="AM54" s="12">
        <v>2.4137226139731585E-2</v>
      </c>
      <c r="AN54" s="12">
        <v>211.04765432098768</v>
      </c>
      <c r="AO54" s="12">
        <v>2281.24865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1AC0-5A6A-4268-BADC-1710BC365588}">
  <dimension ref="A3:AO54"/>
  <sheetViews>
    <sheetView workbookViewId="0">
      <pane ySplit="4" topLeftCell="A50" activePane="bottomLeft" state="frozen"/>
      <selection pane="bottomLeft" activeCell="A5" sqref="A5"/>
    </sheetView>
  </sheetViews>
  <sheetFormatPr baseColWidth="10" defaultRowHeight="15" x14ac:dyDescent="0.25"/>
  <cols>
    <col min="1" max="1" width="9.28515625" bestFit="1" customWidth="1"/>
    <col min="2" max="2" width="11.5703125" bestFit="1" customWidth="1"/>
    <col min="3" max="3" width="10.5703125" bestFit="1" customWidth="1"/>
    <col min="4" max="4" width="7" bestFit="1" customWidth="1"/>
    <col min="5" max="5" width="9" bestFit="1" customWidth="1"/>
    <col min="6" max="6" width="14.140625" bestFit="1" customWidth="1"/>
    <col min="7" max="7" width="7" bestFit="1" customWidth="1"/>
    <col min="8" max="8" width="8" bestFit="1" customWidth="1"/>
    <col min="9" max="9" width="9" bestFit="1" customWidth="1"/>
    <col min="10" max="11" width="7" bestFit="1" customWidth="1"/>
    <col min="12" max="12" width="15.140625" bestFit="1" customWidth="1"/>
    <col min="13" max="13" width="14.140625" bestFit="1" customWidth="1"/>
    <col min="14" max="14" width="8" bestFit="1" customWidth="1"/>
    <col min="15" max="15" width="10.42578125" bestFit="1" customWidth="1"/>
    <col min="16" max="16" width="12.140625" bestFit="1" customWidth="1"/>
    <col min="17" max="17" width="8" bestFit="1" customWidth="1"/>
    <col min="18" max="18" width="13" bestFit="1" customWidth="1"/>
    <col min="19" max="19" width="7" bestFit="1" customWidth="1"/>
    <col min="20" max="21" width="12.5703125" bestFit="1" customWidth="1"/>
    <col min="22" max="22" width="11.85546875" bestFit="1" customWidth="1"/>
    <col min="23" max="24" width="7" bestFit="1" customWidth="1"/>
    <col min="25" max="25" width="11.28515625" bestFit="1" customWidth="1"/>
    <col min="26" max="26" width="12.28515625" hidden="1" customWidth="1"/>
    <col min="27" max="27" width="7" bestFit="1" customWidth="1"/>
    <col min="28" max="28" width="11.140625" bestFit="1" customWidth="1"/>
    <col min="29" max="29" width="11.85546875" bestFit="1" customWidth="1"/>
    <col min="30" max="30" width="15.140625" bestFit="1" customWidth="1"/>
    <col min="31" max="31" width="12.28515625" bestFit="1" customWidth="1"/>
    <col min="32" max="32" width="7.42578125" bestFit="1" customWidth="1"/>
    <col min="33" max="33" width="8" bestFit="1" customWidth="1"/>
    <col min="34" max="34" width="14.28515625" bestFit="1" customWidth="1"/>
    <col min="35" max="35" width="8.5703125" bestFit="1" customWidth="1"/>
    <col min="36" max="36" width="7" bestFit="1" customWidth="1"/>
    <col min="37" max="37" width="13.28515625" bestFit="1" customWidth="1"/>
    <col min="38" max="38" width="9.28515625" bestFit="1" customWidth="1"/>
    <col min="39" max="39" width="10.140625" bestFit="1" customWidth="1"/>
    <col min="40" max="40" width="11.42578125" bestFit="1" customWidth="1"/>
    <col min="41" max="41" width="7" bestFit="1" customWidth="1"/>
    <col min="42" max="42" width="5.85546875" bestFit="1" customWidth="1"/>
    <col min="43" max="45" width="7.140625" bestFit="1" customWidth="1"/>
    <col min="46" max="46" width="5.85546875" bestFit="1" customWidth="1"/>
    <col min="47" max="47" width="14.85546875" bestFit="1" customWidth="1"/>
    <col min="48" max="50" width="12" bestFit="1" customWidth="1"/>
    <col min="51" max="54" width="7.42578125" bestFit="1" customWidth="1"/>
    <col min="55" max="56" width="7.140625" bestFit="1" customWidth="1"/>
    <col min="57" max="57" width="14.42578125" bestFit="1" customWidth="1"/>
    <col min="58" max="58" width="12.7109375" bestFit="1" customWidth="1"/>
    <col min="59" max="59" width="14.42578125" bestFit="1" customWidth="1"/>
    <col min="60" max="60" width="13.7109375" bestFit="1" customWidth="1"/>
    <col min="61" max="61" width="12" bestFit="1" customWidth="1"/>
    <col min="62" max="62" width="7.42578125" bestFit="1" customWidth="1"/>
    <col min="63" max="66" width="7.140625" bestFit="1" customWidth="1"/>
    <col min="67" max="67" width="5.85546875" bestFit="1" customWidth="1"/>
    <col min="68" max="68" width="7.5703125" bestFit="1" customWidth="1"/>
    <col min="69" max="69" width="6.7109375" bestFit="1" customWidth="1"/>
    <col min="70" max="70" width="7.42578125" bestFit="1" customWidth="1"/>
    <col min="71" max="71" width="6.42578125" bestFit="1" customWidth="1"/>
    <col min="72" max="72" width="6.85546875" bestFit="1" customWidth="1"/>
    <col min="73" max="74" width="7.42578125" bestFit="1" customWidth="1"/>
    <col min="75" max="75" width="6.85546875" bestFit="1" customWidth="1"/>
    <col min="76" max="76" width="6.7109375" bestFit="1" customWidth="1"/>
    <col min="77" max="77" width="7.42578125" bestFit="1" customWidth="1"/>
    <col min="78" max="78" width="5.7109375" bestFit="1" customWidth="1"/>
    <col min="79" max="79" width="6.42578125" bestFit="1" customWidth="1"/>
    <col min="80" max="81" width="5.85546875" bestFit="1" customWidth="1"/>
    <col min="82" max="82" width="5.7109375" bestFit="1" customWidth="1"/>
    <col min="83" max="83" width="6.42578125" bestFit="1" customWidth="1"/>
    <col min="84" max="84" width="13.140625" bestFit="1" customWidth="1"/>
    <col min="85" max="91" width="12.7109375" bestFit="1" customWidth="1"/>
    <col min="92" max="92" width="10.5703125" bestFit="1" customWidth="1"/>
    <col min="93" max="94" width="7.140625" bestFit="1" customWidth="1"/>
    <col min="95" max="95" width="6" bestFit="1" customWidth="1"/>
    <col min="96" max="96" width="13" bestFit="1" customWidth="1"/>
    <col min="97" max="108" width="12.7109375" bestFit="1" customWidth="1"/>
  </cols>
  <sheetData>
    <row r="3" spans="1:41" x14ac:dyDescent="0.25">
      <c r="A3" s="16" t="s">
        <v>88</v>
      </c>
      <c r="B3" s="16" t="s">
        <v>72</v>
      </c>
    </row>
    <row r="4" spans="1:41" x14ac:dyDescent="0.25">
      <c r="A4" s="16" t="s">
        <v>76</v>
      </c>
      <c r="B4" t="s">
        <v>18</v>
      </c>
      <c r="C4" t="s">
        <v>5</v>
      </c>
      <c r="D4" t="s">
        <v>42</v>
      </c>
      <c r="E4" t="s">
        <v>2</v>
      </c>
      <c r="F4" t="s">
        <v>22</v>
      </c>
      <c r="G4" t="s">
        <v>6</v>
      </c>
      <c r="H4" t="s">
        <v>7</v>
      </c>
      <c r="I4" t="s">
        <v>53</v>
      </c>
      <c r="J4" t="s">
        <v>59</v>
      </c>
      <c r="K4" t="s">
        <v>65</v>
      </c>
      <c r="L4" t="s">
        <v>13</v>
      </c>
      <c r="M4" t="s">
        <v>16</v>
      </c>
      <c r="N4" t="s">
        <v>8</v>
      </c>
      <c r="O4" t="s">
        <v>27</v>
      </c>
      <c r="P4" t="s">
        <v>20</v>
      </c>
      <c r="Q4" t="s">
        <v>4</v>
      </c>
      <c r="R4" t="s">
        <v>23</v>
      </c>
      <c r="S4" t="s">
        <v>11</v>
      </c>
      <c r="T4" t="s">
        <v>25</v>
      </c>
      <c r="U4" t="s">
        <v>26</v>
      </c>
      <c r="V4" t="s">
        <v>33</v>
      </c>
      <c r="W4" t="s">
        <v>3</v>
      </c>
      <c r="X4" t="s">
        <v>30</v>
      </c>
      <c r="Y4" t="s">
        <v>24</v>
      </c>
      <c r="Z4" t="s">
        <v>9</v>
      </c>
      <c r="AA4" t="s">
        <v>10</v>
      </c>
      <c r="AB4" t="s">
        <v>14</v>
      </c>
      <c r="AC4" t="s">
        <v>35</v>
      </c>
      <c r="AD4" t="s">
        <v>39</v>
      </c>
      <c r="AE4" t="s">
        <v>38</v>
      </c>
      <c r="AF4" t="s">
        <v>37</v>
      </c>
      <c r="AG4" t="s">
        <v>40</v>
      </c>
      <c r="AH4" t="s">
        <v>44</v>
      </c>
      <c r="AI4" t="s">
        <v>46</v>
      </c>
      <c r="AJ4" t="s">
        <v>47</v>
      </c>
      <c r="AK4" t="s">
        <v>55</v>
      </c>
      <c r="AL4" t="s">
        <v>54</v>
      </c>
      <c r="AM4" t="s">
        <v>56</v>
      </c>
      <c r="AN4" t="s">
        <v>57</v>
      </c>
      <c r="AO4" t="s">
        <v>68</v>
      </c>
    </row>
    <row r="5" spans="1:41" x14ac:dyDescent="0.25">
      <c r="A5" s="17">
        <v>44270</v>
      </c>
      <c r="B5" s="24">
        <v>61242</v>
      </c>
      <c r="C5" s="24">
        <v>0</v>
      </c>
      <c r="D5" s="24">
        <v>0</v>
      </c>
      <c r="E5" s="24">
        <v>0</v>
      </c>
      <c r="F5" s="24">
        <v>0</v>
      </c>
      <c r="G5" s="24">
        <v>0</v>
      </c>
      <c r="H5" s="24">
        <v>11.5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1</v>
      </c>
      <c r="X5" s="24">
        <v>0</v>
      </c>
      <c r="Y5" s="24">
        <v>0</v>
      </c>
      <c r="Z5" s="24">
        <v>17.91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>
        <v>0</v>
      </c>
      <c r="AH5" s="24">
        <v>0</v>
      </c>
      <c r="AI5" s="24">
        <v>0</v>
      </c>
      <c r="AJ5" s="24">
        <v>0</v>
      </c>
      <c r="AK5" s="24">
        <v>0</v>
      </c>
      <c r="AL5" s="24">
        <v>0</v>
      </c>
      <c r="AM5" s="24">
        <v>0</v>
      </c>
      <c r="AN5" s="24">
        <v>0</v>
      </c>
      <c r="AO5" s="24">
        <v>0</v>
      </c>
    </row>
    <row r="6" spans="1:41" x14ac:dyDescent="0.25">
      <c r="A6" s="17">
        <v>44271</v>
      </c>
      <c r="B6" s="24">
        <v>61242</v>
      </c>
      <c r="C6" s="24">
        <v>0</v>
      </c>
      <c r="D6" s="24">
        <v>0</v>
      </c>
      <c r="E6" s="24">
        <v>0</v>
      </c>
      <c r="F6" s="24">
        <v>0</v>
      </c>
      <c r="G6" s="24">
        <v>0</v>
      </c>
      <c r="H6" s="24">
        <v>11.5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1</v>
      </c>
      <c r="X6" s="24">
        <v>0</v>
      </c>
      <c r="Y6" s="24">
        <v>0</v>
      </c>
      <c r="Z6" s="24">
        <v>17.91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  <c r="AN6" s="24">
        <v>0</v>
      </c>
      <c r="AO6" s="24">
        <v>0</v>
      </c>
    </row>
    <row r="7" spans="1:41" x14ac:dyDescent="0.25">
      <c r="A7" s="17">
        <v>44273</v>
      </c>
      <c r="B7" s="24">
        <v>61242</v>
      </c>
      <c r="C7" s="24">
        <v>1710</v>
      </c>
      <c r="D7" s="24">
        <v>0</v>
      </c>
      <c r="E7" s="24">
        <v>252</v>
      </c>
      <c r="F7" s="24">
        <v>0</v>
      </c>
      <c r="G7" s="24">
        <v>0</v>
      </c>
      <c r="H7" s="24">
        <v>12.5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48.65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1</v>
      </c>
      <c r="X7" s="24">
        <v>0</v>
      </c>
      <c r="Y7" s="24">
        <v>0</v>
      </c>
      <c r="Z7" s="24">
        <v>17.91</v>
      </c>
      <c r="AA7" s="24">
        <v>0</v>
      </c>
      <c r="AB7" s="24">
        <v>0</v>
      </c>
      <c r="AC7" s="24">
        <v>0</v>
      </c>
      <c r="AD7" s="24">
        <v>0</v>
      </c>
      <c r="AE7" s="24">
        <v>0</v>
      </c>
      <c r="AF7" s="24">
        <v>0</v>
      </c>
      <c r="AG7" s="24">
        <v>0</v>
      </c>
      <c r="AH7" s="24">
        <v>0</v>
      </c>
      <c r="AI7" s="24">
        <v>0</v>
      </c>
      <c r="AJ7" s="24">
        <v>0</v>
      </c>
      <c r="AK7" s="24">
        <v>0</v>
      </c>
      <c r="AL7" s="24">
        <v>0</v>
      </c>
      <c r="AM7" s="24">
        <v>0</v>
      </c>
      <c r="AN7" s="24">
        <v>0</v>
      </c>
      <c r="AO7" s="24">
        <v>0</v>
      </c>
    </row>
    <row r="8" spans="1:41" x14ac:dyDescent="0.25">
      <c r="A8" s="17">
        <v>44274</v>
      </c>
      <c r="B8" s="24">
        <v>58869.72</v>
      </c>
      <c r="C8" s="24">
        <v>1710</v>
      </c>
      <c r="D8" s="24">
        <v>0</v>
      </c>
      <c r="E8" s="24">
        <v>252</v>
      </c>
      <c r="F8" s="24">
        <v>0</v>
      </c>
      <c r="G8" s="24">
        <v>1</v>
      </c>
      <c r="H8" s="24">
        <v>12.5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22.44</v>
      </c>
      <c r="O8" s="24">
        <v>0</v>
      </c>
      <c r="P8" s="24">
        <v>0</v>
      </c>
      <c r="Q8" s="24">
        <v>48.65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1</v>
      </c>
      <c r="X8" s="24">
        <v>0</v>
      </c>
      <c r="Y8" s="24">
        <v>0</v>
      </c>
      <c r="Z8" s="24">
        <v>17.91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  <c r="AH8" s="24">
        <v>0</v>
      </c>
      <c r="AI8" s="24">
        <v>0</v>
      </c>
      <c r="AJ8" s="24">
        <v>0</v>
      </c>
      <c r="AK8" s="24">
        <v>0</v>
      </c>
      <c r="AL8" s="24">
        <v>0</v>
      </c>
      <c r="AM8" s="24">
        <v>0</v>
      </c>
      <c r="AN8" s="24">
        <v>0</v>
      </c>
      <c r="AO8" s="24">
        <v>0</v>
      </c>
    </row>
    <row r="9" spans="1:41" x14ac:dyDescent="0.25">
      <c r="A9" s="17">
        <v>44283</v>
      </c>
      <c r="B9" s="24">
        <v>58869.72</v>
      </c>
      <c r="C9" s="24">
        <v>1710</v>
      </c>
      <c r="D9" s="24">
        <v>0</v>
      </c>
      <c r="E9" s="24">
        <v>252</v>
      </c>
      <c r="F9" s="24">
        <v>0</v>
      </c>
      <c r="G9" s="24">
        <v>1</v>
      </c>
      <c r="H9" s="24">
        <v>12.5</v>
      </c>
      <c r="I9" s="24">
        <v>0</v>
      </c>
      <c r="J9" s="24">
        <v>0</v>
      </c>
      <c r="K9" s="24">
        <v>0</v>
      </c>
      <c r="L9" s="24">
        <v>0</v>
      </c>
      <c r="M9" s="24">
        <v>0</v>
      </c>
      <c r="N9" s="24">
        <v>22.44</v>
      </c>
      <c r="O9" s="24">
        <v>0</v>
      </c>
      <c r="P9" s="24">
        <v>0</v>
      </c>
      <c r="Q9" s="24">
        <v>48.65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1</v>
      </c>
      <c r="X9" s="24">
        <v>0</v>
      </c>
      <c r="Y9" s="24">
        <v>0</v>
      </c>
      <c r="Z9" s="24">
        <v>17.91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>
        <v>0</v>
      </c>
      <c r="AH9" s="24">
        <v>0</v>
      </c>
      <c r="AI9" s="24">
        <v>0</v>
      </c>
      <c r="AJ9" s="24">
        <v>0</v>
      </c>
      <c r="AK9" s="24">
        <v>0</v>
      </c>
      <c r="AL9" s="24">
        <v>0</v>
      </c>
      <c r="AM9" s="24">
        <v>0</v>
      </c>
      <c r="AN9" s="24">
        <v>0</v>
      </c>
      <c r="AO9" s="24">
        <v>0</v>
      </c>
    </row>
    <row r="10" spans="1:41" x14ac:dyDescent="0.25">
      <c r="A10" s="17">
        <v>44284</v>
      </c>
      <c r="B10" s="24">
        <v>58869.72</v>
      </c>
      <c r="C10" s="24">
        <v>1710</v>
      </c>
      <c r="D10" s="24">
        <v>0</v>
      </c>
      <c r="E10" s="24">
        <v>252</v>
      </c>
      <c r="F10" s="24">
        <v>0</v>
      </c>
      <c r="G10" s="24">
        <v>1</v>
      </c>
      <c r="H10" s="24">
        <v>14.577999999999999</v>
      </c>
      <c r="I10" s="24">
        <v>0</v>
      </c>
      <c r="J10" s="24">
        <v>0</v>
      </c>
      <c r="K10" s="24">
        <v>0</v>
      </c>
      <c r="L10" s="24">
        <v>0</v>
      </c>
      <c r="M10" s="24">
        <v>0</v>
      </c>
      <c r="N10" s="24">
        <v>22.44</v>
      </c>
      <c r="O10" s="24">
        <v>0</v>
      </c>
      <c r="P10" s="24">
        <v>0</v>
      </c>
      <c r="Q10" s="24">
        <v>48.65</v>
      </c>
      <c r="R10" s="24">
        <v>0</v>
      </c>
      <c r="S10" s="24">
        <v>0.71</v>
      </c>
      <c r="T10" s="24">
        <v>0</v>
      </c>
      <c r="U10" s="24">
        <v>0</v>
      </c>
      <c r="V10" s="24">
        <v>0</v>
      </c>
      <c r="W10" s="24">
        <v>1</v>
      </c>
      <c r="X10" s="24">
        <v>0</v>
      </c>
      <c r="Y10" s="24">
        <v>0</v>
      </c>
      <c r="Z10" s="24">
        <v>17.91</v>
      </c>
      <c r="AA10" s="24">
        <v>0.16600000000000001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>
        <v>0</v>
      </c>
      <c r="AH10" s="24">
        <v>0</v>
      </c>
      <c r="AI10" s="24">
        <v>0</v>
      </c>
      <c r="AJ10" s="24">
        <v>0</v>
      </c>
      <c r="AK10" s="24">
        <v>0</v>
      </c>
      <c r="AL10" s="24">
        <v>0</v>
      </c>
      <c r="AM10" s="24">
        <v>0</v>
      </c>
      <c r="AN10" s="24">
        <v>0</v>
      </c>
      <c r="AO10" s="24">
        <v>0</v>
      </c>
    </row>
    <row r="11" spans="1:41" x14ac:dyDescent="0.25">
      <c r="A11" s="17">
        <v>44285</v>
      </c>
      <c r="B11" s="24">
        <v>58869.72</v>
      </c>
      <c r="C11" s="24">
        <v>1710</v>
      </c>
      <c r="D11" s="24">
        <v>0</v>
      </c>
      <c r="E11" s="24">
        <v>262</v>
      </c>
      <c r="F11" s="24">
        <v>0</v>
      </c>
      <c r="G11" s="24">
        <v>1</v>
      </c>
      <c r="H11" s="24">
        <v>14.577999999999999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22.44</v>
      </c>
      <c r="O11" s="24">
        <v>0</v>
      </c>
      <c r="P11" s="24">
        <v>0</v>
      </c>
      <c r="Q11" s="24">
        <v>48.65</v>
      </c>
      <c r="R11" s="24">
        <v>0</v>
      </c>
      <c r="S11" s="24">
        <v>0.71</v>
      </c>
      <c r="T11" s="24">
        <v>0</v>
      </c>
      <c r="U11" s="24">
        <v>0</v>
      </c>
      <c r="V11" s="24">
        <v>0</v>
      </c>
      <c r="W11" s="24">
        <v>1</v>
      </c>
      <c r="X11" s="24">
        <v>0</v>
      </c>
      <c r="Y11" s="24">
        <v>0</v>
      </c>
      <c r="Z11" s="24">
        <v>17.91</v>
      </c>
      <c r="AA11" s="24">
        <v>0.16600000000000001</v>
      </c>
      <c r="AB11" s="24">
        <v>0</v>
      </c>
      <c r="AC11" s="24">
        <v>0</v>
      </c>
      <c r="AD11" s="24">
        <v>0</v>
      </c>
      <c r="AE11" s="24">
        <v>0</v>
      </c>
      <c r="AF11" s="24">
        <v>0</v>
      </c>
      <c r="AG11" s="24">
        <v>0</v>
      </c>
      <c r="AH11" s="24">
        <v>0</v>
      </c>
      <c r="AI11" s="24">
        <v>0</v>
      </c>
      <c r="AJ11" s="24">
        <v>0</v>
      </c>
      <c r="AK11" s="24">
        <v>0</v>
      </c>
      <c r="AL11" s="24">
        <v>0</v>
      </c>
      <c r="AM11" s="24">
        <v>0</v>
      </c>
      <c r="AN11" s="24">
        <v>0</v>
      </c>
      <c r="AO11" s="24">
        <v>0</v>
      </c>
    </row>
    <row r="12" spans="1:41" x14ac:dyDescent="0.25">
      <c r="A12" s="17">
        <v>44295</v>
      </c>
      <c r="B12" s="24">
        <v>58869.72</v>
      </c>
      <c r="C12" s="24">
        <v>2100</v>
      </c>
      <c r="D12" s="24">
        <v>0</v>
      </c>
      <c r="E12" s="24">
        <v>262</v>
      </c>
      <c r="F12" s="24">
        <v>0</v>
      </c>
      <c r="G12" s="24">
        <v>1</v>
      </c>
      <c r="H12" s="24">
        <v>18.18</v>
      </c>
      <c r="I12" s="24">
        <v>0</v>
      </c>
      <c r="J12" s="24">
        <v>0</v>
      </c>
      <c r="K12" s="24">
        <v>0</v>
      </c>
      <c r="L12" s="24">
        <v>0</v>
      </c>
      <c r="M12" s="24">
        <v>1203408.421394222</v>
      </c>
      <c r="N12" s="24">
        <v>25.17</v>
      </c>
      <c r="O12" s="24">
        <v>0</v>
      </c>
      <c r="P12" s="24">
        <v>0</v>
      </c>
      <c r="Q12" s="24">
        <v>48.65</v>
      </c>
      <c r="R12" s="24">
        <v>0</v>
      </c>
      <c r="S12" s="24">
        <v>0.71</v>
      </c>
      <c r="T12" s="24">
        <v>0</v>
      </c>
      <c r="U12" s="24">
        <v>0</v>
      </c>
      <c r="V12" s="24">
        <v>0</v>
      </c>
      <c r="W12" s="24">
        <v>1</v>
      </c>
      <c r="X12" s="24">
        <v>5.3</v>
      </c>
      <c r="Y12" s="24">
        <v>0</v>
      </c>
      <c r="Z12" s="24">
        <v>17.91</v>
      </c>
      <c r="AA12" s="24">
        <v>0.16600000000000001</v>
      </c>
      <c r="AB12" s="24">
        <v>37.699347059861239</v>
      </c>
      <c r="AC12" s="24">
        <v>0</v>
      </c>
      <c r="AD12" s="24">
        <v>0</v>
      </c>
      <c r="AE12" s="24">
        <v>0</v>
      </c>
      <c r="AF12" s="24">
        <v>0</v>
      </c>
      <c r="AG12" s="24">
        <v>0</v>
      </c>
      <c r="AH12" s="24">
        <v>0</v>
      </c>
      <c r="AI12" s="24">
        <v>0</v>
      </c>
      <c r="AJ12" s="24">
        <v>0</v>
      </c>
      <c r="AK12" s="24">
        <v>0</v>
      </c>
      <c r="AL12" s="24">
        <v>0</v>
      </c>
      <c r="AM12" s="24">
        <v>0</v>
      </c>
      <c r="AN12" s="24">
        <v>0</v>
      </c>
      <c r="AO12" s="24">
        <v>0</v>
      </c>
    </row>
    <row r="13" spans="1:41" x14ac:dyDescent="0.25">
      <c r="A13" s="17">
        <v>44296</v>
      </c>
      <c r="B13" s="24">
        <v>58869.72</v>
      </c>
      <c r="C13" s="24">
        <v>2100</v>
      </c>
      <c r="D13" s="24">
        <v>0</v>
      </c>
      <c r="E13" s="24">
        <v>262</v>
      </c>
      <c r="F13" s="24">
        <v>0</v>
      </c>
      <c r="G13" s="24">
        <v>1</v>
      </c>
      <c r="H13" s="24">
        <v>18.18</v>
      </c>
      <c r="I13" s="24">
        <v>0</v>
      </c>
      <c r="J13" s="24">
        <v>0</v>
      </c>
      <c r="K13" s="24">
        <v>0</v>
      </c>
      <c r="L13" s="24">
        <v>0</v>
      </c>
      <c r="M13" s="24">
        <v>1110787.4120370604</v>
      </c>
      <c r="N13" s="24">
        <v>25.17</v>
      </c>
      <c r="O13" s="24">
        <v>0</v>
      </c>
      <c r="P13" s="24">
        <v>0</v>
      </c>
      <c r="Q13" s="24">
        <v>48.65</v>
      </c>
      <c r="R13" s="24">
        <v>0</v>
      </c>
      <c r="S13" s="24">
        <v>0.71</v>
      </c>
      <c r="T13" s="24">
        <v>0</v>
      </c>
      <c r="U13" s="24">
        <v>0</v>
      </c>
      <c r="V13" s="24">
        <v>0</v>
      </c>
      <c r="W13" s="24">
        <v>1</v>
      </c>
      <c r="X13" s="24">
        <v>5.8</v>
      </c>
      <c r="Y13" s="24">
        <v>0</v>
      </c>
      <c r="Z13" s="24">
        <v>17.91</v>
      </c>
      <c r="AA13" s="24">
        <v>0.16600000000000001</v>
      </c>
      <c r="AB13" s="24">
        <v>37.699347059861239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</row>
    <row r="14" spans="1:41" x14ac:dyDescent="0.25">
      <c r="A14" s="17">
        <v>44297</v>
      </c>
      <c r="B14" s="24">
        <v>58869.72</v>
      </c>
      <c r="C14" s="24">
        <v>2100</v>
      </c>
      <c r="D14" s="24">
        <v>0</v>
      </c>
      <c r="E14" s="24">
        <v>262</v>
      </c>
      <c r="F14" s="24">
        <v>0</v>
      </c>
      <c r="G14" s="24">
        <v>1</v>
      </c>
      <c r="H14" s="24">
        <v>18.18</v>
      </c>
      <c r="I14" s="24">
        <v>0</v>
      </c>
      <c r="J14" s="24">
        <v>0</v>
      </c>
      <c r="K14" s="24">
        <v>0</v>
      </c>
      <c r="L14" s="24">
        <v>0</v>
      </c>
      <c r="M14" s="24">
        <v>1110787.4120370604</v>
      </c>
      <c r="N14" s="24">
        <v>25.17</v>
      </c>
      <c r="O14" s="24">
        <v>0</v>
      </c>
      <c r="P14" s="24">
        <v>0</v>
      </c>
      <c r="Q14" s="24">
        <v>48.65</v>
      </c>
      <c r="R14" s="24">
        <v>0</v>
      </c>
      <c r="S14" s="24">
        <v>0.71</v>
      </c>
      <c r="T14" s="24">
        <v>0</v>
      </c>
      <c r="U14" s="24">
        <v>0</v>
      </c>
      <c r="V14" s="24">
        <v>0</v>
      </c>
      <c r="W14" s="24">
        <v>1</v>
      </c>
      <c r="X14" s="24">
        <v>5.8</v>
      </c>
      <c r="Y14" s="24">
        <v>0</v>
      </c>
      <c r="Z14" s="24">
        <v>17.91</v>
      </c>
      <c r="AA14" s="24">
        <v>0.16600000000000001</v>
      </c>
      <c r="AB14" s="24">
        <v>37.699347059861239</v>
      </c>
      <c r="AC14" s="24">
        <v>0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</row>
    <row r="15" spans="1:41" x14ac:dyDescent="0.25">
      <c r="A15" s="17">
        <v>44298</v>
      </c>
      <c r="B15" s="24">
        <v>59792</v>
      </c>
      <c r="C15" s="24">
        <v>2100</v>
      </c>
      <c r="D15" s="24">
        <v>0</v>
      </c>
      <c r="E15" s="24">
        <v>262</v>
      </c>
      <c r="F15" s="24">
        <v>0</v>
      </c>
      <c r="G15" s="24">
        <v>1</v>
      </c>
      <c r="H15" s="24">
        <v>18.18</v>
      </c>
      <c r="I15" s="24">
        <v>0</v>
      </c>
      <c r="J15" s="24">
        <v>0</v>
      </c>
      <c r="K15" s="24">
        <v>0</v>
      </c>
      <c r="L15" s="24">
        <v>23770435.277755961</v>
      </c>
      <c r="M15" s="24">
        <v>1031744.259731499</v>
      </c>
      <c r="N15" s="24">
        <v>25.17</v>
      </c>
      <c r="O15" s="24">
        <v>0</v>
      </c>
      <c r="P15" s="24">
        <v>130.25943948268826</v>
      </c>
      <c r="Q15" s="24">
        <v>48.65</v>
      </c>
      <c r="R15" s="24">
        <v>0</v>
      </c>
      <c r="S15" s="24">
        <v>0.71</v>
      </c>
      <c r="T15" s="24">
        <v>0</v>
      </c>
      <c r="U15" s="24">
        <v>0</v>
      </c>
      <c r="V15" s="24">
        <v>1.5912682813489067</v>
      </c>
      <c r="W15" s="24">
        <v>1</v>
      </c>
      <c r="X15" s="24">
        <v>5.8</v>
      </c>
      <c r="Y15" s="24">
        <v>0</v>
      </c>
      <c r="Z15" s="24">
        <v>17.91</v>
      </c>
      <c r="AA15" s="24">
        <v>0.16600000000000001</v>
      </c>
      <c r="AB15" s="24">
        <v>37.699347059861239</v>
      </c>
      <c r="AC15" s="24">
        <v>0</v>
      </c>
      <c r="AD15" s="24">
        <v>0</v>
      </c>
      <c r="AE15" s="24">
        <v>0</v>
      </c>
      <c r="AF15" s="24">
        <v>0</v>
      </c>
      <c r="AG15" s="24">
        <v>0</v>
      </c>
      <c r="AH15" s="24">
        <v>0</v>
      </c>
      <c r="AI15" s="24">
        <v>0</v>
      </c>
      <c r="AJ15" s="24">
        <v>0</v>
      </c>
      <c r="AK15" s="24">
        <v>0</v>
      </c>
      <c r="AL15" s="24">
        <v>0</v>
      </c>
      <c r="AM15" s="24">
        <v>0</v>
      </c>
      <c r="AN15" s="24">
        <v>0</v>
      </c>
      <c r="AO15" s="24">
        <v>0</v>
      </c>
    </row>
    <row r="16" spans="1:41" x14ac:dyDescent="0.25">
      <c r="A16" s="17">
        <v>44301</v>
      </c>
      <c r="B16" s="24">
        <v>59792</v>
      </c>
      <c r="C16" s="24">
        <v>2100</v>
      </c>
      <c r="D16" s="24">
        <v>0</v>
      </c>
      <c r="E16" s="24">
        <v>262</v>
      </c>
      <c r="F16" s="24">
        <v>0</v>
      </c>
      <c r="G16" s="24">
        <v>1</v>
      </c>
      <c r="H16" s="24">
        <v>18.18</v>
      </c>
      <c r="I16" s="24">
        <v>0</v>
      </c>
      <c r="J16" s="24">
        <v>0</v>
      </c>
      <c r="K16" s="24">
        <v>0</v>
      </c>
      <c r="L16" s="24">
        <v>23492381.663083259</v>
      </c>
      <c r="M16" s="24">
        <v>1031744.259731499</v>
      </c>
      <c r="N16" s="24">
        <v>25.17</v>
      </c>
      <c r="O16" s="24">
        <v>0</v>
      </c>
      <c r="P16" s="24">
        <v>130.25943948268826</v>
      </c>
      <c r="Q16" s="24">
        <v>48.65</v>
      </c>
      <c r="R16" s="24">
        <v>0</v>
      </c>
      <c r="S16" s="24">
        <v>0.71</v>
      </c>
      <c r="T16" s="24">
        <v>0</v>
      </c>
      <c r="U16" s="24">
        <v>0</v>
      </c>
      <c r="V16" s="24">
        <v>1.5912682813489067</v>
      </c>
      <c r="W16" s="24">
        <v>1</v>
      </c>
      <c r="X16" s="24">
        <v>5.8</v>
      </c>
      <c r="Y16" s="24">
        <v>0</v>
      </c>
      <c r="Z16" s="24">
        <v>17.91</v>
      </c>
      <c r="AA16" s="24">
        <v>0.16600000000000001</v>
      </c>
      <c r="AB16" s="24">
        <v>40.707762267114148</v>
      </c>
      <c r="AC16" s="24">
        <v>0</v>
      </c>
      <c r="AD16" s="24">
        <v>0</v>
      </c>
      <c r="AE16" s="24">
        <v>0</v>
      </c>
      <c r="AF16" s="24">
        <v>0</v>
      </c>
      <c r="AG16" s="24">
        <v>0</v>
      </c>
      <c r="AH16" s="24">
        <v>0</v>
      </c>
      <c r="AI16" s="24">
        <v>0</v>
      </c>
      <c r="AJ16" s="24">
        <v>0</v>
      </c>
      <c r="AK16" s="24">
        <v>0</v>
      </c>
      <c r="AL16" s="24">
        <v>0</v>
      </c>
      <c r="AM16" s="24">
        <v>0</v>
      </c>
      <c r="AN16" s="24">
        <v>0</v>
      </c>
      <c r="AO16" s="24">
        <v>0</v>
      </c>
    </row>
    <row r="17" spans="1:41" x14ac:dyDescent="0.25">
      <c r="A17" s="17">
        <v>44303</v>
      </c>
      <c r="B17" s="24">
        <v>59792</v>
      </c>
      <c r="C17" s="24">
        <v>2100</v>
      </c>
      <c r="D17" s="24">
        <v>0</v>
      </c>
      <c r="E17" s="24">
        <v>262</v>
      </c>
      <c r="F17" s="24">
        <v>1002.55144032921</v>
      </c>
      <c r="G17" s="24">
        <v>1</v>
      </c>
      <c r="H17" s="24">
        <v>18.18</v>
      </c>
      <c r="I17" s="24">
        <v>0</v>
      </c>
      <c r="J17" s="24">
        <v>0</v>
      </c>
      <c r="K17" s="24">
        <v>0</v>
      </c>
      <c r="L17" s="24">
        <v>23492381.663083259</v>
      </c>
      <c r="M17" s="24">
        <v>1031744.259731499</v>
      </c>
      <c r="N17" s="24">
        <v>25.17</v>
      </c>
      <c r="O17" s="24">
        <v>0</v>
      </c>
      <c r="P17" s="24">
        <v>127.12407399020451</v>
      </c>
      <c r="Q17" s="24">
        <v>48.65</v>
      </c>
      <c r="R17" s="24">
        <v>0</v>
      </c>
      <c r="S17" s="24">
        <v>0.71</v>
      </c>
      <c r="T17" s="24">
        <v>0</v>
      </c>
      <c r="U17" s="24">
        <v>0</v>
      </c>
      <c r="V17" s="24">
        <v>1.5912682813489067</v>
      </c>
      <c r="W17" s="24">
        <v>1</v>
      </c>
      <c r="X17" s="24">
        <v>5.8</v>
      </c>
      <c r="Y17" s="24">
        <v>0</v>
      </c>
      <c r="Z17" s="24">
        <v>17.91</v>
      </c>
      <c r="AA17" s="24">
        <v>0.16600000000000001</v>
      </c>
      <c r="AB17" s="24">
        <v>40.707762267114148</v>
      </c>
      <c r="AC17" s="24">
        <v>0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24">
        <v>0</v>
      </c>
      <c r="AO17" s="24">
        <v>0</v>
      </c>
    </row>
    <row r="18" spans="1:41" x14ac:dyDescent="0.25">
      <c r="A18" s="17">
        <v>44306</v>
      </c>
      <c r="B18" s="24">
        <v>59792</v>
      </c>
      <c r="C18" s="24">
        <v>2100</v>
      </c>
      <c r="D18" s="24">
        <v>0</v>
      </c>
      <c r="E18" s="24">
        <v>262</v>
      </c>
      <c r="F18" s="24">
        <v>789.32</v>
      </c>
      <c r="G18" s="24">
        <v>1</v>
      </c>
      <c r="H18" s="24">
        <v>18.18</v>
      </c>
      <c r="I18" s="24">
        <v>0</v>
      </c>
      <c r="J18" s="24">
        <v>0</v>
      </c>
      <c r="K18" s="24">
        <v>0</v>
      </c>
      <c r="L18" s="24">
        <v>23492381.663083259</v>
      </c>
      <c r="M18" s="24">
        <v>1031744.259731499</v>
      </c>
      <c r="N18" s="24">
        <v>25.17</v>
      </c>
      <c r="O18" s="24">
        <v>0</v>
      </c>
      <c r="P18" s="24">
        <v>127.12407399020451</v>
      </c>
      <c r="Q18" s="24">
        <v>48.65</v>
      </c>
      <c r="R18" s="24">
        <v>0</v>
      </c>
      <c r="S18" s="24">
        <v>0.71</v>
      </c>
      <c r="T18" s="24">
        <v>0</v>
      </c>
      <c r="U18" s="24">
        <v>0</v>
      </c>
      <c r="V18" s="24">
        <v>1.5912682813489067</v>
      </c>
      <c r="W18" s="24">
        <v>1</v>
      </c>
      <c r="X18" s="24">
        <v>5.8</v>
      </c>
      <c r="Y18" s="24">
        <v>0</v>
      </c>
      <c r="Z18" s="24">
        <v>17.91</v>
      </c>
      <c r="AA18" s="24">
        <v>0.16600000000000001</v>
      </c>
      <c r="AB18" s="24">
        <v>40.707762267114148</v>
      </c>
      <c r="AC18" s="24">
        <v>0</v>
      </c>
      <c r="AD18" s="24">
        <v>0</v>
      </c>
      <c r="AE18" s="24">
        <v>0</v>
      </c>
      <c r="AF18" s="24">
        <v>0</v>
      </c>
      <c r="AG18" s="24">
        <v>0</v>
      </c>
      <c r="AH18" s="24">
        <v>0</v>
      </c>
      <c r="AI18" s="24">
        <v>0</v>
      </c>
      <c r="AJ18" s="24">
        <v>0</v>
      </c>
      <c r="AK18" s="24">
        <v>0</v>
      </c>
      <c r="AL18" s="24">
        <v>0</v>
      </c>
      <c r="AM18" s="24">
        <v>0</v>
      </c>
      <c r="AN18" s="24">
        <v>0</v>
      </c>
      <c r="AO18" s="24">
        <v>0</v>
      </c>
    </row>
    <row r="19" spans="1:41" x14ac:dyDescent="0.25">
      <c r="A19" s="17">
        <v>44309</v>
      </c>
      <c r="B19" s="24">
        <v>59792</v>
      </c>
      <c r="C19" s="24">
        <v>2100</v>
      </c>
      <c r="D19" s="24">
        <v>0</v>
      </c>
      <c r="E19" s="24">
        <v>262</v>
      </c>
      <c r="F19" s="24">
        <v>789.32</v>
      </c>
      <c r="G19" s="24">
        <v>1</v>
      </c>
      <c r="H19" s="24">
        <v>18.18</v>
      </c>
      <c r="I19" s="24">
        <v>0</v>
      </c>
      <c r="J19" s="24">
        <v>0</v>
      </c>
      <c r="K19" s="24">
        <v>0</v>
      </c>
      <c r="L19" s="24">
        <v>23492381.663083259</v>
      </c>
      <c r="M19" s="24">
        <v>1031744.259731499</v>
      </c>
      <c r="N19" s="24">
        <v>25.17</v>
      </c>
      <c r="O19" s="24">
        <v>0</v>
      </c>
      <c r="P19" s="24">
        <v>60</v>
      </c>
      <c r="Q19" s="24">
        <v>48.65</v>
      </c>
      <c r="R19" s="24">
        <v>0.15087107356008894</v>
      </c>
      <c r="S19" s="24">
        <v>0.71</v>
      </c>
      <c r="T19" s="24">
        <v>0</v>
      </c>
      <c r="U19" s="24">
        <v>0</v>
      </c>
      <c r="V19" s="24">
        <v>1.5912682813489067</v>
      </c>
      <c r="W19" s="24">
        <v>1</v>
      </c>
      <c r="X19" s="24">
        <v>5.8</v>
      </c>
      <c r="Y19" s="24">
        <v>0</v>
      </c>
      <c r="Z19" s="24">
        <v>17.91</v>
      </c>
      <c r="AA19" s="24">
        <v>0.16600000000000001</v>
      </c>
      <c r="AB19" s="24">
        <v>37.184780007854847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</v>
      </c>
      <c r="AI19" s="24">
        <v>0</v>
      </c>
      <c r="AJ19" s="24">
        <v>0</v>
      </c>
      <c r="AK19" s="24">
        <v>0</v>
      </c>
      <c r="AL19" s="24">
        <v>0</v>
      </c>
      <c r="AM19" s="24">
        <v>0</v>
      </c>
      <c r="AN19" s="24">
        <v>0</v>
      </c>
      <c r="AO19" s="24">
        <v>0</v>
      </c>
    </row>
    <row r="20" spans="1:41" x14ac:dyDescent="0.25">
      <c r="A20" s="17">
        <v>44312</v>
      </c>
      <c r="B20" s="24">
        <v>59792</v>
      </c>
      <c r="C20" s="24">
        <v>2100</v>
      </c>
      <c r="D20" s="24">
        <v>0</v>
      </c>
      <c r="E20" s="24">
        <v>262</v>
      </c>
      <c r="F20" s="24">
        <v>789.32</v>
      </c>
      <c r="G20" s="24">
        <v>1</v>
      </c>
      <c r="H20" s="24">
        <v>18.18</v>
      </c>
      <c r="I20" s="24">
        <v>0</v>
      </c>
      <c r="J20" s="24">
        <v>0</v>
      </c>
      <c r="K20" s="24">
        <v>0</v>
      </c>
      <c r="L20" s="24">
        <v>23492381.663083259</v>
      </c>
      <c r="M20" s="24">
        <v>1031744.259731499</v>
      </c>
      <c r="N20" s="24">
        <v>25.17</v>
      </c>
      <c r="O20" s="24">
        <v>0</v>
      </c>
      <c r="P20" s="24">
        <v>60</v>
      </c>
      <c r="Q20" s="24">
        <v>48.65</v>
      </c>
      <c r="R20" s="24">
        <v>0.1112744830384948</v>
      </c>
      <c r="S20" s="24">
        <v>0.71</v>
      </c>
      <c r="T20" s="24">
        <v>0</v>
      </c>
      <c r="U20" s="24">
        <v>0</v>
      </c>
      <c r="V20" s="24">
        <v>1.5912682813489067</v>
      </c>
      <c r="W20" s="24">
        <v>1</v>
      </c>
      <c r="X20" s="24">
        <v>5.9</v>
      </c>
      <c r="Y20" s="24">
        <v>0</v>
      </c>
      <c r="Z20" s="24">
        <v>17.91</v>
      </c>
      <c r="AA20" s="24">
        <v>0.16600000000000001</v>
      </c>
      <c r="AB20" s="24">
        <v>29.895530249304102</v>
      </c>
      <c r="AC20" s="24">
        <v>0</v>
      </c>
      <c r="AD20" s="24">
        <v>0</v>
      </c>
      <c r="AE20" s="24">
        <v>0</v>
      </c>
      <c r="AF20" s="24">
        <v>0</v>
      </c>
      <c r="AG20" s="24">
        <v>0</v>
      </c>
      <c r="AH20" s="24">
        <v>0</v>
      </c>
      <c r="AI20" s="24">
        <v>0</v>
      </c>
      <c r="AJ20" s="24">
        <v>0</v>
      </c>
      <c r="AK20" s="24">
        <v>0</v>
      </c>
      <c r="AL20" s="24">
        <v>0</v>
      </c>
      <c r="AM20" s="24">
        <v>0</v>
      </c>
      <c r="AN20" s="24">
        <v>0</v>
      </c>
      <c r="AO20" s="24">
        <v>0</v>
      </c>
    </row>
    <row r="21" spans="1:41" x14ac:dyDescent="0.25">
      <c r="A21" s="17">
        <v>44315</v>
      </c>
      <c r="B21" s="24">
        <v>59792</v>
      </c>
      <c r="C21" s="24">
        <v>2100</v>
      </c>
      <c r="D21" s="24">
        <v>0</v>
      </c>
      <c r="E21" s="24">
        <v>262</v>
      </c>
      <c r="F21" s="24">
        <v>789.32</v>
      </c>
      <c r="G21" s="24">
        <v>1</v>
      </c>
      <c r="H21" s="24">
        <v>18.18</v>
      </c>
      <c r="I21" s="24">
        <v>0</v>
      </c>
      <c r="J21" s="24">
        <v>0</v>
      </c>
      <c r="K21" s="24">
        <v>0</v>
      </c>
      <c r="L21" s="24">
        <v>23492381.663083259</v>
      </c>
      <c r="M21" s="24">
        <v>1031744.259731499</v>
      </c>
      <c r="N21" s="24">
        <v>25.17</v>
      </c>
      <c r="O21" s="24">
        <v>0</v>
      </c>
      <c r="P21" s="24">
        <v>60</v>
      </c>
      <c r="Q21" s="24">
        <v>48.65</v>
      </c>
      <c r="R21" s="24">
        <v>0.13381636228674321</v>
      </c>
      <c r="S21" s="24">
        <v>0.71</v>
      </c>
      <c r="T21" s="24">
        <v>0</v>
      </c>
      <c r="U21" s="24">
        <v>0</v>
      </c>
      <c r="V21" s="24">
        <v>1.5912682813489067</v>
      </c>
      <c r="W21" s="24">
        <v>1</v>
      </c>
      <c r="X21" s="24">
        <v>5.9</v>
      </c>
      <c r="Y21" s="24">
        <v>0</v>
      </c>
      <c r="Z21" s="24">
        <v>17.91</v>
      </c>
      <c r="AA21" s="24">
        <v>0.16600000000000001</v>
      </c>
      <c r="AB21" s="24">
        <v>29.895530249304102</v>
      </c>
      <c r="AC21" s="24">
        <v>0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</row>
    <row r="22" spans="1:41" x14ac:dyDescent="0.25">
      <c r="A22" s="17">
        <v>44316</v>
      </c>
      <c r="B22" s="24">
        <v>59792</v>
      </c>
      <c r="C22" s="24">
        <v>2100</v>
      </c>
      <c r="D22" s="24">
        <v>0</v>
      </c>
      <c r="E22" s="24">
        <v>262</v>
      </c>
      <c r="F22" s="24">
        <v>789.32</v>
      </c>
      <c r="G22" s="24">
        <v>1</v>
      </c>
      <c r="H22" s="24">
        <v>18.18</v>
      </c>
      <c r="I22" s="24">
        <v>0</v>
      </c>
      <c r="J22" s="24">
        <v>0</v>
      </c>
      <c r="K22" s="24">
        <v>0</v>
      </c>
      <c r="L22" s="24">
        <v>23492381.663083259</v>
      </c>
      <c r="M22" s="24">
        <v>1031744.259731499</v>
      </c>
      <c r="N22" s="24">
        <v>25.17</v>
      </c>
      <c r="O22" s="24">
        <v>0</v>
      </c>
      <c r="P22" s="24">
        <v>60</v>
      </c>
      <c r="Q22" s="24">
        <v>48.65</v>
      </c>
      <c r="R22" s="24">
        <v>0.1619937113470537</v>
      </c>
      <c r="S22" s="24">
        <v>0.71</v>
      </c>
      <c r="T22" s="24">
        <v>0</v>
      </c>
      <c r="U22" s="24">
        <v>0</v>
      </c>
      <c r="V22" s="24">
        <v>1.5912682813489067</v>
      </c>
      <c r="W22" s="24">
        <v>1</v>
      </c>
      <c r="X22" s="24">
        <v>5.3</v>
      </c>
      <c r="Y22" s="24">
        <v>0</v>
      </c>
      <c r="Z22" s="24">
        <v>17.91</v>
      </c>
      <c r="AA22" s="24">
        <v>0.16600000000000001</v>
      </c>
      <c r="AB22" s="24">
        <v>35.891987394507105</v>
      </c>
      <c r="AC22" s="24">
        <v>0</v>
      </c>
      <c r="AD22" s="24">
        <v>0</v>
      </c>
      <c r="AE22" s="24">
        <v>0</v>
      </c>
      <c r="AF22" s="24">
        <v>0</v>
      </c>
      <c r="AG22" s="24">
        <v>0</v>
      </c>
      <c r="AH22" s="24">
        <v>0</v>
      </c>
      <c r="AI22" s="24">
        <v>0</v>
      </c>
      <c r="AJ22" s="24">
        <v>0</v>
      </c>
      <c r="AK22" s="24">
        <v>0</v>
      </c>
      <c r="AL22" s="24">
        <v>0</v>
      </c>
      <c r="AM22" s="24">
        <v>0</v>
      </c>
      <c r="AN22" s="24">
        <v>0</v>
      </c>
      <c r="AO22" s="24">
        <v>0</v>
      </c>
    </row>
    <row r="23" spans="1:41" x14ac:dyDescent="0.25">
      <c r="A23" s="17">
        <v>44319</v>
      </c>
      <c r="B23" s="24">
        <v>59792</v>
      </c>
      <c r="C23" s="24">
        <v>2100</v>
      </c>
      <c r="D23" s="24">
        <v>0</v>
      </c>
      <c r="E23" s="24">
        <v>262</v>
      </c>
      <c r="F23" s="24">
        <v>789.32</v>
      </c>
      <c r="G23" s="24">
        <v>1</v>
      </c>
      <c r="H23" s="24">
        <v>18.18</v>
      </c>
      <c r="I23" s="24">
        <v>0</v>
      </c>
      <c r="J23" s="24">
        <v>0</v>
      </c>
      <c r="K23" s="24">
        <v>0</v>
      </c>
      <c r="L23" s="24">
        <v>23492381.663083259</v>
      </c>
      <c r="M23" s="24">
        <v>1031744.259731499</v>
      </c>
      <c r="N23" s="24">
        <v>25.17</v>
      </c>
      <c r="O23" s="24">
        <v>0</v>
      </c>
      <c r="P23" s="24">
        <v>60</v>
      </c>
      <c r="Q23" s="24">
        <v>48.65</v>
      </c>
      <c r="R23" s="24">
        <v>0.1619937113470537</v>
      </c>
      <c r="S23" s="24">
        <v>0.71</v>
      </c>
      <c r="T23" s="24">
        <v>0</v>
      </c>
      <c r="U23" s="24">
        <v>0</v>
      </c>
      <c r="V23" s="24">
        <v>1.5912682813489067</v>
      </c>
      <c r="W23" s="24">
        <v>1</v>
      </c>
      <c r="X23" s="24">
        <v>5.3</v>
      </c>
      <c r="Y23" s="24">
        <v>48.023140895358416</v>
      </c>
      <c r="Z23" s="24">
        <v>17.91</v>
      </c>
      <c r="AA23" s="24">
        <v>0.16600000000000001</v>
      </c>
      <c r="AB23" s="24">
        <v>39.747708735740808</v>
      </c>
      <c r="AC23" s="24">
        <v>0</v>
      </c>
      <c r="AD23" s="24">
        <v>0</v>
      </c>
      <c r="AE23" s="24">
        <v>0</v>
      </c>
      <c r="AF23" s="24">
        <v>0</v>
      </c>
      <c r="AG23" s="24">
        <v>0</v>
      </c>
      <c r="AH23" s="24">
        <v>0</v>
      </c>
      <c r="AI23" s="24">
        <v>0</v>
      </c>
      <c r="AJ23" s="24">
        <v>0</v>
      </c>
      <c r="AK23" s="24">
        <v>0</v>
      </c>
      <c r="AL23" s="24">
        <v>0</v>
      </c>
      <c r="AM23" s="24">
        <v>0</v>
      </c>
      <c r="AN23" s="24">
        <v>0</v>
      </c>
      <c r="AO23" s="24">
        <v>0</v>
      </c>
    </row>
    <row r="24" spans="1:41" x14ac:dyDescent="0.25">
      <c r="A24" s="17">
        <v>44320</v>
      </c>
      <c r="B24" s="24">
        <v>59792</v>
      </c>
      <c r="C24" s="24">
        <v>2100</v>
      </c>
      <c r="D24" s="24">
        <v>0</v>
      </c>
      <c r="E24" s="24">
        <v>262</v>
      </c>
      <c r="F24" s="24">
        <v>789.32</v>
      </c>
      <c r="G24" s="24">
        <v>1</v>
      </c>
      <c r="H24" s="24">
        <v>18.18</v>
      </c>
      <c r="I24" s="24">
        <v>0</v>
      </c>
      <c r="J24" s="24">
        <v>0</v>
      </c>
      <c r="K24" s="24">
        <v>0</v>
      </c>
      <c r="L24" s="24">
        <v>23492381.663083259</v>
      </c>
      <c r="M24" s="24">
        <v>1031744.259731499</v>
      </c>
      <c r="N24" s="24">
        <v>25.17</v>
      </c>
      <c r="O24" s="24">
        <v>0</v>
      </c>
      <c r="P24" s="24">
        <v>60</v>
      </c>
      <c r="Q24" s="24">
        <v>48.65</v>
      </c>
      <c r="R24" s="24">
        <v>0.1619937113470537</v>
      </c>
      <c r="S24" s="24">
        <v>0.71</v>
      </c>
      <c r="T24" s="24">
        <v>0</v>
      </c>
      <c r="U24" s="24">
        <v>0</v>
      </c>
      <c r="V24" s="24">
        <v>1.5912682813489067</v>
      </c>
      <c r="W24" s="24">
        <v>1</v>
      </c>
      <c r="X24" s="24">
        <v>5.26</v>
      </c>
      <c r="Y24" s="24">
        <v>48.023140895358416</v>
      </c>
      <c r="Z24" s="24">
        <v>17.91</v>
      </c>
      <c r="AA24" s="24">
        <v>0.16600000000000001</v>
      </c>
      <c r="AB24" s="24">
        <v>39.747708735740808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>
        <v>0</v>
      </c>
      <c r="AJ24" s="24">
        <v>0</v>
      </c>
      <c r="AK24" s="24">
        <v>0</v>
      </c>
      <c r="AL24" s="24">
        <v>0</v>
      </c>
      <c r="AM24" s="24">
        <v>0</v>
      </c>
      <c r="AN24" s="24">
        <v>0</v>
      </c>
      <c r="AO24" s="24">
        <v>0</v>
      </c>
    </row>
    <row r="25" spans="1:41" x14ac:dyDescent="0.25">
      <c r="A25" s="17">
        <v>44323</v>
      </c>
      <c r="B25" s="24">
        <v>59792</v>
      </c>
      <c r="C25" s="24">
        <v>2100</v>
      </c>
      <c r="D25" s="24">
        <v>0</v>
      </c>
      <c r="E25" s="24">
        <v>262</v>
      </c>
      <c r="F25" s="24">
        <v>789.32</v>
      </c>
      <c r="G25" s="24">
        <v>1</v>
      </c>
      <c r="H25" s="24">
        <v>18.18</v>
      </c>
      <c r="I25" s="24">
        <v>0</v>
      </c>
      <c r="J25" s="24">
        <v>0</v>
      </c>
      <c r="K25" s="24">
        <v>0</v>
      </c>
      <c r="L25" s="24">
        <v>23492381.663083259</v>
      </c>
      <c r="M25" s="24">
        <v>1031744.259731499</v>
      </c>
      <c r="N25" s="24">
        <v>25.17</v>
      </c>
      <c r="O25" s="24">
        <v>0</v>
      </c>
      <c r="P25" s="24">
        <v>60</v>
      </c>
      <c r="Q25" s="24">
        <v>48.65</v>
      </c>
      <c r="R25" s="24">
        <v>0.1619937113470537</v>
      </c>
      <c r="S25" s="24">
        <v>0.71</v>
      </c>
      <c r="T25" s="24">
        <v>0</v>
      </c>
      <c r="U25" s="24">
        <v>0</v>
      </c>
      <c r="V25" s="24">
        <v>1.5912682813489067</v>
      </c>
      <c r="W25" s="24">
        <v>1</v>
      </c>
      <c r="X25" s="24">
        <v>4.3</v>
      </c>
      <c r="Y25" s="24">
        <v>48.023140895358416</v>
      </c>
      <c r="Z25" s="24">
        <v>17.91</v>
      </c>
      <c r="AA25" s="24">
        <v>0.16600000000000001</v>
      </c>
      <c r="AB25" s="24">
        <v>39.747708735740808</v>
      </c>
      <c r="AC25" s="24">
        <v>0</v>
      </c>
      <c r="AD25" s="24">
        <v>0</v>
      </c>
      <c r="AE25" s="24">
        <v>0</v>
      </c>
      <c r="AF25" s="24">
        <v>0</v>
      </c>
      <c r="AG25" s="24">
        <v>0</v>
      </c>
      <c r="AH25" s="24">
        <v>0</v>
      </c>
      <c r="AI25" s="24">
        <v>0</v>
      </c>
      <c r="AJ25" s="24">
        <v>0</v>
      </c>
      <c r="AK25" s="24">
        <v>0</v>
      </c>
      <c r="AL25" s="24">
        <v>0</v>
      </c>
      <c r="AM25" s="24">
        <v>0</v>
      </c>
      <c r="AN25" s="24">
        <v>0</v>
      </c>
      <c r="AO25" s="24">
        <v>0</v>
      </c>
    </row>
    <row r="26" spans="1:41" x14ac:dyDescent="0.25">
      <c r="A26" s="17">
        <v>44326</v>
      </c>
      <c r="B26" s="24">
        <v>59792</v>
      </c>
      <c r="C26" s="24">
        <v>2100</v>
      </c>
      <c r="D26" s="24">
        <v>0</v>
      </c>
      <c r="E26" s="24">
        <v>262</v>
      </c>
      <c r="F26" s="24">
        <v>789.32</v>
      </c>
      <c r="G26" s="24">
        <v>1</v>
      </c>
      <c r="H26" s="24">
        <v>18.18</v>
      </c>
      <c r="I26" s="24">
        <v>0</v>
      </c>
      <c r="J26" s="24">
        <v>0</v>
      </c>
      <c r="K26" s="24">
        <v>0</v>
      </c>
      <c r="L26" s="24">
        <v>23492381.663083259</v>
      </c>
      <c r="M26" s="24">
        <v>1031744.259731499</v>
      </c>
      <c r="N26" s="24">
        <v>25.17</v>
      </c>
      <c r="O26" s="24">
        <v>0</v>
      </c>
      <c r="P26" s="24">
        <v>60</v>
      </c>
      <c r="Q26" s="24">
        <v>48.65</v>
      </c>
      <c r="R26" s="24">
        <v>0.1619937113470537</v>
      </c>
      <c r="S26" s="24">
        <v>0.71</v>
      </c>
      <c r="T26" s="24">
        <v>0</v>
      </c>
      <c r="U26" s="24">
        <v>0</v>
      </c>
      <c r="V26" s="24">
        <v>1.5912682813489067</v>
      </c>
      <c r="W26" s="24">
        <v>1</v>
      </c>
      <c r="X26" s="24">
        <v>5.0999999999999996</v>
      </c>
      <c r="Y26" s="24">
        <v>48.023140895358416</v>
      </c>
      <c r="Z26" s="24">
        <v>17.91</v>
      </c>
      <c r="AA26" s="24">
        <v>0.16600000000000001</v>
      </c>
      <c r="AB26" s="24">
        <v>39.747708735740808</v>
      </c>
      <c r="AC26" s="24">
        <v>0</v>
      </c>
      <c r="AD26" s="24">
        <v>0</v>
      </c>
      <c r="AE26" s="24">
        <v>0</v>
      </c>
      <c r="AF26" s="24">
        <v>0</v>
      </c>
      <c r="AG26" s="24">
        <v>0</v>
      </c>
      <c r="AH26" s="24">
        <v>0</v>
      </c>
      <c r="AI26" s="24">
        <v>0</v>
      </c>
      <c r="AJ26" s="24">
        <v>0</v>
      </c>
      <c r="AK26" s="24">
        <v>0</v>
      </c>
      <c r="AL26" s="24">
        <v>0</v>
      </c>
      <c r="AM26" s="24">
        <v>0</v>
      </c>
      <c r="AN26" s="24">
        <v>0</v>
      </c>
      <c r="AO26" s="24">
        <v>0</v>
      </c>
    </row>
    <row r="27" spans="1:41" x14ac:dyDescent="0.25">
      <c r="A27" s="17">
        <v>44329</v>
      </c>
      <c r="B27" s="24">
        <v>59792</v>
      </c>
      <c r="C27" s="24">
        <v>2100</v>
      </c>
      <c r="D27" s="24">
        <v>0</v>
      </c>
      <c r="E27" s="24">
        <v>670</v>
      </c>
      <c r="F27" s="24">
        <v>789.32</v>
      </c>
      <c r="G27" s="24">
        <v>1</v>
      </c>
      <c r="H27" s="24">
        <v>18.18</v>
      </c>
      <c r="I27" s="24">
        <v>0</v>
      </c>
      <c r="J27" s="24">
        <v>0</v>
      </c>
      <c r="K27" s="24">
        <v>0</v>
      </c>
      <c r="L27" s="24">
        <v>23492381.663083259</v>
      </c>
      <c r="M27" s="24">
        <v>1031744.259731499</v>
      </c>
      <c r="N27" s="24">
        <v>25.17</v>
      </c>
      <c r="O27" s="24">
        <v>0</v>
      </c>
      <c r="P27" s="24">
        <v>60</v>
      </c>
      <c r="Q27" s="24">
        <v>48.65</v>
      </c>
      <c r="R27" s="24">
        <v>0.1619937113470537</v>
      </c>
      <c r="S27" s="24">
        <v>0.57999999999999996</v>
      </c>
      <c r="T27" s="24">
        <v>0</v>
      </c>
      <c r="U27" s="24">
        <v>0</v>
      </c>
      <c r="V27" s="24">
        <v>1.5912682813489067</v>
      </c>
      <c r="W27" s="24">
        <v>1</v>
      </c>
      <c r="X27" s="24">
        <v>5.7</v>
      </c>
      <c r="Y27" s="24">
        <v>45.706525679758315</v>
      </c>
      <c r="Z27" s="24">
        <v>17.91</v>
      </c>
      <c r="AA27" s="24">
        <v>0.16600000000000001</v>
      </c>
      <c r="AB27" s="24">
        <v>39.475487704725325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 s="24">
        <v>0</v>
      </c>
      <c r="AI27" s="24">
        <v>0</v>
      </c>
      <c r="AJ27" s="24">
        <v>0</v>
      </c>
      <c r="AK27" s="24">
        <v>0</v>
      </c>
      <c r="AL27" s="24">
        <v>0</v>
      </c>
      <c r="AM27" s="24">
        <v>0</v>
      </c>
      <c r="AN27" s="24">
        <v>0</v>
      </c>
      <c r="AO27" s="24">
        <v>0</v>
      </c>
    </row>
    <row r="28" spans="1:41" x14ac:dyDescent="0.25">
      <c r="A28" s="17">
        <v>44330</v>
      </c>
      <c r="B28" s="24">
        <v>59792</v>
      </c>
      <c r="C28" s="24">
        <v>2100</v>
      </c>
      <c r="D28" s="24">
        <v>0</v>
      </c>
      <c r="E28" s="24">
        <v>670</v>
      </c>
      <c r="F28" s="24">
        <v>789.32</v>
      </c>
      <c r="G28" s="24">
        <v>1</v>
      </c>
      <c r="H28" s="24">
        <v>18.18</v>
      </c>
      <c r="I28" s="24">
        <v>0</v>
      </c>
      <c r="J28" s="24">
        <v>0</v>
      </c>
      <c r="K28" s="24">
        <v>0</v>
      </c>
      <c r="L28" s="24">
        <v>23492381.663083259</v>
      </c>
      <c r="M28" s="24">
        <v>1031744.259731499</v>
      </c>
      <c r="N28" s="24">
        <v>25.17</v>
      </c>
      <c r="O28" s="24">
        <v>0</v>
      </c>
      <c r="P28" s="24">
        <v>60</v>
      </c>
      <c r="Q28" s="24">
        <v>48.65</v>
      </c>
      <c r="R28" s="24">
        <v>0.1619937113470537</v>
      </c>
      <c r="S28" s="24">
        <v>0.51</v>
      </c>
      <c r="T28" s="24">
        <v>0</v>
      </c>
      <c r="U28" s="24">
        <v>0</v>
      </c>
      <c r="V28" s="24">
        <v>1.5912682813489067</v>
      </c>
      <c r="W28" s="24">
        <v>1</v>
      </c>
      <c r="X28" s="24">
        <v>6.3</v>
      </c>
      <c r="Y28" s="24">
        <v>45.706525679758315</v>
      </c>
      <c r="Z28" s="24">
        <v>17.91</v>
      </c>
      <c r="AA28" s="24">
        <v>0.16600000000000001</v>
      </c>
      <c r="AB28" s="24">
        <v>37.570283532918005</v>
      </c>
      <c r="AC28" s="24">
        <v>0</v>
      </c>
      <c r="AD28" s="24">
        <v>0</v>
      </c>
      <c r="AE28" s="24">
        <v>0</v>
      </c>
      <c r="AF28" s="24">
        <v>0</v>
      </c>
      <c r="AG28" s="24">
        <v>0</v>
      </c>
      <c r="AH28" s="24">
        <v>0</v>
      </c>
      <c r="AI28" s="24">
        <v>0</v>
      </c>
      <c r="AJ28" s="24">
        <v>0</v>
      </c>
      <c r="AK28" s="24">
        <v>0</v>
      </c>
      <c r="AL28" s="24">
        <v>0</v>
      </c>
      <c r="AM28" s="24">
        <v>0</v>
      </c>
      <c r="AN28" s="24">
        <v>0</v>
      </c>
      <c r="AO28" s="24">
        <v>0</v>
      </c>
    </row>
    <row r="29" spans="1:41" x14ac:dyDescent="0.25">
      <c r="A29" s="17">
        <v>44332</v>
      </c>
      <c r="B29" s="24">
        <v>59792</v>
      </c>
      <c r="C29" s="24">
        <v>2100</v>
      </c>
      <c r="D29" s="24">
        <v>0</v>
      </c>
      <c r="E29" s="24">
        <v>609</v>
      </c>
      <c r="F29" s="24">
        <v>789.32</v>
      </c>
      <c r="G29" s="24">
        <v>1</v>
      </c>
      <c r="H29" s="24">
        <v>18.18</v>
      </c>
      <c r="I29" s="24">
        <v>0</v>
      </c>
      <c r="J29" s="24">
        <v>0</v>
      </c>
      <c r="K29" s="24">
        <v>0</v>
      </c>
      <c r="L29" s="24">
        <v>23492381.663083259</v>
      </c>
      <c r="M29" s="24">
        <v>1031744.259731499</v>
      </c>
      <c r="N29" s="24">
        <v>25.17</v>
      </c>
      <c r="O29" s="24">
        <v>0</v>
      </c>
      <c r="P29" s="24">
        <v>60</v>
      </c>
      <c r="Q29" s="24">
        <v>48.65</v>
      </c>
      <c r="R29" s="24">
        <v>0.1619937113470537</v>
      </c>
      <c r="S29" s="24">
        <v>0.44</v>
      </c>
      <c r="T29" s="24">
        <v>0</v>
      </c>
      <c r="U29" s="24">
        <v>0</v>
      </c>
      <c r="V29" s="24">
        <v>1.5912682813489067</v>
      </c>
      <c r="W29" s="24">
        <v>1</v>
      </c>
      <c r="X29" s="24">
        <v>6.3</v>
      </c>
      <c r="Y29" s="24">
        <v>39.559906619060698</v>
      </c>
      <c r="Z29" s="24">
        <v>17.91</v>
      </c>
      <c r="AA29" s="24">
        <v>0.16600000000000001</v>
      </c>
      <c r="AB29" s="24">
        <v>37.570283532918005</v>
      </c>
      <c r="AC29" s="24">
        <v>0</v>
      </c>
      <c r="AD29" s="24">
        <v>0</v>
      </c>
      <c r="AE29" s="24">
        <v>0</v>
      </c>
      <c r="AF29" s="24">
        <v>0</v>
      </c>
      <c r="AG29" s="24">
        <v>0</v>
      </c>
      <c r="AH29" s="24">
        <v>0</v>
      </c>
      <c r="AI29" s="24">
        <v>0</v>
      </c>
      <c r="AJ29" s="24">
        <v>0</v>
      </c>
      <c r="AK29" s="24">
        <v>0</v>
      </c>
      <c r="AL29" s="24">
        <v>0</v>
      </c>
      <c r="AM29" s="24">
        <v>0</v>
      </c>
      <c r="AN29" s="24">
        <v>0</v>
      </c>
      <c r="AO29" s="24">
        <v>0</v>
      </c>
    </row>
    <row r="30" spans="1:41" x14ac:dyDescent="0.25">
      <c r="A30" s="17">
        <v>44336</v>
      </c>
      <c r="B30" s="24">
        <v>42908</v>
      </c>
      <c r="C30" s="24">
        <v>2100</v>
      </c>
      <c r="D30" s="24">
        <v>0</v>
      </c>
      <c r="E30" s="24">
        <v>500</v>
      </c>
      <c r="F30" s="24">
        <v>789.32</v>
      </c>
      <c r="G30" s="24">
        <v>1</v>
      </c>
      <c r="H30" s="24">
        <v>18.18</v>
      </c>
      <c r="I30" s="24">
        <v>0</v>
      </c>
      <c r="J30" s="24">
        <v>0</v>
      </c>
      <c r="K30" s="24">
        <v>0</v>
      </c>
      <c r="L30" s="24">
        <v>23492381.663083259</v>
      </c>
      <c r="M30" s="24">
        <v>1031744.259731499</v>
      </c>
      <c r="N30" s="24">
        <v>25.17</v>
      </c>
      <c r="O30" s="24">
        <v>0</v>
      </c>
      <c r="P30" s="24">
        <v>60</v>
      </c>
      <c r="Q30" s="24">
        <v>48.65</v>
      </c>
      <c r="R30" s="24">
        <v>0.1619937113470537</v>
      </c>
      <c r="S30" s="24">
        <v>0.4</v>
      </c>
      <c r="T30" s="24">
        <v>0</v>
      </c>
      <c r="U30" s="24">
        <v>0</v>
      </c>
      <c r="V30" s="24">
        <v>1.5912682813489067</v>
      </c>
      <c r="W30" s="24">
        <v>1</v>
      </c>
      <c r="X30" s="24">
        <v>6.3</v>
      </c>
      <c r="Y30" s="24">
        <v>39.559906619060698</v>
      </c>
      <c r="Z30" s="24">
        <v>17.91</v>
      </c>
      <c r="AA30" s="24">
        <v>0.16600000000000001</v>
      </c>
      <c r="AB30" s="24">
        <v>29.637768464407106</v>
      </c>
      <c r="AC30" s="24">
        <v>0</v>
      </c>
      <c r="AD30" s="24">
        <v>0</v>
      </c>
      <c r="AE30" s="24">
        <v>0</v>
      </c>
      <c r="AF30" s="24">
        <v>0</v>
      </c>
      <c r="AG30" s="24">
        <v>0</v>
      </c>
      <c r="AH30" s="24">
        <v>0</v>
      </c>
      <c r="AI30" s="24">
        <v>0</v>
      </c>
      <c r="AJ30" s="24">
        <v>0</v>
      </c>
      <c r="AK30" s="24">
        <v>0</v>
      </c>
      <c r="AL30" s="24">
        <v>0</v>
      </c>
      <c r="AM30" s="24">
        <v>0</v>
      </c>
      <c r="AN30" s="24">
        <v>0</v>
      </c>
      <c r="AO30" s="24">
        <v>0</v>
      </c>
    </row>
    <row r="31" spans="1:41" x14ac:dyDescent="0.25">
      <c r="A31" s="17">
        <v>44338</v>
      </c>
      <c r="B31" s="24">
        <v>42908</v>
      </c>
      <c r="C31" s="24">
        <v>2100</v>
      </c>
      <c r="D31" s="24">
        <v>0</v>
      </c>
      <c r="E31" s="24">
        <v>394</v>
      </c>
      <c r="F31" s="24">
        <v>789.32</v>
      </c>
      <c r="G31" s="24">
        <v>1</v>
      </c>
      <c r="H31" s="24">
        <v>18.18</v>
      </c>
      <c r="I31" s="24">
        <v>0</v>
      </c>
      <c r="J31" s="24">
        <v>0</v>
      </c>
      <c r="K31" s="24">
        <v>0</v>
      </c>
      <c r="L31" s="24">
        <v>23492381.663083259</v>
      </c>
      <c r="M31" s="24">
        <v>1031744.259731499</v>
      </c>
      <c r="N31" s="24">
        <v>25.17</v>
      </c>
      <c r="O31" s="24">
        <v>0</v>
      </c>
      <c r="P31" s="24">
        <v>60</v>
      </c>
      <c r="Q31" s="24">
        <v>48.65</v>
      </c>
      <c r="R31" s="24">
        <v>0.1619937113470537</v>
      </c>
      <c r="S31" s="24">
        <v>0.4</v>
      </c>
      <c r="T31" s="24">
        <v>0</v>
      </c>
      <c r="U31" s="24">
        <v>0</v>
      </c>
      <c r="V31" s="24">
        <v>1.5912682813489067</v>
      </c>
      <c r="W31" s="24">
        <v>1</v>
      </c>
      <c r="X31" s="24">
        <v>6.3</v>
      </c>
      <c r="Y31" s="24">
        <v>39.559906619060698</v>
      </c>
      <c r="Z31" s="24">
        <v>17.91</v>
      </c>
      <c r="AA31" s="24">
        <v>0.16600000000000001</v>
      </c>
      <c r="AB31" s="24">
        <v>25.658534900131329</v>
      </c>
      <c r="AC31" s="24">
        <v>0</v>
      </c>
      <c r="AD31" s="24">
        <v>0</v>
      </c>
      <c r="AE31" s="24">
        <v>0</v>
      </c>
      <c r="AF31" s="24">
        <v>0</v>
      </c>
      <c r="AG31" s="24">
        <v>0</v>
      </c>
      <c r="AH31" s="24">
        <v>0</v>
      </c>
      <c r="AI31" s="24">
        <v>0</v>
      </c>
      <c r="AJ31" s="24">
        <v>0</v>
      </c>
      <c r="AK31" s="24">
        <v>0</v>
      </c>
      <c r="AL31" s="24">
        <v>0</v>
      </c>
      <c r="AM31" s="24">
        <v>0</v>
      </c>
      <c r="AN31" s="24">
        <v>0</v>
      </c>
      <c r="AO31" s="24">
        <v>0</v>
      </c>
    </row>
    <row r="32" spans="1:41" x14ac:dyDescent="0.25">
      <c r="A32" s="17">
        <v>44343</v>
      </c>
      <c r="B32" s="24">
        <v>42908</v>
      </c>
      <c r="C32" s="24">
        <v>2100</v>
      </c>
      <c r="D32" s="24">
        <v>0</v>
      </c>
      <c r="E32" s="24">
        <v>318</v>
      </c>
      <c r="F32" s="24">
        <v>789.32</v>
      </c>
      <c r="G32" s="24">
        <v>1</v>
      </c>
      <c r="H32" s="24">
        <v>18.18</v>
      </c>
      <c r="I32" s="24">
        <v>0</v>
      </c>
      <c r="J32" s="24">
        <v>0</v>
      </c>
      <c r="K32" s="24">
        <v>0</v>
      </c>
      <c r="L32" s="24">
        <v>23492381.663083259</v>
      </c>
      <c r="M32" s="24">
        <v>1031744.259731499</v>
      </c>
      <c r="N32" s="24">
        <v>25.17</v>
      </c>
      <c r="O32" s="24">
        <v>0</v>
      </c>
      <c r="P32" s="24">
        <v>60</v>
      </c>
      <c r="Q32" s="24">
        <v>48.65</v>
      </c>
      <c r="R32" s="24">
        <v>0.1619937113470537</v>
      </c>
      <c r="S32" s="24">
        <v>0.4</v>
      </c>
      <c r="T32" s="24">
        <v>0</v>
      </c>
      <c r="U32" s="24">
        <v>0</v>
      </c>
      <c r="V32" s="24">
        <v>1.5912682813489067</v>
      </c>
      <c r="W32" s="24">
        <v>1</v>
      </c>
      <c r="X32" s="24">
        <v>2.2400000000000002</v>
      </c>
      <c r="Y32" s="24">
        <v>17.14197747871464</v>
      </c>
      <c r="Z32" s="24">
        <v>17.91</v>
      </c>
      <c r="AA32" s="24">
        <v>0.16600000000000001</v>
      </c>
      <c r="AB32" s="24">
        <v>12.491273963442318</v>
      </c>
      <c r="AC32" s="24">
        <v>0</v>
      </c>
      <c r="AD32" s="24">
        <v>0</v>
      </c>
      <c r="AE32" s="24">
        <v>0</v>
      </c>
      <c r="AF32" s="24">
        <v>0</v>
      </c>
      <c r="AG32" s="24">
        <v>0</v>
      </c>
      <c r="AH32" s="24">
        <v>0</v>
      </c>
      <c r="AI32" s="24">
        <v>0</v>
      </c>
      <c r="AJ32" s="24">
        <v>0</v>
      </c>
      <c r="AK32" s="24">
        <v>0</v>
      </c>
      <c r="AL32" s="24">
        <v>0</v>
      </c>
      <c r="AM32" s="24">
        <v>0</v>
      </c>
      <c r="AN32" s="24">
        <v>0</v>
      </c>
      <c r="AO32" s="24">
        <v>0</v>
      </c>
    </row>
    <row r="33" spans="1:41" x14ac:dyDescent="0.25">
      <c r="A33" s="17">
        <v>44345</v>
      </c>
      <c r="B33" s="24">
        <v>42908</v>
      </c>
      <c r="C33" s="24">
        <v>2100</v>
      </c>
      <c r="D33" s="24">
        <v>0</v>
      </c>
      <c r="E33" s="24">
        <v>318</v>
      </c>
      <c r="F33" s="24">
        <v>789.32</v>
      </c>
      <c r="G33" s="24">
        <v>1</v>
      </c>
      <c r="H33" s="24">
        <v>18.18</v>
      </c>
      <c r="I33" s="24">
        <v>0</v>
      </c>
      <c r="J33" s="24">
        <v>0</v>
      </c>
      <c r="K33" s="24">
        <v>0</v>
      </c>
      <c r="L33" s="24">
        <v>23492381.663083259</v>
      </c>
      <c r="M33" s="24">
        <v>1031744.259731499</v>
      </c>
      <c r="N33" s="24">
        <v>25.17</v>
      </c>
      <c r="O33" s="24">
        <v>0</v>
      </c>
      <c r="P33" s="24">
        <v>60</v>
      </c>
      <c r="Q33" s="24">
        <v>48.65</v>
      </c>
      <c r="R33" s="24">
        <v>0.1619937113470537</v>
      </c>
      <c r="S33" s="24">
        <v>0.4</v>
      </c>
      <c r="T33" s="24">
        <v>0</v>
      </c>
      <c r="U33" s="24">
        <v>0</v>
      </c>
      <c r="V33" s="24">
        <v>1.5912682813489067</v>
      </c>
      <c r="W33" s="24">
        <v>1</v>
      </c>
      <c r="X33" s="24">
        <v>2.16</v>
      </c>
      <c r="Y33" s="24">
        <v>17.14197747871464</v>
      </c>
      <c r="Z33" s="24">
        <v>17.91</v>
      </c>
      <c r="AA33" s="24">
        <v>0.16600000000000001</v>
      </c>
      <c r="AB33" s="24">
        <v>12.491273963442318</v>
      </c>
      <c r="AC33" s="24">
        <v>0</v>
      </c>
      <c r="AD33" s="24">
        <v>0</v>
      </c>
      <c r="AE33" s="24">
        <v>0</v>
      </c>
      <c r="AF33" s="24">
        <v>0</v>
      </c>
      <c r="AG33" s="24">
        <v>0</v>
      </c>
      <c r="AH33" s="24">
        <v>0</v>
      </c>
      <c r="AI33" s="24">
        <v>0</v>
      </c>
      <c r="AJ33" s="24">
        <v>0</v>
      </c>
      <c r="AK33" s="24">
        <v>0</v>
      </c>
      <c r="AL33" s="24">
        <v>0</v>
      </c>
      <c r="AM33" s="24">
        <v>0</v>
      </c>
      <c r="AN33" s="24">
        <v>0</v>
      </c>
      <c r="AO33" s="24">
        <v>0</v>
      </c>
    </row>
    <row r="34" spans="1:41" x14ac:dyDescent="0.25">
      <c r="A34" s="17">
        <v>44348</v>
      </c>
      <c r="B34" s="24">
        <v>42908</v>
      </c>
      <c r="C34" s="24">
        <v>2100</v>
      </c>
      <c r="D34" s="24">
        <v>0</v>
      </c>
      <c r="E34" s="24">
        <v>318</v>
      </c>
      <c r="F34" s="24">
        <v>789.32</v>
      </c>
      <c r="G34" s="24">
        <v>1</v>
      </c>
      <c r="H34" s="24">
        <v>18.18</v>
      </c>
      <c r="I34" s="24">
        <v>0</v>
      </c>
      <c r="J34" s="24">
        <v>0</v>
      </c>
      <c r="K34" s="24">
        <v>0</v>
      </c>
      <c r="L34" s="24">
        <v>23492381.663083259</v>
      </c>
      <c r="M34" s="24">
        <v>1031744.259731499</v>
      </c>
      <c r="N34" s="24">
        <v>25.17</v>
      </c>
      <c r="O34" s="24">
        <v>0</v>
      </c>
      <c r="P34" s="24">
        <v>60</v>
      </c>
      <c r="Q34" s="24">
        <v>48.65</v>
      </c>
      <c r="R34" s="24">
        <v>0.1619937113470537</v>
      </c>
      <c r="S34" s="24">
        <v>0.4</v>
      </c>
      <c r="T34" s="24">
        <v>0</v>
      </c>
      <c r="U34" s="24">
        <v>0</v>
      </c>
      <c r="V34" s="24">
        <v>1.5912682813489067</v>
      </c>
      <c r="W34" s="24">
        <v>1</v>
      </c>
      <c r="X34" s="24">
        <v>1.85</v>
      </c>
      <c r="Y34" s="24">
        <v>17.14197747871464</v>
      </c>
      <c r="Z34" s="24">
        <v>17.91</v>
      </c>
      <c r="AA34" s="24">
        <v>0.16600000000000001</v>
      </c>
      <c r="AB34" s="24">
        <v>12.491273963442318</v>
      </c>
      <c r="AC34" s="24">
        <v>0</v>
      </c>
      <c r="AD34" s="24">
        <v>0</v>
      </c>
      <c r="AE34" s="24">
        <v>0</v>
      </c>
      <c r="AF34" s="24">
        <v>0</v>
      </c>
      <c r="AG34" s="24">
        <v>0</v>
      </c>
      <c r="AH34" s="24">
        <v>0</v>
      </c>
      <c r="AI34" s="24">
        <v>0</v>
      </c>
      <c r="AJ34" s="24">
        <v>0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</row>
    <row r="35" spans="1:41" x14ac:dyDescent="0.25">
      <c r="A35" s="17">
        <v>44350</v>
      </c>
      <c r="B35" s="24">
        <v>42908</v>
      </c>
      <c r="C35" s="24">
        <v>2100</v>
      </c>
      <c r="D35" s="24">
        <v>0</v>
      </c>
      <c r="E35" s="24">
        <v>318</v>
      </c>
      <c r="F35" s="24">
        <v>789.32</v>
      </c>
      <c r="G35" s="24">
        <v>1</v>
      </c>
      <c r="H35" s="24">
        <v>18.18</v>
      </c>
      <c r="I35" s="24">
        <v>0</v>
      </c>
      <c r="J35" s="24">
        <v>0</v>
      </c>
      <c r="K35" s="24">
        <v>0</v>
      </c>
      <c r="L35" s="24">
        <v>23492381.663083259</v>
      </c>
      <c r="M35" s="24">
        <v>1031744.259731499</v>
      </c>
      <c r="N35" s="24">
        <v>25.17</v>
      </c>
      <c r="O35" s="24">
        <v>0</v>
      </c>
      <c r="P35" s="24">
        <v>60</v>
      </c>
      <c r="Q35" s="24">
        <v>48.65</v>
      </c>
      <c r="R35" s="24">
        <v>0.1619937113470537</v>
      </c>
      <c r="S35" s="24">
        <v>0.4</v>
      </c>
      <c r="T35" s="24">
        <v>0</v>
      </c>
      <c r="U35" s="24">
        <v>0</v>
      </c>
      <c r="V35" s="24">
        <v>1.5912682813489067</v>
      </c>
      <c r="W35" s="24">
        <v>1</v>
      </c>
      <c r="X35" s="24">
        <v>1.85</v>
      </c>
      <c r="Y35" s="24">
        <v>21.223416643779185</v>
      </c>
      <c r="Z35" s="24">
        <v>17.91</v>
      </c>
      <c r="AA35" s="24">
        <v>0.16600000000000001</v>
      </c>
      <c r="AB35" s="24">
        <v>12.491273963442318</v>
      </c>
      <c r="AC35" s="24">
        <v>0</v>
      </c>
      <c r="AD35" s="24">
        <v>0</v>
      </c>
      <c r="AE35" s="24">
        <v>0</v>
      </c>
      <c r="AF35" s="24">
        <v>0</v>
      </c>
      <c r="AG35" s="24">
        <v>0</v>
      </c>
      <c r="AH35" s="24">
        <v>0</v>
      </c>
      <c r="AI35" s="24">
        <v>0</v>
      </c>
      <c r="AJ35" s="24">
        <v>0</v>
      </c>
      <c r="AK35" s="24">
        <v>0</v>
      </c>
      <c r="AL35" s="24">
        <v>0</v>
      </c>
      <c r="AM35" s="24">
        <v>0</v>
      </c>
      <c r="AN35" s="24">
        <v>0</v>
      </c>
      <c r="AO35" s="24">
        <v>0</v>
      </c>
    </row>
    <row r="36" spans="1:41" x14ac:dyDescent="0.25">
      <c r="A36" s="17">
        <v>44352</v>
      </c>
      <c r="B36" s="24">
        <v>42908</v>
      </c>
      <c r="C36" s="24">
        <v>2100</v>
      </c>
      <c r="D36" s="24">
        <v>0</v>
      </c>
      <c r="E36" s="24">
        <v>318</v>
      </c>
      <c r="F36" s="24">
        <v>789.32</v>
      </c>
      <c r="G36" s="24">
        <v>1</v>
      </c>
      <c r="H36" s="24">
        <v>18.18</v>
      </c>
      <c r="I36" s="24">
        <v>0</v>
      </c>
      <c r="J36" s="24">
        <v>0</v>
      </c>
      <c r="K36" s="24">
        <v>0</v>
      </c>
      <c r="L36" s="24">
        <v>23492381.663083259</v>
      </c>
      <c r="M36" s="24">
        <v>1031744.259731499</v>
      </c>
      <c r="N36" s="24">
        <v>25.17</v>
      </c>
      <c r="O36" s="24">
        <v>0</v>
      </c>
      <c r="P36" s="24">
        <v>60</v>
      </c>
      <c r="Q36" s="24">
        <v>48.65</v>
      </c>
      <c r="R36" s="24">
        <v>0.1619937113470537</v>
      </c>
      <c r="S36" s="24">
        <v>0.4</v>
      </c>
      <c r="T36" s="24">
        <v>0</v>
      </c>
      <c r="U36" s="24">
        <v>0</v>
      </c>
      <c r="V36" s="24">
        <v>1.5912682813489067</v>
      </c>
      <c r="W36" s="24">
        <v>1</v>
      </c>
      <c r="X36" s="24">
        <v>2.2999999999999998</v>
      </c>
      <c r="Y36" s="24">
        <v>21.223416643779185</v>
      </c>
      <c r="Z36" s="24">
        <v>17.91</v>
      </c>
      <c r="AA36" s="24">
        <v>0.16600000000000001</v>
      </c>
      <c r="AB36" s="24">
        <v>12.491273963442318</v>
      </c>
      <c r="AC36" s="24">
        <v>0</v>
      </c>
      <c r="AD36" s="24">
        <v>0</v>
      </c>
      <c r="AE36" s="24">
        <v>0</v>
      </c>
      <c r="AF36" s="24">
        <v>0</v>
      </c>
      <c r="AG36" s="24">
        <v>0</v>
      </c>
      <c r="AH36" s="24">
        <v>0</v>
      </c>
      <c r="AI36" s="24">
        <v>0</v>
      </c>
      <c r="AJ36" s="24">
        <v>0</v>
      </c>
      <c r="AK36" s="24">
        <v>0</v>
      </c>
      <c r="AL36" s="24">
        <v>0</v>
      </c>
      <c r="AM36" s="24">
        <v>0</v>
      </c>
      <c r="AN36" s="24">
        <v>0</v>
      </c>
      <c r="AO36" s="24">
        <v>0</v>
      </c>
    </row>
    <row r="37" spans="1:41" x14ac:dyDescent="0.25">
      <c r="A37" s="17">
        <v>44353</v>
      </c>
      <c r="B37" s="24">
        <v>42908</v>
      </c>
      <c r="C37" s="24">
        <v>2100</v>
      </c>
      <c r="D37" s="24">
        <v>0</v>
      </c>
      <c r="E37" s="24">
        <v>411</v>
      </c>
      <c r="F37" s="24">
        <v>789.32</v>
      </c>
      <c r="G37" s="24">
        <v>1</v>
      </c>
      <c r="H37" s="24">
        <v>18.18</v>
      </c>
      <c r="I37" s="24">
        <v>0</v>
      </c>
      <c r="J37" s="24">
        <v>0</v>
      </c>
      <c r="K37" s="24">
        <v>0</v>
      </c>
      <c r="L37" s="24">
        <v>23492381.663083259</v>
      </c>
      <c r="M37" s="24">
        <v>1031744.259731499</v>
      </c>
      <c r="N37" s="24">
        <v>25.17</v>
      </c>
      <c r="O37" s="24">
        <v>0</v>
      </c>
      <c r="P37" s="24">
        <v>60</v>
      </c>
      <c r="Q37" s="24">
        <v>48.65</v>
      </c>
      <c r="R37" s="24">
        <v>0.1619937113470537</v>
      </c>
      <c r="S37" s="24">
        <v>0.4</v>
      </c>
      <c r="T37" s="24">
        <v>0.28065500319999998</v>
      </c>
      <c r="U37" s="24">
        <v>0</v>
      </c>
      <c r="V37" s="24">
        <v>1.5912682813489067</v>
      </c>
      <c r="W37" s="24">
        <v>1</v>
      </c>
      <c r="X37" s="24">
        <v>2.2999999999999998</v>
      </c>
      <c r="Y37" s="24">
        <v>21.223416643779185</v>
      </c>
      <c r="Z37" s="24">
        <v>17.91</v>
      </c>
      <c r="AA37" s="24">
        <v>0.16600000000000001</v>
      </c>
      <c r="AB37" s="24">
        <v>12.491273963442318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>
        <v>0</v>
      </c>
      <c r="AJ37" s="24">
        <v>0</v>
      </c>
      <c r="AK37" s="24">
        <v>0</v>
      </c>
      <c r="AL37" s="24">
        <v>0</v>
      </c>
      <c r="AM37" s="24">
        <v>0</v>
      </c>
      <c r="AN37" s="24">
        <v>0</v>
      </c>
      <c r="AO37" s="24">
        <v>0</v>
      </c>
    </row>
    <row r="38" spans="1:41" x14ac:dyDescent="0.25">
      <c r="A38" s="17">
        <v>44357</v>
      </c>
      <c r="B38" s="24">
        <v>42908</v>
      </c>
      <c r="C38" s="24">
        <v>2100</v>
      </c>
      <c r="D38" s="24">
        <v>0</v>
      </c>
      <c r="E38" s="24">
        <v>411</v>
      </c>
      <c r="F38" s="24">
        <v>789.32</v>
      </c>
      <c r="G38" s="24">
        <v>1</v>
      </c>
      <c r="H38" s="24">
        <v>18.18</v>
      </c>
      <c r="I38" s="24">
        <v>0</v>
      </c>
      <c r="J38" s="24">
        <v>0</v>
      </c>
      <c r="K38" s="24">
        <v>0</v>
      </c>
      <c r="L38" s="24">
        <v>23492381.663083259</v>
      </c>
      <c r="M38" s="24">
        <v>1031744.259731499</v>
      </c>
      <c r="N38" s="24">
        <v>25.17</v>
      </c>
      <c r="O38" s="24">
        <v>0</v>
      </c>
      <c r="P38" s="24">
        <v>60</v>
      </c>
      <c r="Q38" s="24">
        <v>48.65</v>
      </c>
      <c r="R38" s="24">
        <v>0.1619937113470537</v>
      </c>
      <c r="S38" s="24">
        <v>0.4</v>
      </c>
      <c r="T38" s="24">
        <v>0.28065500319999998</v>
      </c>
      <c r="U38" s="24">
        <v>0</v>
      </c>
      <c r="V38" s="24">
        <v>1.5912682813489067</v>
      </c>
      <c r="W38" s="24">
        <v>1</v>
      </c>
      <c r="X38" s="24">
        <v>2.2000000000000002</v>
      </c>
      <c r="Y38" s="24">
        <v>25.621636912936012</v>
      </c>
      <c r="Z38" s="24">
        <v>17.91</v>
      </c>
      <c r="AA38" s="24">
        <v>0.16600000000000001</v>
      </c>
      <c r="AB38" s="24">
        <v>12.491273963442318</v>
      </c>
      <c r="AC38" s="24">
        <v>0</v>
      </c>
      <c r="AD38" s="24">
        <v>0</v>
      </c>
      <c r="AE38" s="24">
        <v>0</v>
      </c>
      <c r="AF38" s="24">
        <v>0</v>
      </c>
      <c r="AG38" s="24">
        <v>0</v>
      </c>
      <c r="AH38" s="24">
        <v>0</v>
      </c>
      <c r="AI38" s="24">
        <v>0</v>
      </c>
      <c r="AJ38" s="24">
        <v>0</v>
      </c>
      <c r="AK38" s="24">
        <v>0</v>
      </c>
      <c r="AL38" s="24">
        <v>0</v>
      </c>
      <c r="AM38" s="24">
        <v>0</v>
      </c>
      <c r="AN38" s="24">
        <v>0</v>
      </c>
      <c r="AO38" s="24">
        <v>0</v>
      </c>
    </row>
    <row r="39" spans="1:41" x14ac:dyDescent="0.25">
      <c r="A39" s="17">
        <v>44359</v>
      </c>
      <c r="B39" s="24">
        <v>42908</v>
      </c>
      <c r="C39" s="24">
        <v>2100</v>
      </c>
      <c r="D39" s="24">
        <v>0</v>
      </c>
      <c r="E39" s="24">
        <v>411</v>
      </c>
      <c r="F39" s="24">
        <v>789.32</v>
      </c>
      <c r="G39" s="24">
        <v>1</v>
      </c>
      <c r="H39" s="24">
        <v>18.18</v>
      </c>
      <c r="I39" s="24">
        <v>0</v>
      </c>
      <c r="J39" s="24">
        <v>0</v>
      </c>
      <c r="K39" s="24">
        <v>0</v>
      </c>
      <c r="L39" s="24">
        <v>23492381.663083259</v>
      </c>
      <c r="M39" s="24">
        <v>1031744.259731499</v>
      </c>
      <c r="N39" s="24">
        <v>25.17</v>
      </c>
      <c r="O39" s="24">
        <v>0</v>
      </c>
      <c r="P39" s="24">
        <v>60</v>
      </c>
      <c r="Q39" s="24">
        <v>48.65</v>
      </c>
      <c r="R39" s="24">
        <v>0.1619937113470537</v>
      </c>
      <c r="S39" s="24">
        <v>0.4</v>
      </c>
      <c r="T39" s="24">
        <v>0.28065500319999998</v>
      </c>
      <c r="U39" s="24">
        <v>0</v>
      </c>
      <c r="V39" s="24">
        <v>1.5912682813489067</v>
      </c>
      <c r="W39" s="24">
        <v>1</v>
      </c>
      <c r="X39" s="24">
        <v>2.2000000000000002</v>
      </c>
      <c r="Y39" s="24">
        <v>20.726130352585415</v>
      </c>
      <c r="Z39" s="24">
        <v>17.91</v>
      </c>
      <c r="AA39" s="24">
        <v>0.16600000000000001</v>
      </c>
      <c r="AB39" s="24">
        <v>12.491273963442318</v>
      </c>
      <c r="AC39" s="24">
        <v>0</v>
      </c>
      <c r="AD39" s="24">
        <v>0</v>
      </c>
      <c r="AE39" s="24">
        <v>0</v>
      </c>
      <c r="AF39" s="24">
        <v>0</v>
      </c>
      <c r="AG39" s="24">
        <v>0</v>
      </c>
      <c r="AH39" s="24">
        <v>0</v>
      </c>
      <c r="AI39" s="24">
        <v>0</v>
      </c>
      <c r="AJ39" s="24">
        <v>0</v>
      </c>
      <c r="AK39" s="24">
        <v>0</v>
      </c>
      <c r="AL39" s="24">
        <v>0</v>
      </c>
      <c r="AM39" s="24">
        <v>0</v>
      </c>
      <c r="AN39" s="24">
        <v>0</v>
      </c>
      <c r="AO39" s="24">
        <v>0</v>
      </c>
    </row>
    <row r="40" spans="1:41" x14ac:dyDescent="0.25">
      <c r="A40" s="17">
        <v>44361</v>
      </c>
      <c r="B40" s="24">
        <v>42908</v>
      </c>
      <c r="C40" s="24">
        <v>2100</v>
      </c>
      <c r="D40" s="24">
        <v>0</v>
      </c>
      <c r="E40" s="24">
        <v>411</v>
      </c>
      <c r="F40" s="24">
        <v>789.32</v>
      </c>
      <c r="G40" s="24">
        <v>1</v>
      </c>
      <c r="H40" s="24">
        <v>18.18</v>
      </c>
      <c r="I40" s="24">
        <v>0</v>
      </c>
      <c r="J40" s="24">
        <v>0</v>
      </c>
      <c r="K40" s="24">
        <v>0</v>
      </c>
      <c r="L40" s="24">
        <v>23492381.663083259</v>
      </c>
      <c r="M40" s="24">
        <v>1031744.259731499</v>
      </c>
      <c r="N40" s="24">
        <v>25.17</v>
      </c>
      <c r="O40" s="24">
        <v>0</v>
      </c>
      <c r="P40" s="24">
        <v>60</v>
      </c>
      <c r="Q40" s="24">
        <v>48.65</v>
      </c>
      <c r="R40" s="24">
        <v>0.1619937113470537</v>
      </c>
      <c r="S40" s="24">
        <v>0.4</v>
      </c>
      <c r="T40" s="24">
        <v>0.28065500319999998</v>
      </c>
      <c r="U40" s="24">
        <v>0</v>
      </c>
      <c r="V40" s="24">
        <v>1.5912682813489067</v>
      </c>
      <c r="W40" s="24">
        <v>1</v>
      </c>
      <c r="X40" s="24">
        <v>1.83</v>
      </c>
      <c r="Y40" s="24">
        <v>20.726130352585415</v>
      </c>
      <c r="Z40" s="24">
        <v>17.91</v>
      </c>
      <c r="AA40" s="24">
        <v>0.16600000000000001</v>
      </c>
      <c r="AB40" s="24">
        <v>12.491273963442318</v>
      </c>
      <c r="AC40" s="24">
        <v>0</v>
      </c>
      <c r="AD40" s="24">
        <v>0</v>
      </c>
      <c r="AE40" s="24">
        <v>0</v>
      </c>
      <c r="AF40" s="24">
        <v>0</v>
      </c>
      <c r="AG40" s="24">
        <v>0</v>
      </c>
      <c r="AH40" s="24">
        <v>0</v>
      </c>
      <c r="AI40" s="24">
        <v>0</v>
      </c>
      <c r="AJ40" s="24">
        <v>0</v>
      </c>
      <c r="AK40" s="24">
        <v>0</v>
      </c>
      <c r="AL40" s="24">
        <v>0</v>
      </c>
      <c r="AM40" s="24">
        <v>0</v>
      </c>
      <c r="AN40" s="24">
        <v>0</v>
      </c>
      <c r="AO40" s="24">
        <v>0</v>
      </c>
    </row>
    <row r="41" spans="1:41" x14ac:dyDescent="0.25">
      <c r="A41" s="17">
        <v>44378</v>
      </c>
      <c r="B41" s="24">
        <v>42908</v>
      </c>
      <c r="C41" s="24">
        <v>2100</v>
      </c>
      <c r="D41" s="24">
        <v>0</v>
      </c>
      <c r="E41" s="24">
        <v>411</v>
      </c>
      <c r="F41" s="24">
        <v>789.32</v>
      </c>
      <c r="G41" s="24">
        <v>1</v>
      </c>
      <c r="H41" s="24">
        <v>18.18</v>
      </c>
      <c r="I41" s="24">
        <v>0</v>
      </c>
      <c r="J41" s="24">
        <v>0</v>
      </c>
      <c r="K41" s="24">
        <v>0</v>
      </c>
      <c r="L41" s="24">
        <v>23492381.663083259</v>
      </c>
      <c r="M41" s="24">
        <v>1031744.259731499</v>
      </c>
      <c r="N41" s="24">
        <v>25.17</v>
      </c>
      <c r="O41" s="24">
        <v>371.93627450980392</v>
      </c>
      <c r="P41" s="24">
        <v>60</v>
      </c>
      <c r="Q41" s="24">
        <v>48.65</v>
      </c>
      <c r="R41" s="24">
        <v>0.1619937113470537</v>
      </c>
      <c r="S41" s="24">
        <v>0.4</v>
      </c>
      <c r="T41" s="24">
        <v>0.28065500319999998</v>
      </c>
      <c r="U41" s="24">
        <v>8.7425149700598794</v>
      </c>
      <c r="V41" s="24">
        <v>1.5912682813489067</v>
      </c>
      <c r="W41" s="24">
        <v>1</v>
      </c>
      <c r="X41" s="24">
        <v>1.1299999999999999</v>
      </c>
      <c r="Y41" s="24">
        <v>20.726130352585415</v>
      </c>
      <c r="Z41" s="24">
        <v>17.91</v>
      </c>
      <c r="AA41" s="24">
        <v>0.16600000000000001</v>
      </c>
      <c r="AB41" s="24">
        <v>12.491273963442318</v>
      </c>
      <c r="AC41" s="24">
        <v>0</v>
      </c>
      <c r="AD41" s="24">
        <v>0</v>
      </c>
      <c r="AE41" s="24">
        <v>0</v>
      </c>
      <c r="AF41" s="24">
        <v>0</v>
      </c>
      <c r="AG41" s="24">
        <v>0</v>
      </c>
      <c r="AH41" s="24">
        <v>0</v>
      </c>
      <c r="AI41" s="24">
        <v>0</v>
      </c>
      <c r="AJ41" s="24">
        <v>0</v>
      </c>
      <c r="AK41" s="24">
        <v>0</v>
      </c>
      <c r="AL41" s="24">
        <v>0</v>
      </c>
      <c r="AM41" s="24">
        <v>0</v>
      </c>
      <c r="AN41" s="24">
        <v>0</v>
      </c>
      <c r="AO41" s="24">
        <v>0</v>
      </c>
    </row>
    <row r="42" spans="1:41" x14ac:dyDescent="0.25">
      <c r="A42" s="17">
        <v>44451</v>
      </c>
      <c r="B42" s="24">
        <v>42908</v>
      </c>
      <c r="C42" s="24">
        <v>2100</v>
      </c>
      <c r="D42" s="24">
        <v>0</v>
      </c>
      <c r="E42" s="24">
        <v>411</v>
      </c>
      <c r="F42" s="24">
        <v>789.32</v>
      </c>
      <c r="G42" s="24">
        <v>1</v>
      </c>
      <c r="H42" s="24">
        <v>18.18</v>
      </c>
      <c r="I42" s="24">
        <v>0</v>
      </c>
      <c r="J42" s="24">
        <v>0</v>
      </c>
      <c r="K42" s="24">
        <v>0</v>
      </c>
      <c r="L42" s="24">
        <v>23492381.663083259</v>
      </c>
      <c r="M42" s="24">
        <v>1031744.259731499</v>
      </c>
      <c r="N42" s="24">
        <v>25.17</v>
      </c>
      <c r="O42" s="24">
        <v>371.93627450980392</v>
      </c>
      <c r="P42" s="24">
        <v>60</v>
      </c>
      <c r="Q42" s="24">
        <v>48.65</v>
      </c>
      <c r="R42" s="24">
        <v>0.1619937113470537</v>
      </c>
      <c r="S42" s="24">
        <v>0.4</v>
      </c>
      <c r="T42" s="24">
        <v>0.28065500319999998</v>
      </c>
      <c r="U42" s="24">
        <v>8.7425149700598794</v>
      </c>
      <c r="V42" s="24">
        <v>1.5912682813489067</v>
      </c>
      <c r="W42" s="24">
        <v>1</v>
      </c>
      <c r="X42" s="24">
        <v>2.5</v>
      </c>
      <c r="Y42" s="24">
        <v>20.726130352585415</v>
      </c>
      <c r="Z42" s="24">
        <v>17.91</v>
      </c>
      <c r="AA42" s="24">
        <v>0.16600000000000001</v>
      </c>
      <c r="AB42" s="24">
        <v>12.491273963442318</v>
      </c>
      <c r="AC42" s="24">
        <v>42.8307</v>
      </c>
      <c r="AD42" s="24">
        <v>53209000</v>
      </c>
      <c r="AE42" s="24">
        <v>272.33150000000001</v>
      </c>
      <c r="AF42" s="24">
        <v>1</v>
      </c>
      <c r="AG42" s="24">
        <v>20</v>
      </c>
      <c r="AH42" s="24">
        <v>0</v>
      </c>
      <c r="AI42" s="24">
        <v>0</v>
      </c>
      <c r="AJ42" s="24">
        <v>0</v>
      </c>
      <c r="AK42" s="24">
        <v>0</v>
      </c>
      <c r="AL42" s="24">
        <v>0</v>
      </c>
      <c r="AM42" s="24">
        <v>0</v>
      </c>
      <c r="AN42" s="24">
        <v>0</v>
      </c>
      <c r="AO42" s="24">
        <v>0</v>
      </c>
    </row>
    <row r="43" spans="1:41" x14ac:dyDescent="0.25">
      <c r="A43" s="17">
        <v>44452</v>
      </c>
      <c r="B43" s="24">
        <v>42908</v>
      </c>
      <c r="C43" s="24">
        <v>2100</v>
      </c>
      <c r="D43" s="24">
        <v>2.4700000000000002</v>
      </c>
      <c r="E43" s="24">
        <v>411</v>
      </c>
      <c r="F43" s="24">
        <v>789.32</v>
      </c>
      <c r="G43" s="24">
        <v>1</v>
      </c>
      <c r="H43" s="24">
        <v>18.18</v>
      </c>
      <c r="I43" s="24">
        <v>0</v>
      </c>
      <c r="J43" s="24">
        <v>0</v>
      </c>
      <c r="K43" s="24">
        <v>0</v>
      </c>
      <c r="L43" s="24">
        <v>23492381.663083259</v>
      </c>
      <c r="M43" s="24">
        <v>1031744.259731499</v>
      </c>
      <c r="N43" s="24">
        <v>25.17</v>
      </c>
      <c r="O43" s="24">
        <v>371.93627450980392</v>
      </c>
      <c r="P43" s="24">
        <v>60</v>
      </c>
      <c r="Q43" s="24">
        <v>48.65</v>
      </c>
      <c r="R43" s="24">
        <v>0.1619937113470537</v>
      </c>
      <c r="S43" s="24">
        <v>0.4</v>
      </c>
      <c r="T43" s="24">
        <v>0.28065500319999998</v>
      </c>
      <c r="U43" s="24">
        <v>8.7425149700598794</v>
      </c>
      <c r="V43" s="24">
        <v>1.5912682813489067</v>
      </c>
      <c r="W43" s="24">
        <v>1</v>
      </c>
      <c r="X43" s="24">
        <v>2.5</v>
      </c>
      <c r="Y43" s="24">
        <v>20.726130352585415</v>
      </c>
      <c r="Z43" s="24">
        <v>17.91</v>
      </c>
      <c r="AA43" s="24">
        <v>0.16600000000000001</v>
      </c>
      <c r="AB43" s="24">
        <v>12.491273963442318</v>
      </c>
      <c r="AC43" s="24">
        <v>42.8307</v>
      </c>
      <c r="AD43" s="24">
        <v>53209000</v>
      </c>
      <c r="AE43" s="24">
        <v>272.33150000000001</v>
      </c>
      <c r="AF43" s="24">
        <v>1</v>
      </c>
      <c r="AG43" s="24">
        <v>20</v>
      </c>
      <c r="AH43" s="24">
        <v>83.697999999999993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</row>
    <row r="44" spans="1:41" x14ac:dyDescent="0.25">
      <c r="A44" s="17">
        <v>44454</v>
      </c>
      <c r="B44" s="24">
        <v>42908</v>
      </c>
      <c r="C44" s="24">
        <v>2100</v>
      </c>
      <c r="D44" s="24">
        <v>2.4900000000000002</v>
      </c>
      <c r="E44" s="24">
        <v>411</v>
      </c>
      <c r="F44" s="24">
        <v>789.32</v>
      </c>
      <c r="G44" s="24">
        <v>1</v>
      </c>
      <c r="H44" s="24">
        <v>18.18</v>
      </c>
      <c r="I44" s="24">
        <v>0</v>
      </c>
      <c r="J44" s="24">
        <v>0</v>
      </c>
      <c r="K44" s="24">
        <v>0</v>
      </c>
      <c r="L44" s="24">
        <v>23492381.663083259</v>
      </c>
      <c r="M44" s="24">
        <v>1031744.259731499</v>
      </c>
      <c r="N44" s="24">
        <v>25.17</v>
      </c>
      <c r="O44" s="24">
        <v>371.93627450980392</v>
      </c>
      <c r="P44" s="24">
        <v>60</v>
      </c>
      <c r="Q44" s="24">
        <v>48.65</v>
      </c>
      <c r="R44" s="24">
        <v>0.1619937113470537</v>
      </c>
      <c r="S44" s="24">
        <v>0.4</v>
      </c>
      <c r="T44" s="24">
        <v>0.28065500319999998</v>
      </c>
      <c r="U44" s="24">
        <v>8.7425149700598794</v>
      </c>
      <c r="V44" s="24">
        <v>1.5912682813489067</v>
      </c>
      <c r="W44" s="24">
        <v>1</v>
      </c>
      <c r="X44" s="24">
        <v>2.94</v>
      </c>
      <c r="Y44" s="24">
        <v>20.726130352585415</v>
      </c>
      <c r="Z44" s="24">
        <v>17.91</v>
      </c>
      <c r="AA44" s="24">
        <v>0.16600000000000001</v>
      </c>
      <c r="AB44" s="24">
        <v>12.491273963442318</v>
      </c>
      <c r="AC44" s="24">
        <v>42.8307</v>
      </c>
      <c r="AD44" s="24">
        <v>53209000</v>
      </c>
      <c r="AE44" s="24">
        <v>328.85562444641278</v>
      </c>
      <c r="AF44" s="24">
        <v>1</v>
      </c>
      <c r="AG44" s="24">
        <v>24.95</v>
      </c>
      <c r="AH44" s="24">
        <v>83.697999999999993</v>
      </c>
      <c r="AI44" s="24">
        <v>30.912299999999998</v>
      </c>
      <c r="AJ44" s="24">
        <v>0</v>
      </c>
      <c r="AK44" s="24">
        <v>0</v>
      </c>
      <c r="AL44" s="24">
        <v>0</v>
      </c>
      <c r="AM44" s="24">
        <v>0</v>
      </c>
      <c r="AN44" s="24">
        <v>0</v>
      </c>
      <c r="AO44" s="24">
        <v>0</v>
      </c>
    </row>
    <row r="45" spans="1:41" x14ac:dyDescent="0.25">
      <c r="A45" s="17">
        <v>44457</v>
      </c>
      <c r="B45" s="24">
        <v>42908</v>
      </c>
      <c r="C45" s="24">
        <v>2100</v>
      </c>
      <c r="D45" s="24">
        <v>2.4900000000000002</v>
      </c>
      <c r="E45" s="24">
        <v>411</v>
      </c>
      <c r="F45" s="24">
        <v>789.32</v>
      </c>
      <c r="G45" s="24">
        <v>1</v>
      </c>
      <c r="H45" s="24">
        <v>18.18</v>
      </c>
      <c r="I45" s="24">
        <v>0</v>
      </c>
      <c r="J45" s="24">
        <v>0</v>
      </c>
      <c r="K45" s="24">
        <v>0</v>
      </c>
      <c r="L45" s="24">
        <v>23492381.663083259</v>
      </c>
      <c r="M45" s="24">
        <v>1031744.259731499</v>
      </c>
      <c r="N45" s="24">
        <v>25.17</v>
      </c>
      <c r="O45" s="24">
        <v>371.93627450980392</v>
      </c>
      <c r="P45" s="24">
        <v>60</v>
      </c>
      <c r="Q45" s="24">
        <v>48.65</v>
      </c>
      <c r="R45" s="24">
        <v>0.1619937113470537</v>
      </c>
      <c r="S45" s="24">
        <v>0.4</v>
      </c>
      <c r="T45" s="24">
        <v>0.28065500319999998</v>
      </c>
      <c r="U45" s="24">
        <v>8.7425149700598794</v>
      </c>
      <c r="V45" s="24">
        <v>1.5912682813489067</v>
      </c>
      <c r="W45" s="24">
        <v>1</v>
      </c>
      <c r="X45" s="24">
        <v>2.69</v>
      </c>
      <c r="Y45" s="24">
        <v>20.726130352585415</v>
      </c>
      <c r="Z45" s="24">
        <v>17.91</v>
      </c>
      <c r="AA45" s="24">
        <v>0.16600000000000001</v>
      </c>
      <c r="AB45" s="24">
        <v>12.491273963442318</v>
      </c>
      <c r="AC45" s="24">
        <v>42.8307</v>
      </c>
      <c r="AD45" s="24">
        <v>53209000</v>
      </c>
      <c r="AE45" s="24">
        <v>328.85562444641278</v>
      </c>
      <c r="AF45" s="24">
        <v>1</v>
      </c>
      <c r="AG45" s="24">
        <v>24.95</v>
      </c>
      <c r="AH45" s="24">
        <v>83.697999999999993</v>
      </c>
      <c r="AI45" s="24">
        <v>30.912299999999998</v>
      </c>
      <c r="AJ45" s="24">
        <v>0.1328</v>
      </c>
      <c r="AK45" s="24">
        <v>72.690763052208823</v>
      </c>
      <c r="AL45" s="24">
        <v>0</v>
      </c>
      <c r="AM45" s="24">
        <v>0</v>
      </c>
      <c r="AN45" s="24">
        <v>0</v>
      </c>
      <c r="AO45" s="24">
        <v>0</v>
      </c>
    </row>
    <row r="46" spans="1:41" x14ac:dyDescent="0.25">
      <c r="A46" s="17">
        <v>44462</v>
      </c>
      <c r="B46" s="24">
        <v>40692</v>
      </c>
      <c r="C46" s="24">
        <v>2100</v>
      </c>
      <c r="D46" s="24">
        <v>2.4900000000000002</v>
      </c>
      <c r="E46" s="24">
        <v>411</v>
      </c>
      <c r="F46" s="24">
        <v>789.32</v>
      </c>
      <c r="G46" s="24">
        <v>1</v>
      </c>
      <c r="H46" s="24">
        <v>18.18</v>
      </c>
      <c r="I46" s="24">
        <v>59.11</v>
      </c>
      <c r="J46" s="24">
        <v>0</v>
      </c>
      <c r="K46" s="24">
        <v>0</v>
      </c>
      <c r="L46" s="24">
        <v>23492381.663083259</v>
      </c>
      <c r="M46" s="24">
        <v>1031744.259731499</v>
      </c>
      <c r="N46" s="24">
        <v>25.17</v>
      </c>
      <c r="O46" s="24">
        <v>371.93627450980392</v>
      </c>
      <c r="P46" s="24">
        <v>60</v>
      </c>
      <c r="Q46" s="24">
        <v>48.65</v>
      </c>
      <c r="R46" s="24">
        <v>0.1619937113470537</v>
      </c>
      <c r="S46" s="24">
        <v>0.4</v>
      </c>
      <c r="T46" s="24">
        <v>0.28065500319999998</v>
      </c>
      <c r="U46" s="24">
        <v>8.7425149700598794</v>
      </c>
      <c r="V46" s="24">
        <v>1.5912682813489067</v>
      </c>
      <c r="W46" s="24">
        <v>1</v>
      </c>
      <c r="X46" s="24">
        <v>2.69</v>
      </c>
      <c r="Y46" s="24">
        <v>20.726130352585415</v>
      </c>
      <c r="Z46" s="24">
        <v>17.91</v>
      </c>
      <c r="AA46" s="24">
        <v>0.16600000000000001</v>
      </c>
      <c r="AB46" s="24">
        <v>12.491273963442318</v>
      </c>
      <c r="AC46" s="24">
        <v>29.680889999999998</v>
      </c>
      <c r="AD46" s="24">
        <v>53209000</v>
      </c>
      <c r="AE46" s="24">
        <v>328.85562444641278</v>
      </c>
      <c r="AF46" s="24">
        <v>1</v>
      </c>
      <c r="AG46" s="24">
        <v>24.95</v>
      </c>
      <c r="AH46" s="24">
        <v>83.697999999999993</v>
      </c>
      <c r="AI46" s="24">
        <v>30.912299999999998</v>
      </c>
      <c r="AJ46" s="24">
        <v>9.6000000000000002E-2</v>
      </c>
      <c r="AK46" s="24">
        <v>72.690763052208823</v>
      </c>
      <c r="AL46" s="24">
        <v>36.10354796320631</v>
      </c>
      <c r="AM46" s="24">
        <v>0</v>
      </c>
      <c r="AN46" s="24">
        <v>0</v>
      </c>
      <c r="AO46" s="24">
        <v>0</v>
      </c>
    </row>
    <row r="47" spans="1:41" x14ac:dyDescent="0.25">
      <c r="A47" s="17">
        <v>44473</v>
      </c>
      <c r="B47" s="24">
        <v>40692</v>
      </c>
      <c r="C47" s="24">
        <v>2100</v>
      </c>
      <c r="D47" s="24">
        <v>2.4900000000000002</v>
      </c>
      <c r="E47" s="24">
        <v>411</v>
      </c>
      <c r="F47" s="24">
        <v>789.32</v>
      </c>
      <c r="G47" s="24">
        <v>1</v>
      </c>
      <c r="H47" s="24">
        <v>18.18</v>
      </c>
      <c r="I47" s="24">
        <v>67.92</v>
      </c>
      <c r="J47" s="24">
        <v>0</v>
      </c>
      <c r="K47" s="24">
        <v>0</v>
      </c>
      <c r="L47" s="24">
        <v>23492381.663083259</v>
      </c>
      <c r="M47" s="24">
        <v>1031744.259731499</v>
      </c>
      <c r="N47" s="24">
        <v>25.17</v>
      </c>
      <c r="O47" s="24">
        <v>371.93627450980392</v>
      </c>
      <c r="P47" s="24">
        <v>60</v>
      </c>
      <c r="Q47" s="24">
        <v>48.65</v>
      </c>
      <c r="R47" s="24">
        <v>0.1619937113470537</v>
      </c>
      <c r="S47" s="24">
        <v>0.4</v>
      </c>
      <c r="T47" s="24">
        <v>0.28065500319999998</v>
      </c>
      <c r="U47" s="24">
        <v>8.7425149700598794</v>
      </c>
      <c r="V47" s="24">
        <v>1.5912682813489067</v>
      </c>
      <c r="W47" s="24">
        <v>1</v>
      </c>
      <c r="X47" s="24">
        <v>2.19</v>
      </c>
      <c r="Y47" s="24">
        <v>20.726130352585415</v>
      </c>
      <c r="Z47" s="24">
        <v>17.91</v>
      </c>
      <c r="AA47" s="24">
        <v>0.16600000000000001</v>
      </c>
      <c r="AB47" s="24">
        <v>12.491273963442318</v>
      </c>
      <c r="AC47" s="24">
        <v>33.704225480480901</v>
      </c>
      <c r="AD47" s="24">
        <v>46501481.220654897</v>
      </c>
      <c r="AE47" s="24">
        <v>328.85562444641278</v>
      </c>
      <c r="AF47" s="24">
        <v>1</v>
      </c>
      <c r="AG47" s="24">
        <v>24.95</v>
      </c>
      <c r="AH47" s="24">
        <v>83.697999999999993</v>
      </c>
      <c r="AI47" s="24">
        <v>30.912299999999998</v>
      </c>
      <c r="AJ47" s="24">
        <v>9.2549999999999993E-2</v>
      </c>
      <c r="AK47" s="24">
        <v>72.188755020080293</v>
      </c>
      <c r="AL47" s="24">
        <v>37.687253613666201</v>
      </c>
      <c r="AM47" s="24">
        <v>0</v>
      </c>
      <c r="AN47" s="24">
        <v>0</v>
      </c>
      <c r="AO47" s="24">
        <v>0</v>
      </c>
    </row>
    <row r="48" spans="1:41" x14ac:dyDescent="0.25">
      <c r="A48" s="17">
        <v>44476</v>
      </c>
      <c r="B48" s="24">
        <v>40692</v>
      </c>
      <c r="C48" s="24">
        <v>2100</v>
      </c>
      <c r="D48" s="24">
        <v>2.4900000000000002</v>
      </c>
      <c r="E48" s="24">
        <v>411</v>
      </c>
      <c r="F48" s="24">
        <v>789.32</v>
      </c>
      <c r="G48" s="24">
        <v>1</v>
      </c>
      <c r="H48" s="24">
        <v>18.18</v>
      </c>
      <c r="I48" s="24">
        <v>67.92</v>
      </c>
      <c r="J48" s="24">
        <v>0</v>
      </c>
      <c r="K48" s="24">
        <v>0</v>
      </c>
      <c r="L48" s="24">
        <v>23492381.663083259</v>
      </c>
      <c r="M48" s="24">
        <v>1031744.259731499</v>
      </c>
      <c r="N48" s="24">
        <v>25.17</v>
      </c>
      <c r="O48" s="24">
        <v>371.93627450980392</v>
      </c>
      <c r="P48" s="24">
        <v>60</v>
      </c>
      <c r="Q48" s="24">
        <v>48.65</v>
      </c>
      <c r="R48" s="24">
        <v>0.1619937113470537</v>
      </c>
      <c r="S48" s="24">
        <v>0.4</v>
      </c>
      <c r="T48" s="24">
        <v>0.28065500319999998</v>
      </c>
      <c r="U48" s="24">
        <v>8.7425149700598794</v>
      </c>
      <c r="V48" s="24">
        <v>1.5912682813489067</v>
      </c>
      <c r="W48" s="24">
        <v>1</v>
      </c>
      <c r="X48" s="24">
        <v>2.6799999999999997</v>
      </c>
      <c r="Y48" s="24">
        <v>20.726130352585415</v>
      </c>
      <c r="Z48" s="24">
        <v>17.91</v>
      </c>
      <c r="AA48" s="24">
        <v>0.16600000000000001</v>
      </c>
      <c r="AB48" s="24">
        <v>12.491273963442318</v>
      </c>
      <c r="AC48" s="24">
        <v>33.76804863891563</v>
      </c>
      <c r="AD48" s="24">
        <v>46113968.877149448</v>
      </c>
      <c r="AE48" s="24">
        <v>328.85562444641278</v>
      </c>
      <c r="AF48" s="24">
        <v>1</v>
      </c>
      <c r="AG48" s="24">
        <v>20</v>
      </c>
      <c r="AH48" s="24">
        <v>83.697999999999993</v>
      </c>
      <c r="AI48" s="24">
        <v>30.912299999999998</v>
      </c>
      <c r="AJ48" s="24">
        <v>9.9360000000000004E-2</v>
      </c>
      <c r="AK48" s="24">
        <v>72.188755020080293</v>
      </c>
      <c r="AL48" s="24">
        <v>37.687253613666201</v>
      </c>
      <c r="AM48" s="24">
        <v>1.7798546702406084</v>
      </c>
      <c r="AN48" s="24">
        <v>0</v>
      </c>
      <c r="AO48" s="24">
        <v>0</v>
      </c>
    </row>
    <row r="49" spans="1:41" x14ac:dyDescent="0.25">
      <c r="A49" s="17">
        <v>44477</v>
      </c>
      <c r="B49" s="24">
        <v>40692</v>
      </c>
      <c r="C49" s="24">
        <v>2100</v>
      </c>
      <c r="D49" s="24">
        <v>2.4900000000000002</v>
      </c>
      <c r="E49" s="24">
        <v>411</v>
      </c>
      <c r="F49" s="24">
        <v>789.32</v>
      </c>
      <c r="G49" s="24">
        <v>1</v>
      </c>
      <c r="H49" s="24">
        <v>18.18</v>
      </c>
      <c r="I49" s="24">
        <v>67.92</v>
      </c>
      <c r="J49" s="24">
        <v>0</v>
      </c>
      <c r="K49" s="24">
        <v>0</v>
      </c>
      <c r="L49" s="24">
        <v>23492381.663083259</v>
      </c>
      <c r="M49" s="24">
        <v>1031744.259731499</v>
      </c>
      <c r="N49" s="24">
        <v>25.17</v>
      </c>
      <c r="O49" s="24">
        <v>371.93627450980392</v>
      </c>
      <c r="P49" s="24">
        <v>60</v>
      </c>
      <c r="Q49" s="24">
        <v>48.65</v>
      </c>
      <c r="R49" s="24">
        <v>0.1619937113470537</v>
      </c>
      <c r="S49" s="24">
        <v>0.4</v>
      </c>
      <c r="T49" s="24">
        <v>0.28065500319999998</v>
      </c>
      <c r="U49" s="24">
        <v>8.7425149700598794</v>
      </c>
      <c r="V49" s="24">
        <v>1.5912682813489067</v>
      </c>
      <c r="W49" s="24">
        <v>1</v>
      </c>
      <c r="X49" s="24">
        <v>2.6799999999999997</v>
      </c>
      <c r="Y49" s="24">
        <v>20.726130352585415</v>
      </c>
      <c r="Z49" s="24">
        <v>17.91</v>
      </c>
      <c r="AA49" s="24">
        <v>0.16600000000000001</v>
      </c>
      <c r="AB49" s="24">
        <v>12.491273963442318</v>
      </c>
      <c r="AC49" s="24">
        <v>49.373849271183161</v>
      </c>
      <c r="AD49" s="24">
        <v>46113968.877149448</v>
      </c>
      <c r="AE49" s="24">
        <v>328.85562444641278</v>
      </c>
      <c r="AF49" s="24">
        <v>1</v>
      </c>
      <c r="AG49" s="24">
        <v>20</v>
      </c>
      <c r="AH49" s="24">
        <v>83.697999999999993</v>
      </c>
      <c r="AI49" s="24">
        <v>30.912299999999998</v>
      </c>
      <c r="AJ49" s="24">
        <v>0.1177</v>
      </c>
      <c r="AK49" s="24">
        <v>72.188755020080293</v>
      </c>
      <c r="AL49" s="24">
        <v>37.687253613666201</v>
      </c>
      <c r="AM49" s="24">
        <v>1.7798546702406084</v>
      </c>
      <c r="AN49" s="24">
        <v>0</v>
      </c>
      <c r="AO49" s="24">
        <v>0</v>
      </c>
    </row>
    <row r="50" spans="1:41" x14ac:dyDescent="0.25">
      <c r="A50" s="17">
        <v>44479</v>
      </c>
      <c r="B50" s="24">
        <v>40692</v>
      </c>
      <c r="C50" s="24">
        <v>2100</v>
      </c>
      <c r="D50" s="24">
        <v>2.4900000000000002</v>
      </c>
      <c r="E50" s="24">
        <v>411</v>
      </c>
      <c r="F50" s="24">
        <v>789.32</v>
      </c>
      <c r="G50" s="24">
        <v>1</v>
      </c>
      <c r="H50" s="24">
        <v>18.18</v>
      </c>
      <c r="I50" s="24">
        <v>67.92</v>
      </c>
      <c r="J50" s="24">
        <v>0</v>
      </c>
      <c r="K50" s="24">
        <v>0</v>
      </c>
      <c r="L50" s="24">
        <v>23492381.663083259</v>
      </c>
      <c r="M50" s="24">
        <v>1031744.259731499</v>
      </c>
      <c r="N50" s="24">
        <v>25.17</v>
      </c>
      <c r="O50" s="24">
        <v>371.93627450980392</v>
      </c>
      <c r="P50" s="24">
        <v>60</v>
      </c>
      <c r="Q50" s="24">
        <v>48.65</v>
      </c>
      <c r="R50" s="24">
        <v>0.1619937113470537</v>
      </c>
      <c r="S50" s="24">
        <v>0.4</v>
      </c>
      <c r="T50" s="24">
        <v>0.28065500319999998</v>
      </c>
      <c r="U50" s="24">
        <v>8.7425149700598794</v>
      </c>
      <c r="V50" s="24">
        <v>1.5912682813489067</v>
      </c>
      <c r="W50" s="24">
        <v>1</v>
      </c>
      <c r="X50" s="24">
        <v>2.9999999999999996</v>
      </c>
      <c r="Y50" s="24">
        <v>20.726130352585415</v>
      </c>
      <c r="Z50" s="24">
        <v>17.91</v>
      </c>
      <c r="AA50" s="24">
        <v>0.16600000000000001</v>
      </c>
      <c r="AB50" s="24">
        <v>12.491273963442318</v>
      </c>
      <c r="AC50" s="24">
        <v>49.373849271183161</v>
      </c>
      <c r="AD50" s="24">
        <v>46113968.877149448</v>
      </c>
      <c r="AE50" s="24">
        <v>344.238563983787</v>
      </c>
      <c r="AF50" s="24">
        <v>1</v>
      </c>
      <c r="AG50" s="24">
        <v>20</v>
      </c>
      <c r="AH50" s="24">
        <v>83.697999999999993</v>
      </c>
      <c r="AI50" s="24">
        <v>30.912299999999998</v>
      </c>
      <c r="AJ50" s="24">
        <v>0.1177</v>
      </c>
      <c r="AK50" s="24">
        <v>72.188755020080293</v>
      </c>
      <c r="AL50" s="24">
        <v>37.687253613666201</v>
      </c>
      <c r="AM50" s="24">
        <v>1.7798546702406084</v>
      </c>
      <c r="AN50" s="24">
        <v>82.285714285714292</v>
      </c>
      <c r="AO50" s="24">
        <v>0</v>
      </c>
    </row>
    <row r="51" spans="1:41" x14ac:dyDescent="0.25">
      <c r="A51" s="17">
        <v>44490</v>
      </c>
      <c r="B51" s="24">
        <v>64260</v>
      </c>
      <c r="C51" s="24">
        <v>3800</v>
      </c>
      <c r="D51" s="24">
        <v>2.0900000000000003</v>
      </c>
      <c r="E51" s="24">
        <v>411</v>
      </c>
      <c r="F51" s="24">
        <v>789.32</v>
      </c>
      <c r="G51" s="24">
        <v>1</v>
      </c>
      <c r="H51" s="24">
        <v>18.18</v>
      </c>
      <c r="I51" s="24">
        <v>67.92</v>
      </c>
      <c r="J51" s="24">
        <v>0</v>
      </c>
      <c r="K51" s="24">
        <v>0</v>
      </c>
      <c r="L51" s="24">
        <v>23492381.663083259</v>
      </c>
      <c r="M51" s="24">
        <v>1031744.259731499</v>
      </c>
      <c r="N51" s="24">
        <v>25.17</v>
      </c>
      <c r="O51" s="24">
        <v>371.93627450980392</v>
      </c>
      <c r="P51" s="24">
        <v>60</v>
      </c>
      <c r="Q51" s="24">
        <v>48.65</v>
      </c>
      <c r="R51" s="24">
        <v>0.1619937113470537</v>
      </c>
      <c r="S51" s="24">
        <v>0.4</v>
      </c>
      <c r="T51" s="24">
        <v>0.28065500319999998</v>
      </c>
      <c r="U51" s="24">
        <v>8.7425149700598794</v>
      </c>
      <c r="V51" s="24">
        <v>1.5912682813489067</v>
      </c>
      <c r="W51" s="24">
        <v>1</v>
      </c>
      <c r="X51" s="24">
        <v>2.9999999999999996</v>
      </c>
      <c r="Y51" s="24">
        <v>20.726130352585415</v>
      </c>
      <c r="Z51" s="24">
        <v>17.91</v>
      </c>
      <c r="AA51" s="24">
        <v>0.16600000000000001</v>
      </c>
      <c r="AB51" s="24">
        <v>12.491273963442318</v>
      </c>
      <c r="AC51" s="24">
        <v>49.373849271183161</v>
      </c>
      <c r="AD51" s="24">
        <v>46113968.877149448</v>
      </c>
      <c r="AE51" s="24">
        <v>344.238563983787</v>
      </c>
      <c r="AF51" s="24">
        <v>1</v>
      </c>
      <c r="AG51" s="24">
        <v>13</v>
      </c>
      <c r="AH51" s="24">
        <v>83.697999999999993</v>
      </c>
      <c r="AI51" s="24">
        <v>30.912299999999998</v>
      </c>
      <c r="AJ51" s="24">
        <v>0.1177</v>
      </c>
      <c r="AK51" s="24">
        <v>72.188755020080293</v>
      </c>
      <c r="AL51" s="24">
        <v>37.687253613666201</v>
      </c>
      <c r="AM51" s="24">
        <v>1.7798546702406084</v>
      </c>
      <c r="AN51" s="24">
        <v>82.285714285714292</v>
      </c>
      <c r="AO51" s="24">
        <v>0</v>
      </c>
    </row>
    <row r="52" spans="1:41" x14ac:dyDescent="0.25">
      <c r="A52" s="17">
        <v>44528</v>
      </c>
      <c r="B52" s="24">
        <v>57273</v>
      </c>
      <c r="C52" s="24">
        <v>3800</v>
      </c>
      <c r="D52" s="24">
        <v>2.0900000000000003</v>
      </c>
      <c r="E52" s="24">
        <v>411</v>
      </c>
      <c r="F52" s="24">
        <v>789.32</v>
      </c>
      <c r="G52" s="24">
        <v>1</v>
      </c>
      <c r="H52" s="24">
        <v>14.27</v>
      </c>
      <c r="I52" s="24">
        <v>128.18100000000001</v>
      </c>
      <c r="J52" s="24">
        <v>0.14499999999999999</v>
      </c>
      <c r="K52" s="24">
        <v>4.05</v>
      </c>
      <c r="L52" s="24">
        <v>23492381.663083259</v>
      </c>
      <c r="M52" s="24">
        <v>1031744.259731499</v>
      </c>
      <c r="N52" s="24">
        <v>25.17</v>
      </c>
      <c r="O52" s="24">
        <v>371.93627450980392</v>
      </c>
      <c r="P52" s="24">
        <v>60</v>
      </c>
      <c r="Q52" s="24">
        <v>48.65</v>
      </c>
      <c r="R52" s="24">
        <v>0.1619937113470537</v>
      </c>
      <c r="S52" s="24">
        <v>0.4</v>
      </c>
      <c r="T52" s="24">
        <v>0.28065500319999998</v>
      </c>
      <c r="U52" s="24">
        <v>8.7425149700598794</v>
      </c>
      <c r="V52" s="24">
        <v>1.5912682813489067</v>
      </c>
      <c r="W52" s="24">
        <v>1</v>
      </c>
      <c r="X52" s="24">
        <v>2.9999999999999996</v>
      </c>
      <c r="Y52" s="24">
        <v>20.726130352585415</v>
      </c>
      <c r="Z52" s="24">
        <v>17.91</v>
      </c>
      <c r="AA52" s="24">
        <v>0.16600000000000001</v>
      </c>
      <c r="AB52" s="24">
        <v>12.491273963442318</v>
      </c>
      <c r="AC52" s="24">
        <v>49.373849271183161</v>
      </c>
      <c r="AD52" s="24">
        <v>46113968.877149448</v>
      </c>
      <c r="AE52" s="24">
        <v>344.238563983787</v>
      </c>
      <c r="AF52" s="24">
        <v>1</v>
      </c>
      <c r="AG52" s="24">
        <v>13</v>
      </c>
      <c r="AH52" s="24">
        <v>83.697999999999993</v>
      </c>
      <c r="AI52" s="24">
        <v>30.912299999999998</v>
      </c>
      <c r="AJ52" s="24">
        <v>0.1177</v>
      </c>
      <c r="AK52" s="24">
        <v>72.188755020080293</v>
      </c>
      <c r="AL52" s="24">
        <v>37.687253613666201</v>
      </c>
      <c r="AM52" s="24">
        <v>1.7798546702406084</v>
      </c>
      <c r="AN52" s="24">
        <v>82.285714285714292</v>
      </c>
      <c r="AO52" s="24">
        <v>1</v>
      </c>
    </row>
    <row r="53" spans="1:41" x14ac:dyDescent="0.25">
      <c r="A53" s="17">
        <v>44532</v>
      </c>
      <c r="B53" s="24">
        <v>57273</v>
      </c>
      <c r="C53" s="24">
        <v>4330</v>
      </c>
      <c r="D53" s="24">
        <v>2.0900000000000003</v>
      </c>
      <c r="E53" s="24">
        <v>411</v>
      </c>
      <c r="F53" s="24">
        <v>789.32</v>
      </c>
      <c r="G53" s="24">
        <v>1</v>
      </c>
      <c r="H53" s="24">
        <v>14.27</v>
      </c>
      <c r="I53" s="24">
        <v>128.18100000000001</v>
      </c>
      <c r="J53" s="24">
        <v>0.14499999999999999</v>
      </c>
      <c r="K53" s="24">
        <v>4.05</v>
      </c>
      <c r="L53" s="24">
        <v>23492381.663083259</v>
      </c>
      <c r="M53" s="24">
        <v>1031744.259731499</v>
      </c>
      <c r="N53" s="24">
        <v>25.17</v>
      </c>
      <c r="O53" s="24">
        <v>371.93627450980392</v>
      </c>
      <c r="P53" s="24">
        <v>60</v>
      </c>
      <c r="Q53" s="24">
        <v>48.65</v>
      </c>
      <c r="R53" s="24">
        <v>0.1619937113470537</v>
      </c>
      <c r="S53" s="24">
        <v>0.4</v>
      </c>
      <c r="T53" s="24">
        <v>0.28065500319999998</v>
      </c>
      <c r="U53" s="24">
        <v>8.7425149700598794</v>
      </c>
      <c r="V53" s="24">
        <v>1.5912682813489067</v>
      </c>
      <c r="W53" s="24">
        <v>1</v>
      </c>
      <c r="X53" s="24">
        <v>2.9999999999999996</v>
      </c>
      <c r="Y53" s="24">
        <v>20.726130352585415</v>
      </c>
      <c r="Z53" s="24">
        <v>17.91</v>
      </c>
      <c r="AA53" s="24">
        <v>0.16600000000000001</v>
      </c>
      <c r="AB53" s="24">
        <v>12.491273963442318</v>
      </c>
      <c r="AC53" s="24">
        <v>49.373849271183161</v>
      </c>
      <c r="AD53" s="24">
        <v>46113968.877149448</v>
      </c>
      <c r="AE53" s="24">
        <v>344.238563983787</v>
      </c>
      <c r="AF53" s="24">
        <v>1</v>
      </c>
      <c r="AG53" s="24">
        <v>13</v>
      </c>
      <c r="AH53" s="24">
        <v>83.697999999999993</v>
      </c>
      <c r="AI53" s="24">
        <v>30.912299999999998</v>
      </c>
      <c r="AJ53" s="24">
        <v>0.1177</v>
      </c>
      <c r="AK53" s="24">
        <v>72.188755020080293</v>
      </c>
      <c r="AL53" s="24">
        <v>37.687253613666201</v>
      </c>
      <c r="AM53" s="24">
        <v>1.7798546702406084</v>
      </c>
      <c r="AN53" s="24">
        <v>82.285714285714292</v>
      </c>
      <c r="AO53" s="24">
        <v>1</v>
      </c>
    </row>
    <row r="54" spans="1:41" x14ac:dyDescent="0.25">
      <c r="A54" s="17">
        <v>44534</v>
      </c>
      <c r="B54" s="24">
        <v>58935.12</v>
      </c>
      <c r="C54" s="24">
        <v>4330</v>
      </c>
      <c r="D54" s="24">
        <v>2.0900000000000003</v>
      </c>
      <c r="E54" s="24">
        <v>411</v>
      </c>
      <c r="F54" s="24">
        <v>789.32</v>
      </c>
      <c r="G54" s="24">
        <v>1</v>
      </c>
      <c r="H54" s="24">
        <v>14.27</v>
      </c>
      <c r="I54" s="24">
        <v>128.18100000000001</v>
      </c>
      <c r="J54" s="24">
        <v>0.1263</v>
      </c>
      <c r="K54" s="24">
        <v>4.05</v>
      </c>
      <c r="L54" s="24">
        <v>23492381.663083259</v>
      </c>
      <c r="M54" s="24">
        <v>1031744.259731499</v>
      </c>
      <c r="N54" s="24">
        <v>25.17</v>
      </c>
      <c r="O54" s="24">
        <v>371.93627450980392</v>
      </c>
      <c r="P54" s="24">
        <v>60</v>
      </c>
      <c r="Q54" s="24">
        <v>48.65</v>
      </c>
      <c r="R54" s="24">
        <v>0.1619937113470537</v>
      </c>
      <c r="S54" s="24">
        <v>0.4</v>
      </c>
      <c r="T54" s="24">
        <v>0.28065500319999998</v>
      </c>
      <c r="U54" s="24">
        <v>8.7425149700598794</v>
      </c>
      <c r="V54" s="24">
        <v>1.5912682813489067</v>
      </c>
      <c r="W54" s="24">
        <v>1</v>
      </c>
      <c r="X54" s="24">
        <v>2.9999999999999996</v>
      </c>
      <c r="Y54" s="24">
        <v>20.726130352585415</v>
      </c>
      <c r="Z54" s="24">
        <v>17.91</v>
      </c>
      <c r="AA54" s="24">
        <v>0.16600000000000001</v>
      </c>
      <c r="AB54" s="24">
        <v>12.491273963442318</v>
      </c>
      <c r="AC54" s="24">
        <v>49.373849271183161</v>
      </c>
      <c r="AD54" s="24">
        <v>46113968.877149448</v>
      </c>
      <c r="AE54" s="24">
        <v>344.238563983787</v>
      </c>
      <c r="AF54" s="24">
        <v>1</v>
      </c>
      <c r="AG54" s="24">
        <v>17.78</v>
      </c>
      <c r="AH54" s="24">
        <v>83.697999999999993</v>
      </c>
      <c r="AI54" s="24">
        <v>30.912299999999998</v>
      </c>
      <c r="AJ54" s="24">
        <v>0.1177</v>
      </c>
      <c r="AK54" s="24">
        <v>72.188755020080293</v>
      </c>
      <c r="AL54" s="24">
        <v>37.687253613666201</v>
      </c>
      <c r="AM54" s="24">
        <v>1.7798546702406084</v>
      </c>
      <c r="AN54" s="24">
        <v>82.285714285714292</v>
      </c>
      <c r="AO54" s="24">
        <v>1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4C0FB-0A98-4ADE-8E24-5152523EDC4A}">
  <sheetPr>
    <tabColor theme="9" tint="0.39997558519241921"/>
  </sheetPr>
  <dimension ref="A1:O190"/>
  <sheetViews>
    <sheetView workbookViewId="0">
      <selection activeCell="H1" sqref="H1"/>
    </sheetView>
  </sheetViews>
  <sheetFormatPr baseColWidth="10" defaultRowHeight="15" x14ac:dyDescent="0.25"/>
  <cols>
    <col min="2" max="3" width="12.7109375" customWidth="1"/>
    <col min="4" max="4" width="15.140625" bestFit="1" customWidth="1"/>
    <col min="5" max="6" width="15.140625" customWidth="1"/>
    <col min="7" max="7" width="14.140625" customWidth="1"/>
    <col min="8" max="8" width="19.140625" bestFit="1" customWidth="1"/>
  </cols>
  <sheetData>
    <row r="1" spans="1:8" x14ac:dyDescent="0.25">
      <c r="A1" t="s">
        <v>81</v>
      </c>
      <c r="B1" t="s">
        <v>89</v>
      </c>
      <c r="C1" t="s">
        <v>48</v>
      </c>
      <c r="D1" t="s">
        <v>90</v>
      </c>
      <c r="E1" t="s">
        <v>91</v>
      </c>
      <c r="F1" t="s">
        <v>15</v>
      </c>
      <c r="G1" t="s">
        <v>92</v>
      </c>
      <c r="H1" t="s">
        <v>61</v>
      </c>
    </row>
    <row r="2" spans="1:8" x14ac:dyDescent="0.25">
      <c r="A2" s="1">
        <v>44295</v>
      </c>
      <c r="B2" t="s">
        <v>29</v>
      </c>
      <c r="C2" t="s">
        <v>49</v>
      </c>
      <c r="D2" t="s">
        <v>14</v>
      </c>
      <c r="E2" t="s">
        <v>1</v>
      </c>
      <c r="F2">
        <v>0</v>
      </c>
      <c r="G2">
        <v>27.400000000000002</v>
      </c>
      <c r="H2" t="s">
        <v>62</v>
      </c>
    </row>
    <row r="3" spans="1:8" x14ac:dyDescent="0.25">
      <c r="A3" s="1">
        <v>44301</v>
      </c>
      <c r="B3" t="s">
        <v>29</v>
      </c>
      <c r="C3" t="s">
        <v>49</v>
      </c>
      <c r="D3" t="s">
        <v>14</v>
      </c>
      <c r="E3" t="s">
        <v>1</v>
      </c>
      <c r="F3">
        <v>38.412060000000004</v>
      </c>
      <c r="G3">
        <v>38.412060000000004</v>
      </c>
      <c r="H3" t="s">
        <v>62</v>
      </c>
    </row>
    <row r="4" spans="1:8" x14ac:dyDescent="0.25">
      <c r="A4" s="1">
        <v>44303</v>
      </c>
      <c r="B4" t="s">
        <v>29</v>
      </c>
      <c r="C4" t="s">
        <v>49</v>
      </c>
      <c r="D4" t="s">
        <v>14</v>
      </c>
      <c r="E4" t="s">
        <v>1</v>
      </c>
      <c r="F4">
        <v>65.761369999999999</v>
      </c>
      <c r="G4">
        <v>27.349309999999999</v>
      </c>
      <c r="H4" t="s">
        <v>62</v>
      </c>
    </row>
    <row r="5" spans="1:8" x14ac:dyDescent="0.25">
      <c r="A5" s="1">
        <v>44309</v>
      </c>
      <c r="B5" t="s">
        <v>29</v>
      </c>
      <c r="C5" t="s">
        <v>49</v>
      </c>
      <c r="D5" t="s">
        <v>14</v>
      </c>
      <c r="E5" t="s">
        <v>1</v>
      </c>
      <c r="F5">
        <v>84.763270000000006</v>
      </c>
      <c r="G5">
        <v>19.001900000000006</v>
      </c>
      <c r="H5" t="s">
        <v>62</v>
      </c>
    </row>
    <row r="6" spans="1:8" x14ac:dyDescent="0.25">
      <c r="A6" s="1">
        <v>44312</v>
      </c>
      <c r="B6" t="s">
        <v>29</v>
      </c>
      <c r="C6" t="s">
        <v>49</v>
      </c>
      <c r="D6" t="s">
        <v>14</v>
      </c>
      <c r="E6" t="s">
        <v>1</v>
      </c>
      <c r="F6">
        <v>173.86533000000003</v>
      </c>
      <c r="G6">
        <v>89.102060000000023</v>
      </c>
      <c r="H6" t="s">
        <v>62</v>
      </c>
    </row>
    <row r="7" spans="1:8" x14ac:dyDescent="0.25">
      <c r="A7" s="1">
        <v>44316</v>
      </c>
      <c r="B7" t="s">
        <v>29</v>
      </c>
      <c r="C7" t="s">
        <v>49</v>
      </c>
      <c r="D7" t="s">
        <v>14</v>
      </c>
      <c r="E7" t="s">
        <v>1</v>
      </c>
      <c r="F7">
        <v>123.30000000000001</v>
      </c>
      <c r="G7" t="s">
        <v>78</v>
      </c>
      <c r="H7" t="s">
        <v>62</v>
      </c>
    </row>
    <row r="8" spans="1:8" x14ac:dyDescent="0.25">
      <c r="A8" s="1">
        <v>44319</v>
      </c>
      <c r="B8" t="s">
        <v>29</v>
      </c>
      <c r="C8" t="s">
        <v>49</v>
      </c>
      <c r="D8" t="s">
        <v>14</v>
      </c>
      <c r="E8" t="s">
        <v>1</v>
      </c>
      <c r="F8">
        <v>82.2</v>
      </c>
      <c r="G8">
        <v>-41.1</v>
      </c>
      <c r="H8" t="s">
        <v>62</v>
      </c>
    </row>
    <row r="9" spans="1:8" x14ac:dyDescent="0.25">
      <c r="A9" s="1">
        <v>44329</v>
      </c>
      <c r="B9" t="s">
        <v>29</v>
      </c>
      <c r="C9" t="s">
        <v>49</v>
      </c>
      <c r="D9" t="s">
        <v>14</v>
      </c>
      <c r="E9" t="s">
        <v>1</v>
      </c>
      <c r="F9">
        <v>4.7580100000000005</v>
      </c>
      <c r="G9">
        <v>-77.441990000000004</v>
      </c>
      <c r="H9" t="s">
        <v>62</v>
      </c>
    </row>
    <row r="10" spans="1:8" x14ac:dyDescent="0.25">
      <c r="A10" s="1">
        <v>44330</v>
      </c>
      <c r="B10" t="s">
        <v>29</v>
      </c>
      <c r="C10" t="s">
        <v>49</v>
      </c>
      <c r="D10" t="s">
        <v>14</v>
      </c>
      <c r="E10" t="s">
        <v>1</v>
      </c>
      <c r="F10">
        <v>53.982110000000006</v>
      </c>
      <c r="G10">
        <v>49.2241</v>
      </c>
      <c r="H10" t="s">
        <v>62</v>
      </c>
    </row>
    <row r="11" spans="1:8" x14ac:dyDescent="0.25">
      <c r="A11" s="1">
        <v>44332</v>
      </c>
      <c r="B11" t="s">
        <v>29</v>
      </c>
      <c r="C11" t="s">
        <v>49</v>
      </c>
      <c r="D11" t="s">
        <v>14</v>
      </c>
      <c r="E11" t="s">
        <v>1</v>
      </c>
      <c r="F11">
        <v>0</v>
      </c>
      <c r="G11">
        <v>-53.982110000000006</v>
      </c>
      <c r="H11" t="s">
        <v>62</v>
      </c>
    </row>
    <row r="12" spans="1:8" x14ac:dyDescent="0.25">
      <c r="A12" s="1">
        <v>44336</v>
      </c>
      <c r="B12" t="s">
        <v>29</v>
      </c>
      <c r="C12" t="s">
        <v>49</v>
      </c>
      <c r="D12" t="s">
        <v>14</v>
      </c>
      <c r="E12" t="s">
        <v>1</v>
      </c>
      <c r="F12">
        <v>40.182099999999998</v>
      </c>
      <c r="G12">
        <v>40.182099999999998</v>
      </c>
      <c r="H12" t="s">
        <v>62</v>
      </c>
    </row>
    <row r="13" spans="1:8" x14ac:dyDescent="0.25">
      <c r="A13" s="1">
        <v>44338</v>
      </c>
      <c r="B13" t="s">
        <v>29</v>
      </c>
      <c r="C13" t="s">
        <v>49</v>
      </c>
      <c r="D13" t="s">
        <v>14</v>
      </c>
      <c r="E13" t="s">
        <v>1</v>
      </c>
      <c r="F13">
        <v>60.512900000000009</v>
      </c>
      <c r="G13">
        <v>20.330800000000007</v>
      </c>
      <c r="H13" t="s">
        <v>62</v>
      </c>
    </row>
    <row r="14" spans="1:8" x14ac:dyDescent="0.25">
      <c r="A14" s="1">
        <v>44343</v>
      </c>
      <c r="B14" t="s">
        <v>29</v>
      </c>
      <c r="C14" t="s">
        <v>49</v>
      </c>
      <c r="D14" t="s">
        <v>14</v>
      </c>
      <c r="E14" t="s">
        <v>1</v>
      </c>
      <c r="F14">
        <v>0</v>
      </c>
      <c r="G14">
        <v>-60.512900000000009</v>
      </c>
      <c r="H14" t="s">
        <v>62</v>
      </c>
    </row>
    <row r="15" spans="1:8" x14ac:dyDescent="0.25">
      <c r="A15" s="1">
        <v>44295</v>
      </c>
      <c r="B15" t="s">
        <v>28</v>
      </c>
      <c r="C15" t="s">
        <v>49</v>
      </c>
      <c r="D15" t="s">
        <v>30</v>
      </c>
      <c r="E15" t="s">
        <v>32</v>
      </c>
      <c r="F15">
        <v>387.72370000000001</v>
      </c>
      <c r="G15">
        <v>387.72370000000001</v>
      </c>
      <c r="H15" t="s">
        <v>62</v>
      </c>
    </row>
    <row r="16" spans="1:8" x14ac:dyDescent="0.25">
      <c r="A16" s="1">
        <v>44296</v>
      </c>
      <c r="B16" t="s">
        <v>28</v>
      </c>
      <c r="C16" t="s">
        <v>49</v>
      </c>
      <c r="D16" t="s">
        <v>30</v>
      </c>
      <c r="E16" t="s">
        <v>32</v>
      </c>
      <c r="F16">
        <v>432.48982000000001</v>
      </c>
      <c r="G16">
        <v>44.766119999999987</v>
      </c>
      <c r="H16" t="s">
        <v>62</v>
      </c>
    </row>
    <row r="17" spans="1:8" x14ac:dyDescent="0.25">
      <c r="A17" s="1">
        <v>44312</v>
      </c>
      <c r="B17" t="s">
        <v>28</v>
      </c>
      <c r="C17" t="s">
        <v>49</v>
      </c>
      <c r="D17" t="s">
        <v>30</v>
      </c>
      <c r="E17" t="s">
        <v>32</v>
      </c>
      <c r="F17">
        <v>814.35540000000003</v>
      </c>
      <c r="G17">
        <v>381.86558000000002</v>
      </c>
      <c r="H17" t="s">
        <v>62</v>
      </c>
    </row>
    <row r="18" spans="1:8" x14ac:dyDescent="0.25">
      <c r="A18" s="1">
        <v>44316</v>
      </c>
      <c r="B18" t="s">
        <v>28</v>
      </c>
      <c r="C18" t="s">
        <v>49</v>
      </c>
      <c r="D18" t="s">
        <v>30</v>
      </c>
      <c r="E18" t="s">
        <v>32</v>
      </c>
      <c r="F18">
        <v>1052.7628000000002</v>
      </c>
      <c r="G18">
        <v>238.40740000000014</v>
      </c>
      <c r="H18" t="s">
        <v>62</v>
      </c>
    </row>
    <row r="19" spans="1:8" x14ac:dyDescent="0.25">
      <c r="A19" s="1">
        <v>44320</v>
      </c>
      <c r="B19" t="s">
        <v>28</v>
      </c>
      <c r="C19" t="s">
        <v>49</v>
      </c>
      <c r="D19" t="s">
        <v>30</v>
      </c>
      <c r="E19" t="s">
        <v>32</v>
      </c>
      <c r="F19">
        <v>1060.2265600000001</v>
      </c>
      <c r="G19">
        <v>7.4637599999999722</v>
      </c>
      <c r="H19" t="s">
        <v>62</v>
      </c>
    </row>
    <row r="20" spans="1:8" x14ac:dyDescent="0.25">
      <c r="A20" s="1">
        <v>44323</v>
      </c>
      <c r="B20" t="s">
        <v>28</v>
      </c>
      <c r="C20" t="s">
        <v>49</v>
      </c>
      <c r="D20" t="s">
        <v>30</v>
      </c>
      <c r="E20" t="s">
        <v>32</v>
      </c>
      <c r="F20">
        <v>1088.7253000000001</v>
      </c>
      <c r="G20">
        <v>28.49874000000003</v>
      </c>
      <c r="H20" t="s">
        <v>62</v>
      </c>
    </row>
    <row r="21" spans="1:8" x14ac:dyDescent="0.25">
      <c r="A21" s="1">
        <v>44326</v>
      </c>
      <c r="B21" t="s">
        <v>28</v>
      </c>
      <c r="C21" t="s">
        <v>49</v>
      </c>
      <c r="D21" t="s">
        <v>30</v>
      </c>
      <c r="E21" t="s">
        <v>32</v>
      </c>
      <c r="F21">
        <v>1098.74</v>
      </c>
      <c r="G21">
        <v>10.014699999999927</v>
      </c>
      <c r="H21" t="s">
        <v>62</v>
      </c>
    </row>
    <row r="22" spans="1:8" x14ac:dyDescent="0.25">
      <c r="A22" s="1">
        <v>44329</v>
      </c>
      <c r="B22" t="s">
        <v>28</v>
      </c>
      <c r="C22" t="s">
        <v>49</v>
      </c>
      <c r="D22" t="s">
        <v>30</v>
      </c>
      <c r="E22" t="s">
        <v>32</v>
      </c>
      <c r="F22">
        <v>1068.6000000000001</v>
      </c>
      <c r="G22">
        <v>-30.14</v>
      </c>
      <c r="H22" t="s">
        <v>62</v>
      </c>
    </row>
    <row r="23" spans="1:8" x14ac:dyDescent="0.25">
      <c r="A23" s="1">
        <v>44330</v>
      </c>
      <c r="B23" t="s">
        <v>28</v>
      </c>
      <c r="C23" t="s">
        <v>49</v>
      </c>
      <c r="D23" t="s">
        <v>30</v>
      </c>
      <c r="E23" t="s">
        <v>32</v>
      </c>
      <c r="F23">
        <v>794.6</v>
      </c>
      <c r="G23">
        <v>-274</v>
      </c>
      <c r="H23" t="s">
        <v>62</v>
      </c>
    </row>
    <row r="24" spans="1:8" x14ac:dyDescent="0.25">
      <c r="A24" s="1">
        <v>44343</v>
      </c>
      <c r="B24" t="s">
        <v>28</v>
      </c>
      <c r="C24" t="s">
        <v>49</v>
      </c>
      <c r="D24" t="s">
        <v>30</v>
      </c>
      <c r="E24" t="s">
        <v>32</v>
      </c>
      <c r="F24">
        <v>926.12000000000012</v>
      </c>
      <c r="G24">
        <v>131.52000000000001</v>
      </c>
      <c r="H24" t="s">
        <v>62</v>
      </c>
    </row>
    <row r="25" spans="1:8" x14ac:dyDescent="0.25">
      <c r="A25" s="1">
        <v>44345</v>
      </c>
      <c r="B25" t="s">
        <v>28</v>
      </c>
      <c r="C25" t="s">
        <v>49</v>
      </c>
      <c r="D25" t="s">
        <v>30</v>
      </c>
      <c r="E25" t="s">
        <v>32</v>
      </c>
      <c r="F25">
        <v>1079.5600000000002</v>
      </c>
      <c r="G25">
        <v>153.44</v>
      </c>
      <c r="H25" t="s">
        <v>62</v>
      </c>
    </row>
    <row r="26" spans="1:8" x14ac:dyDescent="0.25">
      <c r="A26" s="1">
        <v>44348</v>
      </c>
      <c r="B26" t="s">
        <v>28</v>
      </c>
      <c r="C26" t="s">
        <v>49</v>
      </c>
      <c r="D26" t="s">
        <v>30</v>
      </c>
      <c r="E26" t="s">
        <v>32</v>
      </c>
      <c r="F26">
        <v>1108.3300000000002</v>
      </c>
      <c r="G26">
        <v>28.770000000000003</v>
      </c>
      <c r="H26" t="s">
        <v>62</v>
      </c>
    </row>
    <row r="27" spans="1:8" x14ac:dyDescent="0.25">
      <c r="A27" s="1">
        <v>44352</v>
      </c>
      <c r="B27" t="s">
        <v>28</v>
      </c>
      <c r="C27" t="s">
        <v>49</v>
      </c>
      <c r="D27" t="s">
        <v>30</v>
      </c>
      <c r="E27" t="s">
        <v>32</v>
      </c>
      <c r="F27">
        <v>1113.8100000000002</v>
      </c>
      <c r="G27">
        <v>5.48</v>
      </c>
      <c r="H27" t="s">
        <v>62</v>
      </c>
    </row>
    <row r="28" spans="1:8" x14ac:dyDescent="0.25">
      <c r="A28" s="1">
        <v>44357</v>
      </c>
      <c r="B28" t="s">
        <v>28</v>
      </c>
      <c r="C28" t="s">
        <v>49</v>
      </c>
      <c r="D28" t="s">
        <v>30</v>
      </c>
      <c r="E28" t="s">
        <v>32</v>
      </c>
      <c r="F28">
        <v>1130.25</v>
      </c>
      <c r="G28">
        <v>16.440000000000001</v>
      </c>
      <c r="H28" t="s">
        <v>62</v>
      </c>
    </row>
    <row r="29" spans="1:8" x14ac:dyDescent="0.25">
      <c r="A29" s="1">
        <v>44361</v>
      </c>
      <c r="B29" t="s">
        <v>28</v>
      </c>
      <c r="C29" t="s">
        <v>49</v>
      </c>
      <c r="D29" t="s">
        <v>30</v>
      </c>
      <c r="E29" t="s">
        <v>32</v>
      </c>
      <c r="F29">
        <v>1139.8400000000001</v>
      </c>
      <c r="G29">
        <v>9.59</v>
      </c>
      <c r="H29" t="s">
        <v>62</v>
      </c>
    </row>
    <row r="30" spans="1:8" x14ac:dyDescent="0.25">
      <c r="A30" s="1">
        <v>44378</v>
      </c>
      <c r="B30" t="s">
        <v>28</v>
      </c>
      <c r="C30" t="s">
        <v>49</v>
      </c>
      <c r="D30" t="s">
        <v>30</v>
      </c>
      <c r="E30" t="s">
        <v>32</v>
      </c>
      <c r="F30">
        <v>1164.5</v>
      </c>
      <c r="G30">
        <v>24.660000000000004</v>
      </c>
      <c r="H30" t="s">
        <v>62</v>
      </c>
    </row>
    <row r="31" spans="1:8" x14ac:dyDescent="0.25">
      <c r="A31" s="1">
        <v>44319</v>
      </c>
      <c r="B31" t="s">
        <v>29</v>
      </c>
      <c r="C31" t="s">
        <v>49</v>
      </c>
      <c r="D31" t="s">
        <v>24</v>
      </c>
      <c r="E31" t="s">
        <v>1</v>
      </c>
      <c r="F31">
        <v>57.187910000000009</v>
      </c>
      <c r="G31">
        <v>57.187910000000009</v>
      </c>
      <c r="H31" t="s">
        <v>62</v>
      </c>
    </row>
    <row r="32" spans="1:8" x14ac:dyDescent="0.25">
      <c r="A32" s="1">
        <v>44329</v>
      </c>
      <c r="B32" t="s">
        <v>29</v>
      </c>
      <c r="C32" t="s">
        <v>49</v>
      </c>
      <c r="D32" t="s">
        <v>24</v>
      </c>
      <c r="E32" t="s">
        <v>1</v>
      </c>
      <c r="F32">
        <v>57.629049999999999</v>
      </c>
      <c r="G32">
        <v>0.44113999999999404</v>
      </c>
      <c r="H32" t="s">
        <v>62</v>
      </c>
    </row>
    <row r="33" spans="1:8" x14ac:dyDescent="0.25">
      <c r="A33" s="1">
        <v>44332</v>
      </c>
      <c r="B33" t="s">
        <v>29</v>
      </c>
      <c r="C33" t="s">
        <v>49</v>
      </c>
      <c r="D33" t="s">
        <v>24</v>
      </c>
      <c r="E33" t="s">
        <v>1</v>
      </c>
      <c r="F33">
        <v>74.089600000000004</v>
      </c>
      <c r="G33">
        <v>16.460550000000001</v>
      </c>
      <c r="H33" t="s">
        <v>62</v>
      </c>
    </row>
    <row r="34" spans="1:8" x14ac:dyDescent="0.25">
      <c r="A34" s="1">
        <v>44343</v>
      </c>
      <c r="B34" t="s">
        <v>29</v>
      </c>
      <c r="C34" t="s">
        <v>49</v>
      </c>
      <c r="D34" t="s">
        <v>24</v>
      </c>
      <c r="E34" t="s">
        <v>1</v>
      </c>
      <c r="F34">
        <v>100.18536</v>
      </c>
      <c r="G34">
        <v>26.095760000000006</v>
      </c>
      <c r="H34" t="s">
        <v>62</v>
      </c>
    </row>
    <row r="35" spans="1:8" x14ac:dyDescent="0.25">
      <c r="A35" s="1">
        <v>44350</v>
      </c>
      <c r="B35" t="s">
        <v>29</v>
      </c>
      <c r="C35" t="s">
        <v>49</v>
      </c>
      <c r="D35" t="s">
        <v>24</v>
      </c>
      <c r="E35" t="s">
        <v>1</v>
      </c>
      <c r="F35">
        <v>102.06500000000001</v>
      </c>
      <c r="G35">
        <v>1.87964</v>
      </c>
      <c r="H35" t="s">
        <v>62</v>
      </c>
    </row>
    <row r="36" spans="1:8" x14ac:dyDescent="0.25">
      <c r="A36" s="1">
        <v>44357</v>
      </c>
      <c r="B36" t="s">
        <v>29</v>
      </c>
      <c r="C36" t="s">
        <v>49</v>
      </c>
      <c r="D36" t="s">
        <v>24</v>
      </c>
      <c r="E36" t="s">
        <v>1</v>
      </c>
      <c r="F36">
        <v>116.7925</v>
      </c>
      <c r="G36">
        <v>14.727500000000001</v>
      </c>
      <c r="H36" t="s">
        <v>62</v>
      </c>
    </row>
    <row r="37" spans="1:8" x14ac:dyDescent="0.25">
      <c r="A37" s="1">
        <v>44359</v>
      </c>
      <c r="B37" t="s">
        <v>29</v>
      </c>
      <c r="C37" t="s">
        <v>49</v>
      </c>
      <c r="D37" t="s">
        <v>24</v>
      </c>
      <c r="E37" t="s">
        <v>1</v>
      </c>
      <c r="F37">
        <v>118.00632</v>
      </c>
      <c r="G37">
        <v>1.2138199999999941</v>
      </c>
      <c r="H37" t="s">
        <v>62</v>
      </c>
    </row>
    <row r="38" spans="1:8" x14ac:dyDescent="0.25">
      <c r="A38" s="1">
        <v>44378</v>
      </c>
      <c r="B38" t="s">
        <v>29</v>
      </c>
      <c r="C38" t="s">
        <v>49</v>
      </c>
      <c r="D38" t="s">
        <v>24</v>
      </c>
      <c r="E38" t="s">
        <v>1</v>
      </c>
      <c r="F38">
        <v>0</v>
      </c>
      <c r="G38">
        <v>-118.00632</v>
      </c>
      <c r="H38" t="s">
        <v>62</v>
      </c>
    </row>
    <row r="39" spans="1:8" x14ac:dyDescent="0.25">
      <c r="A39" s="1">
        <v>44353</v>
      </c>
      <c r="B39" t="s">
        <v>29</v>
      </c>
      <c r="C39" t="s">
        <v>49</v>
      </c>
      <c r="D39" t="s">
        <v>25</v>
      </c>
      <c r="E39" t="s">
        <v>1</v>
      </c>
      <c r="F39">
        <v>1152.0508100000002</v>
      </c>
      <c r="G39">
        <v>1152.0508100000002</v>
      </c>
      <c r="H39" t="s">
        <v>62</v>
      </c>
    </row>
    <row r="40" spans="1:8" x14ac:dyDescent="0.25">
      <c r="A40" s="1">
        <v>44357</v>
      </c>
      <c r="B40" t="s">
        <v>29</v>
      </c>
      <c r="C40" t="s">
        <v>49</v>
      </c>
      <c r="D40" t="s">
        <v>25</v>
      </c>
      <c r="E40" t="s">
        <v>1</v>
      </c>
      <c r="F40">
        <v>0</v>
      </c>
      <c r="G40">
        <v>-1152.0508100000002</v>
      </c>
      <c r="H40" t="s">
        <v>62</v>
      </c>
    </row>
    <row r="41" spans="1:8" x14ac:dyDescent="0.25">
      <c r="A41" s="1">
        <v>44309</v>
      </c>
      <c r="B41" t="s">
        <v>29</v>
      </c>
      <c r="C41" t="s">
        <v>50</v>
      </c>
      <c r="D41" t="s">
        <v>23</v>
      </c>
      <c r="E41" t="s">
        <v>1</v>
      </c>
      <c r="F41">
        <v>1928.4910879297283</v>
      </c>
      <c r="G41">
        <v>1928.4910879297283</v>
      </c>
      <c r="H41" t="s">
        <v>62</v>
      </c>
    </row>
    <row r="42" spans="1:8" x14ac:dyDescent="0.25">
      <c r="A42" s="1">
        <v>44312</v>
      </c>
      <c r="B42" t="s">
        <v>29</v>
      </c>
      <c r="C42" t="s">
        <v>50</v>
      </c>
      <c r="D42" t="s">
        <v>23</v>
      </c>
      <c r="E42" t="s">
        <v>1</v>
      </c>
      <c r="F42">
        <v>0</v>
      </c>
      <c r="G42">
        <v>-1928.4910879297283</v>
      </c>
      <c r="H42" t="s">
        <v>62</v>
      </c>
    </row>
    <row r="43" spans="1:8" x14ac:dyDescent="0.25">
      <c r="A43" s="1">
        <v>44315</v>
      </c>
      <c r="B43" t="s">
        <v>29</v>
      </c>
      <c r="C43" t="s">
        <v>50</v>
      </c>
      <c r="D43" t="s">
        <v>23</v>
      </c>
      <c r="E43" t="s">
        <v>1</v>
      </c>
      <c r="F43">
        <v>950.90878000000009</v>
      </c>
      <c r="G43">
        <v>950.90878000000009</v>
      </c>
      <c r="H43" t="s">
        <v>62</v>
      </c>
    </row>
    <row r="44" spans="1:8" x14ac:dyDescent="0.25">
      <c r="A44" s="1">
        <v>44316</v>
      </c>
      <c r="B44" t="s">
        <v>29</v>
      </c>
      <c r="C44" t="s">
        <v>50</v>
      </c>
      <c r="D44" t="s">
        <v>23</v>
      </c>
      <c r="E44" t="s">
        <v>1</v>
      </c>
      <c r="F44">
        <v>0</v>
      </c>
      <c r="G44">
        <v>-950.90878000000009</v>
      </c>
      <c r="H44" t="s">
        <v>62</v>
      </c>
    </row>
    <row r="45" spans="1:8" x14ac:dyDescent="0.25">
      <c r="A45" s="1">
        <v>44273</v>
      </c>
      <c r="B45" t="s">
        <v>28</v>
      </c>
      <c r="C45" t="s">
        <v>51</v>
      </c>
      <c r="D45" t="s">
        <v>5</v>
      </c>
      <c r="E45" t="s">
        <v>32</v>
      </c>
      <c r="F45">
        <v>5.2882000000000005E-2</v>
      </c>
      <c r="G45">
        <v>5.2882000000000005E-2</v>
      </c>
      <c r="H45" t="s">
        <v>62</v>
      </c>
    </row>
    <row r="46" spans="1:8" x14ac:dyDescent="0.25">
      <c r="A46" s="1">
        <v>44295</v>
      </c>
      <c r="B46" t="s">
        <v>28</v>
      </c>
      <c r="C46" t="s">
        <v>51</v>
      </c>
      <c r="D46" t="s">
        <v>5</v>
      </c>
      <c r="E46" t="s">
        <v>32</v>
      </c>
      <c r="F46">
        <v>1.3974000000000002E-2</v>
      </c>
      <c r="G46">
        <v>-3.8908000000000005E-2</v>
      </c>
      <c r="H46" t="s">
        <v>62</v>
      </c>
    </row>
    <row r="47" spans="1:8" x14ac:dyDescent="0.25">
      <c r="A47" s="1">
        <v>44270</v>
      </c>
      <c r="B47" t="s">
        <v>28</v>
      </c>
      <c r="C47" t="s">
        <v>50</v>
      </c>
      <c r="D47" t="s">
        <v>7</v>
      </c>
      <c r="E47" t="s">
        <v>32</v>
      </c>
      <c r="F47">
        <v>374.01000000000005</v>
      </c>
      <c r="G47">
        <v>374.01000000000005</v>
      </c>
      <c r="H47" t="s">
        <v>62</v>
      </c>
    </row>
    <row r="48" spans="1:8" x14ac:dyDescent="0.25">
      <c r="A48" s="1">
        <v>44273</v>
      </c>
      <c r="B48" t="s">
        <v>28</v>
      </c>
      <c r="C48" t="s">
        <v>50</v>
      </c>
      <c r="D48" t="s">
        <v>7</v>
      </c>
      <c r="E48" t="s">
        <v>32</v>
      </c>
      <c r="F48">
        <v>0</v>
      </c>
      <c r="G48">
        <v>-374.01000000000005</v>
      </c>
      <c r="H48" t="s">
        <v>62</v>
      </c>
    </row>
    <row r="49" spans="1:8" x14ac:dyDescent="0.25">
      <c r="A49" s="1">
        <v>44284</v>
      </c>
      <c r="B49" t="s">
        <v>28</v>
      </c>
      <c r="C49" t="s">
        <v>50</v>
      </c>
      <c r="D49" t="s">
        <v>7</v>
      </c>
      <c r="E49" t="s">
        <v>32</v>
      </c>
      <c r="F49">
        <v>1.8892300000000002</v>
      </c>
      <c r="G49">
        <v>1.8892300000000002</v>
      </c>
      <c r="H49" t="s">
        <v>62</v>
      </c>
    </row>
    <row r="50" spans="1:8" x14ac:dyDescent="0.25">
      <c r="A50" s="1">
        <v>44295</v>
      </c>
      <c r="B50" t="s">
        <v>28</v>
      </c>
      <c r="C50" t="s">
        <v>50</v>
      </c>
      <c r="D50" t="s">
        <v>7</v>
      </c>
      <c r="E50" t="s">
        <v>32</v>
      </c>
      <c r="F50">
        <v>0</v>
      </c>
      <c r="G50">
        <v>-1.8892300000000002</v>
      </c>
      <c r="H50" t="s">
        <v>62</v>
      </c>
    </row>
    <row r="51" spans="1:8" x14ac:dyDescent="0.25">
      <c r="A51" s="1">
        <v>44273</v>
      </c>
      <c r="B51" t="s">
        <v>28</v>
      </c>
      <c r="C51" t="s">
        <v>50</v>
      </c>
      <c r="D51" t="s">
        <v>2</v>
      </c>
      <c r="E51" t="s">
        <v>32</v>
      </c>
      <c r="F51">
        <v>1.2271706500000001</v>
      </c>
      <c r="G51">
        <v>1.2271706500000001</v>
      </c>
      <c r="H51" t="s">
        <v>62</v>
      </c>
    </row>
    <row r="52" spans="1:8" x14ac:dyDescent="0.25">
      <c r="A52" s="1">
        <v>44274</v>
      </c>
      <c r="B52" t="s">
        <v>28</v>
      </c>
      <c r="C52" t="s">
        <v>50</v>
      </c>
      <c r="D52" t="s">
        <v>2</v>
      </c>
      <c r="E52" t="s">
        <v>32</v>
      </c>
      <c r="F52">
        <v>2.32043065</v>
      </c>
      <c r="G52">
        <v>1.0932600000000001</v>
      </c>
      <c r="H52" t="s">
        <v>62</v>
      </c>
    </row>
    <row r="53" spans="1:8" x14ac:dyDescent="0.25">
      <c r="A53" s="1">
        <v>44283</v>
      </c>
      <c r="B53" t="s">
        <v>28</v>
      </c>
      <c r="C53" t="s">
        <v>50</v>
      </c>
      <c r="D53" t="s">
        <v>2</v>
      </c>
      <c r="E53" t="s">
        <v>32</v>
      </c>
      <c r="F53">
        <v>1.2271706500000001</v>
      </c>
      <c r="G53">
        <v>-1.0932600000000001</v>
      </c>
      <c r="H53" t="s">
        <v>62</v>
      </c>
    </row>
    <row r="54" spans="1:8" x14ac:dyDescent="0.25">
      <c r="A54" s="1">
        <v>44284</v>
      </c>
      <c r="B54" t="s">
        <v>28</v>
      </c>
      <c r="C54" t="s">
        <v>50</v>
      </c>
      <c r="D54" t="s">
        <v>2</v>
      </c>
      <c r="E54" t="s">
        <v>32</v>
      </c>
      <c r="F54">
        <v>2.397754117165646</v>
      </c>
      <c r="G54">
        <v>1.1705834671656457</v>
      </c>
      <c r="H54" t="s">
        <v>62</v>
      </c>
    </row>
    <row r="55" spans="1:8" x14ac:dyDescent="0.25">
      <c r="A55" s="1">
        <v>44285</v>
      </c>
      <c r="B55" t="s">
        <v>28</v>
      </c>
      <c r="C55" t="s">
        <v>50</v>
      </c>
      <c r="D55" t="s">
        <v>2</v>
      </c>
      <c r="E55" t="s">
        <v>32</v>
      </c>
      <c r="F55">
        <v>2.5447970157528594</v>
      </c>
      <c r="G55">
        <v>0.14704289858721348</v>
      </c>
      <c r="H55" t="s">
        <v>62</v>
      </c>
    </row>
    <row r="56" spans="1:8" x14ac:dyDescent="0.25">
      <c r="A56" s="1">
        <v>44295</v>
      </c>
      <c r="B56" t="s">
        <v>28</v>
      </c>
      <c r="C56" t="s">
        <v>50</v>
      </c>
      <c r="D56" t="s">
        <v>2</v>
      </c>
      <c r="E56" t="s">
        <v>32</v>
      </c>
      <c r="F56">
        <v>0</v>
      </c>
      <c r="G56">
        <v>-2.5447970157528594</v>
      </c>
      <c r="H56" t="s">
        <v>62</v>
      </c>
    </row>
    <row r="57" spans="1:8" x14ac:dyDescent="0.25">
      <c r="A57" s="1">
        <v>44329</v>
      </c>
      <c r="B57" t="s">
        <v>28</v>
      </c>
      <c r="C57" t="s">
        <v>50</v>
      </c>
      <c r="D57" t="s">
        <v>2</v>
      </c>
      <c r="E57" t="s">
        <v>32</v>
      </c>
      <c r="F57">
        <v>5.0552999999999999</v>
      </c>
      <c r="G57">
        <v>5.0552999999999999</v>
      </c>
      <c r="H57" t="s">
        <v>62</v>
      </c>
    </row>
    <row r="58" spans="1:8" x14ac:dyDescent="0.25">
      <c r="A58" s="1">
        <v>44330</v>
      </c>
      <c r="B58" t="s">
        <v>28</v>
      </c>
      <c r="C58" t="s">
        <v>50</v>
      </c>
      <c r="D58" t="s">
        <v>2</v>
      </c>
      <c r="E58" t="s">
        <v>32</v>
      </c>
      <c r="F58">
        <v>8.2885000000000009</v>
      </c>
      <c r="G58">
        <v>3.2332000000000001</v>
      </c>
      <c r="H58" t="s">
        <v>62</v>
      </c>
    </row>
    <row r="59" spans="1:8" x14ac:dyDescent="0.25">
      <c r="A59" s="1">
        <v>44332</v>
      </c>
      <c r="B59" t="s">
        <v>28</v>
      </c>
      <c r="C59" t="s">
        <v>50</v>
      </c>
      <c r="D59" t="s">
        <v>2</v>
      </c>
      <c r="E59" t="s">
        <v>32</v>
      </c>
      <c r="F59">
        <v>9.8560540000000021</v>
      </c>
      <c r="G59">
        <v>1.5675540000000008</v>
      </c>
      <c r="H59" t="s">
        <v>62</v>
      </c>
    </row>
    <row r="60" spans="1:8" x14ac:dyDescent="0.25">
      <c r="A60" s="1">
        <v>44336</v>
      </c>
      <c r="B60" t="s">
        <v>28</v>
      </c>
      <c r="C60" t="s">
        <v>50</v>
      </c>
      <c r="D60" t="s">
        <v>2</v>
      </c>
      <c r="E60" t="s">
        <v>32</v>
      </c>
      <c r="F60">
        <v>9.9959310000000006</v>
      </c>
      <c r="G60">
        <v>0.13987699999999889</v>
      </c>
      <c r="H60" t="s">
        <v>62</v>
      </c>
    </row>
    <row r="61" spans="1:8" x14ac:dyDescent="0.25">
      <c r="A61" s="1">
        <v>44338</v>
      </c>
      <c r="B61" t="s">
        <v>28</v>
      </c>
      <c r="C61" t="s">
        <v>50</v>
      </c>
      <c r="D61" t="s">
        <v>2</v>
      </c>
      <c r="E61" t="s">
        <v>32</v>
      </c>
      <c r="F61">
        <v>0</v>
      </c>
      <c r="G61">
        <v>-9.9959310000000006</v>
      </c>
      <c r="H61" t="s">
        <v>62</v>
      </c>
    </row>
    <row r="62" spans="1:8" x14ac:dyDescent="0.25">
      <c r="A62" s="1">
        <v>44343</v>
      </c>
      <c r="B62" t="s">
        <v>28</v>
      </c>
      <c r="C62" t="s">
        <v>50</v>
      </c>
      <c r="D62" t="s">
        <v>2</v>
      </c>
      <c r="E62" t="s">
        <v>32</v>
      </c>
      <c r="F62">
        <v>1.2330000000000001</v>
      </c>
      <c r="G62">
        <v>1.2330000000000001</v>
      </c>
      <c r="H62" t="s">
        <v>62</v>
      </c>
    </row>
    <row r="63" spans="1:8" x14ac:dyDescent="0.25">
      <c r="A63" s="1">
        <v>44353</v>
      </c>
      <c r="B63" t="s">
        <v>28</v>
      </c>
      <c r="C63" t="s">
        <v>50</v>
      </c>
      <c r="D63" t="s">
        <v>2</v>
      </c>
      <c r="E63" t="s">
        <v>32</v>
      </c>
      <c r="F63">
        <v>0.13700000000000001</v>
      </c>
      <c r="G63">
        <v>-1.0960000000000001</v>
      </c>
      <c r="H63" t="s">
        <v>62</v>
      </c>
    </row>
    <row r="64" spans="1:8" x14ac:dyDescent="0.25">
      <c r="A64" s="1">
        <v>44270</v>
      </c>
      <c r="B64" t="s">
        <v>28</v>
      </c>
      <c r="C64" t="s">
        <v>51</v>
      </c>
      <c r="D64" t="s">
        <v>3</v>
      </c>
      <c r="E64" t="s">
        <v>31</v>
      </c>
      <c r="F64">
        <v>1206.97</v>
      </c>
      <c r="G64">
        <v>1206.97</v>
      </c>
      <c r="H64" t="s">
        <v>62</v>
      </c>
    </row>
    <row r="65" spans="1:8" x14ac:dyDescent="0.25">
      <c r="A65" s="1">
        <v>44271</v>
      </c>
      <c r="B65" t="s">
        <v>28</v>
      </c>
      <c r="C65" t="s">
        <v>51</v>
      </c>
      <c r="D65" t="s">
        <v>3</v>
      </c>
      <c r="E65" t="s">
        <v>31</v>
      </c>
      <c r="F65">
        <v>1243.96</v>
      </c>
      <c r="G65">
        <v>36.99</v>
      </c>
      <c r="H65" t="s">
        <v>62</v>
      </c>
    </row>
    <row r="66" spans="1:8" x14ac:dyDescent="0.25">
      <c r="A66" s="1">
        <v>44273</v>
      </c>
      <c r="B66" t="s">
        <v>28</v>
      </c>
      <c r="C66" t="s">
        <v>51</v>
      </c>
      <c r="D66" t="s">
        <v>3</v>
      </c>
      <c r="E66" t="s">
        <v>31</v>
      </c>
      <c r="F66">
        <v>4789.5200000000004</v>
      </c>
      <c r="G66">
        <v>3545.5600000000004</v>
      </c>
      <c r="H66" t="s">
        <v>62</v>
      </c>
    </row>
    <row r="67" spans="1:8" x14ac:dyDescent="0.25">
      <c r="A67" s="1">
        <v>44274</v>
      </c>
      <c r="B67" t="s">
        <v>28</v>
      </c>
      <c r="C67" t="s">
        <v>51</v>
      </c>
      <c r="D67" t="s">
        <v>3</v>
      </c>
      <c r="E67" t="s">
        <v>31</v>
      </c>
      <c r="F67">
        <v>1775.5200000000002</v>
      </c>
      <c r="G67">
        <v>-3014.0000000000005</v>
      </c>
      <c r="H67" t="s">
        <v>62</v>
      </c>
    </row>
    <row r="68" spans="1:8" x14ac:dyDescent="0.25">
      <c r="A68" s="1">
        <v>44284</v>
      </c>
      <c r="B68" t="s">
        <v>28</v>
      </c>
      <c r="C68" t="s">
        <v>51</v>
      </c>
      <c r="D68" t="s">
        <v>3</v>
      </c>
      <c r="E68" t="s">
        <v>31</v>
      </c>
      <c r="F68">
        <v>1750.8600000000001</v>
      </c>
      <c r="G68">
        <v>-24.660000000000004</v>
      </c>
      <c r="H68" t="s">
        <v>62</v>
      </c>
    </row>
    <row r="69" spans="1:8" x14ac:dyDescent="0.25">
      <c r="A69" s="1">
        <v>44295</v>
      </c>
      <c r="B69" t="s">
        <v>28</v>
      </c>
      <c r="C69" t="s">
        <v>51</v>
      </c>
      <c r="D69" t="s">
        <v>3</v>
      </c>
      <c r="E69" t="s">
        <v>31</v>
      </c>
      <c r="F69">
        <v>0</v>
      </c>
      <c r="G69">
        <v>-1750.8600000000001</v>
      </c>
      <c r="H69" t="s">
        <v>62</v>
      </c>
    </row>
    <row r="70" spans="1:8" x14ac:dyDescent="0.25">
      <c r="A70" s="1">
        <v>44274</v>
      </c>
      <c r="B70" t="s">
        <v>28</v>
      </c>
      <c r="C70" t="s">
        <v>51</v>
      </c>
      <c r="D70" t="s">
        <v>6</v>
      </c>
      <c r="E70" t="s">
        <v>31</v>
      </c>
      <c r="F70">
        <v>1213.0939000000001</v>
      </c>
      <c r="G70">
        <v>1213.0939000000001</v>
      </c>
      <c r="H70" t="s">
        <v>62</v>
      </c>
    </row>
    <row r="71" spans="1:8" x14ac:dyDescent="0.25">
      <c r="A71" s="1">
        <v>44295</v>
      </c>
      <c r="B71" t="s">
        <v>28</v>
      </c>
      <c r="C71" t="s">
        <v>51</v>
      </c>
      <c r="D71" t="s">
        <v>6</v>
      </c>
      <c r="E71" t="s">
        <v>31</v>
      </c>
      <c r="F71">
        <v>152.45360000000002</v>
      </c>
      <c r="G71">
        <v>-1060.6403000000003</v>
      </c>
      <c r="H71" t="s">
        <v>62</v>
      </c>
    </row>
    <row r="72" spans="1:8" x14ac:dyDescent="0.25">
      <c r="A72" s="1">
        <v>44296</v>
      </c>
      <c r="B72" t="s">
        <v>28</v>
      </c>
      <c r="C72" t="s">
        <v>51</v>
      </c>
      <c r="D72" t="s">
        <v>6</v>
      </c>
      <c r="E72" t="s">
        <v>31</v>
      </c>
      <c r="F72">
        <v>0</v>
      </c>
      <c r="G72">
        <v>-152.45360000000002</v>
      </c>
      <c r="H72" t="s">
        <v>62</v>
      </c>
    </row>
    <row r="73" spans="1:8" x14ac:dyDescent="0.25">
      <c r="A73" s="1">
        <v>44329</v>
      </c>
      <c r="B73" t="s">
        <v>28</v>
      </c>
      <c r="C73" t="s">
        <v>51</v>
      </c>
      <c r="D73" t="s">
        <v>6</v>
      </c>
      <c r="E73" t="s">
        <v>31</v>
      </c>
      <c r="F73">
        <v>-1762.2721000000001</v>
      </c>
      <c r="G73">
        <v>-1762.2721000000001</v>
      </c>
      <c r="H73" t="s">
        <v>62</v>
      </c>
    </row>
    <row r="74" spans="1:8" x14ac:dyDescent="0.25">
      <c r="A74" s="1">
        <v>44330</v>
      </c>
      <c r="B74" t="s">
        <v>28</v>
      </c>
      <c r="C74" t="s">
        <v>51</v>
      </c>
      <c r="D74" t="s">
        <v>6</v>
      </c>
      <c r="E74" t="s">
        <v>31</v>
      </c>
      <c r="F74">
        <v>-2671.7055000000005</v>
      </c>
      <c r="G74">
        <v>-909.43340000000035</v>
      </c>
      <c r="H74" t="s">
        <v>62</v>
      </c>
    </row>
    <row r="75" spans="1:8" x14ac:dyDescent="0.25">
      <c r="A75" s="1">
        <v>44332</v>
      </c>
      <c r="B75" t="s">
        <v>28</v>
      </c>
      <c r="C75" t="s">
        <v>51</v>
      </c>
      <c r="D75" t="s">
        <v>6</v>
      </c>
      <c r="E75" t="s">
        <v>31</v>
      </c>
      <c r="F75">
        <v>-3361.9800000000005</v>
      </c>
      <c r="G75">
        <v>-690.27449999999988</v>
      </c>
      <c r="H75" t="s">
        <v>62</v>
      </c>
    </row>
    <row r="76" spans="1:8" x14ac:dyDescent="0.25">
      <c r="A76" s="1">
        <v>44338</v>
      </c>
      <c r="B76" t="s">
        <v>28</v>
      </c>
      <c r="C76" t="s">
        <v>51</v>
      </c>
      <c r="D76" t="s">
        <v>6</v>
      </c>
      <c r="E76" t="s">
        <v>31</v>
      </c>
      <c r="F76">
        <v>0</v>
      </c>
      <c r="G76">
        <v>3361.9800000000005</v>
      </c>
      <c r="H76" t="s">
        <v>62</v>
      </c>
    </row>
    <row r="77" spans="1:8" x14ac:dyDescent="0.25">
      <c r="A77" s="1">
        <v>44343</v>
      </c>
      <c r="B77" t="s">
        <v>28</v>
      </c>
      <c r="C77" t="s">
        <v>51</v>
      </c>
      <c r="D77" t="s">
        <v>6</v>
      </c>
      <c r="E77" t="s">
        <v>31</v>
      </c>
      <c r="F77">
        <v>-164.4</v>
      </c>
      <c r="G77">
        <v>-164.4</v>
      </c>
      <c r="H77" t="s">
        <v>62</v>
      </c>
    </row>
    <row r="78" spans="1:8" x14ac:dyDescent="0.25">
      <c r="A78" s="1">
        <v>44348</v>
      </c>
      <c r="B78" t="s">
        <v>28</v>
      </c>
      <c r="C78" t="s">
        <v>51</v>
      </c>
      <c r="D78" t="s">
        <v>6</v>
      </c>
      <c r="E78" t="s">
        <v>31</v>
      </c>
      <c r="F78">
        <v>-205.50000000000003</v>
      </c>
      <c r="G78">
        <v>-41.1</v>
      </c>
      <c r="H78" t="s">
        <v>62</v>
      </c>
    </row>
    <row r="79" spans="1:8" x14ac:dyDescent="0.25">
      <c r="A79" s="1">
        <v>44353</v>
      </c>
      <c r="B79" t="s">
        <v>28</v>
      </c>
      <c r="C79" t="s">
        <v>51</v>
      </c>
      <c r="D79" t="s">
        <v>6</v>
      </c>
      <c r="E79" t="s">
        <v>31</v>
      </c>
      <c r="F79">
        <v>0</v>
      </c>
      <c r="G79">
        <v>205.50000000000003</v>
      </c>
      <c r="H79" t="s">
        <v>62</v>
      </c>
    </row>
    <row r="80" spans="1:8" x14ac:dyDescent="0.25">
      <c r="A80" s="1">
        <v>44303</v>
      </c>
      <c r="B80" t="s">
        <v>29</v>
      </c>
      <c r="C80" t="s">
        <v>49</v>
      </c>
      <c r="D80" t="s">
        <v>22</v>
      </c>
      <c r="E80" t="s">
        <v>1</v>
      </c>
      <c r="F80">
        <v>0.8322750000000001</v>
      </c>
      <c r="G80">
        <v>0.8322750000000001</v>
      </c>
      <c r="H80" t="s">
        <v>62</v>
      </c>
    </row>
    <row r="81" spans="1:8" x14ac:dyDescent="0.25">
      <c r="A81" s="1">
        <v>44306</v>
      </c>
      <c r="B81" t="s">
        <v>29</v>
      </c>
      <c r="C81" t="s">
        <v>49</v>
      </c>
      <c r="D81" t="s">
        <v>22</v>
      </c>
      <c r="E81" t="s">
        <v>1</v>
      </c>
      <c r="F81">
        <v>1.37</v>
      </c>
      <c r="G81">
        <v>0.53772500000000001</v>
      </c>
      <c r="H81" t="s">
        <v>62</v>
      </c>
    </row>
    <row r="82" spans="1:8" x14ac:dyDescent="0.25">
      <c r="A82" s="1">
        <v>44312</v>
      </c>
      <c r="B82" t="s">
        <v>29</v>
      </c>
      <c r="C82" t="s">
        <v>49</v>
      </c>
      <c r="D82" t="s">
        <v>22</v>
      </c>
      <c r="E82" t="s">
        <v>1</v>
      </c>
      <c r="F82">
        <v>0</v>
      </c>
      <c r="G82">
        <v>-1.37</v>
      </c>
      <c r="H82" t="s">
        <v>62</v>
      </c>
    </row>
    <row r="83" spans="1:8" x14ac:dyDescent="0.25">
      <c r="A83" s="1">
        <v>44298</v>
      </c>
      <c r="B83" t="s">
        <v>29</v>
      </c>
      <c r="C83" t="s">
        <v>49</v>
      </c>
      <c r="D83" t="s">
        <v>33</v>
      </c>
      <c r="E83" t="s">
        <v>1</v>
      </c>
      <c r="F83">
        <v>478.36701000000005</v>
      </c>
      <c r="G83">
        <v>478.36701000000005</v>
      </c>
      <c r="H83" t="s">
        <v>62</v>
      </c>
    </row>
    <row r="84" spans="1:8" x14ac:dyDescent="0.25">
      <c r="A84" s="1">
        <v>44303</v>
      </c>
      <c r="B84" t="s">
        <v>29</v>
      </c>
      <c r="C84" t="s">
        <v>49</v>
      </c>
      <c r="D84" t="s">
        <v>33</v>
      </c>
      <c r="E84" t="s">
        <v>1</v>
      </c>
      <c r="F84">
        <v>0</v>
      </c>
      <c r="G84">
        <v>-478.36701000000005</v>
      </c>
      <c r="H84" t="s">
        <v>62</v>
      </c>
    </row>
    <row r="85" spans="1:8" x14ac:dyDescent="0.25">
      <c r="A85" s="1">
        <v>44297</v>
      </c>
      <c r="B85" t="s">
        <v>29</v>
      </c>
      <c r="C85" t="s">
        <v>49</v>
      </c>
      <c r="D85" t="s">
        <v>21</v>
      </c>
      <c r="E85" t="s">
        <v>1</v>
      </c>
      <c r="F85">
        <v>0</v>
      </c>
      <c r="G85">
        <v>0</v>
      </c>
      <c r="H85" t="s">
        <v>62</v>
      </c>
    </row>
    <row r="86" spans="1:8" x14ac:dyDescent="0.25">
      <c r="A86" s="1">
        <v>44298</v>
      </c>
      <c r="B86" t="s">
        <v>29</v>
      </c>
      <c r="C86" t="s">
        <v>49</v>
      </c>
      <c r="D86" t="s">
        <v>21</v>
      </c>
      <c r="E86" t="s">
        <v>1</v>
      </c>
      <c r="F86">
        <v>6.1062269999999996</v>
      </c>
      <c r="G86">
        <v>6.1062269999999996</v>
      </c>
      <c r="H86" t="s">
        <v>62</v>
      </c>
    </row>
    <row r="87" spans="1:8" x14ac:dyDescent="0.25">
      <c r="A87" s="1">
        <v>44303</v>
      </c>
      <c r="B87" t="s">
        <v>29</v>
      </c>
      <c r="C87" t="s">
        <v>49</v>
      </c>
      <c r="D87" t="s">
        <v>21</v>
      </c>
      <c r="E87" t="s">
        <v>1</v>
      </c>
      <c r="F87">
        <v>7.9802500000000007</v>
      </c>
      <c r="G87">
        <v>1.8740230000000009</v>
      </c>
      <c r="H87" t="s">
        <v>62</v>
      </c>
    </row>
    <row r="88" spans="1:8" x14ac:dyDescent="0.25">
      <c r="A88" s="1">
        <v>44309</v>
      </c>
      <c r="B88" t="s">
        <v>29</v>
      </c>
      <c r="C88" t="s">
        <v>49</v>
      </c>
      <c r="D88" t="s">
        <v>21</v>
      </c>
      <c r="E88" t="s">
        <v>1</v>
      </c>
      <c r="F88">
        <v>0</v>
      </c>
      <c r="G88">
        <v>-7.9802500000000007</v>
      </c>
      <c r="H88" t="s">
        <v>62</v>
      </c>
    </row>
    <row r="89" spans="1:8" x14ac:dyDescent="0.25">
      <c r="A89" s="1">
        <v>44298</v>
      </c>
      <c r="B89" t="s">
        <v>29</v>
      </c>
      <c r="C89" t="s">
        <v>49</v>
      </c>
      <c r="D89" t="s">
        <v>13</v>
      </c>
      <c r="E89" t="s">
        <v>12</v>
      </c>
      <c r="F89">
        <v>1.4620219963294777E-4</v>
      </c>
      <c r="G89">
        <v>1.4620219963294777E-4</v>
      </c>
      <c r="H89" t="s">
        <v>62</v>
      </c>
    </row>
    <row r="90" spans="1:8" x14ac:dyDescent="0.25">
      <c r="A90" s="1">
        <v>44301</v>
      </c>
      <c r="B90" t="s">
        <v>29</v>
      </c>
      <c r="C90" t="s">
        <v>49</v>
      </c>
      <c r="D90" t="str">
        <f t="shared" ref="D90" si="0">+D89</f>
        <v>Climb-BNB LP</v>
      </c>
      <c r="E90" t="s">
        <v>12</v>
      </c>
      <c r="F90">
        <v>0</v>
      </c>
      <c r="G90">
        <v>-1.4620219963294777E-4</v>
      </c>
      <c r="H90" t="s">
        <v>62</v>
      </c>
    </row>
    <row r="91" spans="1:8" x14ac:dyDescent="0.25">
      <c r="A91" s="1">
        <v>44295</v>
      </c>
      <c r="B91" t="s">
        <v>29</v>
      </c>
      <c r="C91" t="s">
        <v>49</v>
      </c>
      <c r="D91" t="s">
        <v>16</v>
      </c>
      <c r="E91" t="s">
        <v>12</v>
      </c>
      <c r="F91">
        <v>1.8246151972969231E-4</v>
      </c>
      <c r="G91">
        <v>1.8246151972969231E-4</v>
      </c>
      <c r="H91" t="s">
        <v>62</v>
      </c>
    </row>
    <row r="92" spans="1:8" x14ac:dyDescent="0.25">
      <c r="A92" s="1">
        <v>44296</v>
      </c>
      <c r="B92" t="s">
        <v>29</v>
      </c>
      <c r="C92" t="s">
        <v>49</v>
      </c>
      <c r="D92" t="s">
        <v>16</v>
      </c>
      <c r="E92" t="s">
        <v>12</v>
      </c>
      <c r="F92">
        <v>6.7510962144990056E-4</v>
      </c>
      <c r="G92">
        <v>4.9264810172020826E-4</v>
      </c>
      <c r="H92" t="s">
        <v>62</v>
      </c>
    </row>
    <row r="93" spans="1:8" x14ac:dyDescent="0.25">
      <c r="A93" s="1">
        <v>44297</v>
      </c>
      <c r="B93" t="s">
        <v>29</v>
      </c>
      <c r="C93" t="s">
        <v>49</v>
      </c>
      <c r="D93" t="s">
        <v>16</v>
      </c>
      <c r="E93" t="s">
        <v>12</v>
      </c>
      <c r="F93">
        <v>3.2109503832855562E-3</v>
      </c>
      <c r="G93">
        <v>2.5358407618356559E-3</v>
      </c>
      <c r="H93" t="s">
        <v>62</v>
      </c>
    </row>
    <row r="94" spans="1:8" x14ac:dyDescent="0.25">
      <c r="A94" s="1">
        <v>44298</v>
      </c>
      <c r="B94" t="s">
        <v>29</v>
      </c>
      <c r="C94" t="s">
        <v>49</v>
      </c>
      <c r="D94" t="s">
        <v>16</v>
      </c>
      <c r="E94" t="s">
        <v>12</v>
      </c>
      <c r="F94">
        <v>0</v>
      </c>
      <c r="G94">
        <v>-3.2109503832855562E-3</v>
      </c>
      <c r="H94" t="s">
        <v>62</v>
      </c>
    </row>
    <row r="95" spans="1:8" x14ac:dyDescent="0.25">
      <c r="A95" s="1">
        <v>44273</v>
      </c>
      <c r="B95" t="s">
        <v>28</v>
      </c>
      <c r="C95" t="s">
        <v>49</v>
      </c>
      <c r="D95" t="s">
        <v>0</v>
      </c>
      <c r="E95" t="s">
        <v>31</v>
      </c>
      <c r="F95">
        <v>76.353251000000014</v>
      </c>
      <c r="G95">
        <v>76.353251000000014</v>
      </c>
      <c r="H95" t="s">
        <v>62</v>
      </c>
    </row>
    <row r="96" spans="1:8" x14ac:dyDescent="0.25">
      <c r="A96" s="1">
        <v>44284</v>
      </c>
      <c r="B96" t="s">
        <v>28</v>
      </c>
      <c r="C96" t="s">
        <v>49</v>
      </c>
      <c r="D96" t="s">
        <v>0</v>
      </c>
      <c r="E96" t="s">
        <v>31</v>
      </c>
      <c r="F96">
        <v>79.093251000000009</v>
      </c>
      <c r="G96">
        <v>2.74</v>
      </c>
      <c r="H96" t="s">
        <v>62</v>
      </c>
    </row>
    <row r="97" spans="1:8" x14ac:dyDescent="0.25">
      <c r="A97" s="1">
        <v>44295</v>
      </c>
      <c r="B97" t="s">
        <v>28</v>
      </c>
      <c r="C97" t="s">
        <v>49</v>
      </c>
      <c r="D97" t="s">
        <v>0</v>
      </c>
      <c r="E97" t="s">
        <v>31</v>
      </c>
      <c r="F97">
        <v>0</v>
      </c>
      <c r="G97">
        <v>-79.093251000000009</v>
      </c>
      <c r="H97" t="s">
        <v>62</v>
      </c>
    </row>
    <row r="98" spans="1:8" x14ac:dyDescent="0.25">
      <c r="A98" s="1">
        <v>44273</v>
      </c>
      <c r="B98" t="s">
        <v>28</v>
      </c>
      <c r="C98" t="s">
        <v>49</v>
      </c>
      <c r="D98" t="s">
        <v>4</v>
      </c>
      <c r="E98" t="s">
        <v>34</v>
      </c>
      <c r="F98">
        <v>5.4663000000000004</v>
      </c>
      <c r="G98">
        <v>5.4663000000000004</v>
      </c>
      <c r="H98" t="s">
        <v>62</v>
      </c>
    </row>
    <row r="99" spans="1:8" x14ac:dyDescent="0.25">
      <c r="A99" s="1">
        <v>44283</v>
      </c>
      <c r="B99" t="s">
        <v>28</v>
      </c>
      <c r="C99" t="s">
        <v>49</v>
      </c>
      <c r="D99" t="s">
        <v>4</v>
      </c>
      <c r="E99" t="s">
        <v>34</v>
      </c>
      <c r="F99">
        <v>0</v>
      </c>
      <c r="G99">
        <v>-5.4663000000000004</v>
      </c>
      <c r="H99" t="s">
        <v>62</v>
      </c>
    </row>
    <row r="100" spans="1:8" x14ac:dyDescent="0.25">
      <c r="A100" s="1">
        <v>44274</v>
      </c>
      <c r="B100" t="s">
        <v>28</v>
      </c>
      <c r="C100" t="s">
        <v>49</v>
      </c>
      <c r="D100" t="s">
        <v>8</v>
      </c>
      <c r="E100" t="s">
        <v>1</v>
      </c>
      <c r="F100">
        <v>45.475643000000005</v>
      </c>
      <c r="G100">
        <v>45.475643000000005</v>
      </c>
      <c r="H100" t="s">
        <v>62</v>
      </c>
    </row>
    <row r="101" spans="1:8" x14ac:dyDescent="0.25">
      <c r="A101" s="1">
        <v>44295</v>
      </c>
      <c r="B101" t="s">
        <v>28</v>
      </c>
      <c r="C101" t="s">
        <v>49</v>
      </c>
      <c r="D101" t="s">
        <v>8</v>
      </c>
      <c r="E101" t="s">
        <v>1</v>
      </c>
      <c r="F101">
        <v>0</v>
      </c>
      <c r="G101">
        <v>-45.475643000000005</v>
      </c>
      <c r="H101" t="s">
        <v>62</v>
      </c>
    </row>
    <row r="102" spans="1:8" x14ac:dyDescent="0.25">
      <c r="A102" s="1">
        <v>44270</v>
      </c>
      <c r="B102" t="s">
        <v>29</v>
      </c>
      <c r="C102" t="s">
        <v>49</v>
      </c>
      <c r="D102" t="s">
        <v>9</v>
      </c>
      <c r="E102" t="s">
        <v>1</v>
      </c>
      <c r="F102">
        <v>24.536700000000003</v>
      </c>
      <c r="G102">
        <v>24.536700000000003</v>
      </c>
      <c r="H102" t="s">
        <v>62</v>
      </c>
    </row>
    <row r="103" spans="1:8" x14ac:dyDescent="0.25">
      <c r="A103" s="1">
        <v>44273</v>
      </c>
      <c r="B103" t="s">
        <v>29</v>
      </c>
      <c r="C103" t="s">
        <v>49</v>
      </c>
      <c r="D103" t="s">
        <v>9</v>
      </c>
      <c r="E103" t="s">
        <v>1</v>
      </c>
      <c r="F103">
        <v>0</v>
      </c>
      <c r="G103">
        <v>-24.536700000000003</v>
      </c>
      <c r="H103" t="s">
        <v>62</v>
      </c>
    </row>
    <row r="104" spans="1:8" x14ac:dyDescent="0.25">
      <c r="A104" s="1">
        <v>44284</v>
      </c>
      <c r="B104" t="s">
        <v>28</v>
      </c>
      <c r="C104" t="s">
        <v>49</v>
      </c>
      <c r="D104" t="s">
        <v>10</v>
      </c>
      <c r="E104" t="s">
        <v>1</v>
      </c>
      <c r="F104">
        <v>1082.6188312458019</v>
      </c>
      <c r="G104">
        <v>1082.6188312458019</v>
      </c>
      <c r="H104" t="s">
        <v>62</v>
      </c>
    </row>
    <row r="105" spans="1:8" x14ac:dyDescent="0.25">
      <c r="A105" s="1">
        <v>44295</v>
      </c>
      <c r="B105" t="s">
        <v>28</v>
      </c>
      <c r="C105" t="s">
        <v>49</v>
      </c>
      <c r="D105" t="s">
        <v>10</v>
      </c>
      <c r="E105" t="s">
        <v>1</v>
      </c>
      <c r="F105">
        <v>0</v>
      </c>
      <c r="G105">
        <v>-1082.6188312458019</v>
      </c>
      <c r="H105" t="s">
        <v>62</v>
      </c>
    </row>
    <row r="106" spans="1:8" x14ac:dyDescent="0.25">
      <c r="A106" s="1">
        <v>44378</v>
      </c>
      <c r="B106" t="s">
        <v>29</v>
      </c>
      <c r="C106" t="s">
        <v>49</v>
      </c>
      <c r="D106" t="s">
        <v>27</v>
      </c>
      <c r="E106" t="s">
        <v>1</v>
      </c>
      <c r="F106">
        <v>2.23584</v>
      </c>
      <c r="G106">
        <v>2.23584</v>
      </c>
      <c r="H106" t="s">
        <v>62</v>
      </c>
    </row>
    <row r="107" spans="1:8" x14ac:dyDescent="0.25">
      <c r="A107" s="1">
        <v>44378</v>
      </c>
      <c r="B107" t="s">
        <v>29</v>
      </c>
      <c r="C107" t="s">
        <v>49</v>
      </c>
      <c r="D107" t="s">
        <v>26</v>
      </c>
      <c r="E107" t="s">
        <v>1</v>
      </c>
      <c r="F107">
        <v>114.40459000000001</v>
      </c>
      <c r="G107">
        <v>114.40459000000001</v>
      </c>
      <c r="H107" t="s">
        <v>62</v>
      </c>
    </row>
    <row r="108" spans="1:8" x14ac:dyDescent="0.25">
      <c r="A108" s="1">
        <v>44284</v>
      </c>
      <c r="B108" t="s">
        <v>28</v>
      </c>
      <c r="C108" t="s">
        <v>49</v>
      </c>
      <c r="D108" t="s">
        <v>11</v>
      </c>
      <c r="E108" t="s">
        <v>1</v>
      </c>
      <c r="F108">
        <v>162.71727292321134</v>
      </c>
      <c r="G108">
        <v>162.71727292321134</v>
      </c>
      <c r="H108" t="s">
        <v>62</v>
      </c>
    </row>
    <row r="109" spans="1:8" x14ac:dyDescent="0.25">
      <c r="A109" s="1">
        <v>44285</v>
      </c>
      <c r="B109" t="s">
        <v>28</v>
      </c>
      <c r="C109" t="s">
        <v>49</v>
      </c>
      <c r="D109" t="s">
        <v>11</v>
      </c>
      <c r="E109" t="s">
        <v>1</v>
      </c>
      <c r="F109">
        <v>214.45650536065449</v>
      </c>
      <c r="G109">
        <v>51.73923243744315</v>
      </c>
      <c r="H109" t="s">
        <v>62</v>
      </c>
    </row>
    <row r="110" spans="1:8" x14ac:dyDescent="0.25">
      <c r="A110" s="1">
        <v>44329</v>
      </c>
      <c r="B110" t="s">
        <v>28</v>
      </c>
      <c r="C110" t="s">
        <v>49</v>
      </c>
      <c r="D110" t="s">
        <v>11</v>
      </c>
      <c r="E110" t="s">
        <v>1</v>
      </c>
      <c r="F110">
        <v>2707.1830200000004</v>
      </c>
      <c r="G110">
        <v>2492.7265146393456</v>
      </c>
      <c r="H110" t="s">
        <v>62</v>
      </c>
    </row>
    <row r="111" spans="1:8" x14ac:dyDescent="0.25">
      <c r="A111" s="1">
        <v>44330</v>
      </c>
      <c r="B111" t="s">
        <v>28</v>
      </c>
      <c r="C111" t="s">
        <v>49</v>
      </c>
      <c r="D111" t="s">
        <v>11</v>
      </c>
      <c r="E111" t="s">
        <v>1</v>
      </c>
      <c r="F111">
        <v>923.38000000000011</v>
      </c>
      <c r="G111">
        <v>-1783.8030200000003</v>
      </c>
      <c r="H111" t="s">
        <v>62</v>
      </c>
    </row>
    <row r="112" spans="1:8" x14ac:dyDescent="0.25">
      <c r="A112" s="1">
        <v>44332</v>
      </c>
      <c r="B112" t="s">
        <v>28</v>
      </c>
      <c r="C112" t="s">
        <v>49</v>
      </c>
      <c r="D112" t="s">
        <v>11</v>
      </c>
      <c r="E112" t="s">
        <v>1</v>
      </c>
      <c r="F112">
        <v>2913.9900000000002</v>
      </c>
      <c r="G112">
        <v>1990.6100000000001</v>
      </c>
      <c r="H112" t="s">
        <v>62</v>
      </c>
    </row>
    <row r="113" spans="1:8" ht="15.75" customHeight="1" x14ac:dyDescent="0.25">
      <c r="A113" s="1">
        <v>44336</v>
      </c>
      <c r="B113" t="s">
        <v>28</v>
      </c>
      <c r="C113" t="s">
        <v>49</v>
      </c>
      <c r="D113" t="s">
        <v>11</v>
      </c>
      <c r="E113" t="s">
        <v>1</v>
      </c>
      <c r="F113">
        <v>0</v>
      </c>
      <c r="G113">
        <v>-2913.9900000000002</v>
      </c>
      <c r="H113" t="s">
        <v>62</v>
      </c>
    </row>
    <row r="114" spans="1:8" x14ac:dyDescent="0.25">
      <c r="A114" s="1">
        <v>44451</v>
      </c>
      <c r="B114" t="s">
        <v>29</v>
      </c>
      <c r="C114" t="s">
        <v>52</v>
      </c>
      <c r="D114" t="s">
        <v>35</v>
      </c>
      <c r="E114" t="s">
        <v>36</v>
      </c>
      <c r="F114">
        <v>66.001942</v>
      </c>
      <c r="G114">
        <v>66.001942</v>
      </c>
      <c r="H114" t="s">
        <v>62</v>
      </c>
    </row>
    <row r="115" spans="1:8" x14ac:dyDescent="0.25">
      <c r="A115" s="1">
        <v>44451</v>
      </c>
      <c r="B115" t="s">
        <v>28</v>
      </c>
      <c r="C115" t="s">
        <v>52</v>
      </c>
      <c r="D115" t="s">
        <v>37</v>
      </c>
      <c r="E115" t="s">
        <v>36</v>
      </c>
      <c r="F115">
        <v>342.24613900000003</v>
      </c>
      <c r="G115">
        <v>342.10913900000003</v>
      </c>
      <c r="H115" t="s">
        <v>62</v>
      </c>
    </row>
    <row r="116" spans="1:8" x14ac:dyDescent="0.25">
      <c r="A116" s="1">
        <v>44451</v>
      </c>
      <c r="B116" t="s">
        <v>28</v>
      </c>
      <c r="C116" t="s">
        <v>49</v>
      </c>
      <c r="D116" t="s">
        <v>30</v>
      </c>
      <c r="E116" t="s">
        <v>32</v>
      </c>
      <c r="F116">
        <v>233.47540000000001</v>
      </c>
      <c r="G116">
        <v>-931.02460000000008</v>
      </c>
      <c r="H116" t="s">
        <v>62</v>
      </c>
    </row>
    <row r="117" spans="1:8" x14ac:dyDescent="0.25">
      <c r="A117" s="1">
        <v>44451</v>
      </c>
      <c r="B117" t="s">
        <v>29</v>
      </c>
      <c r="C117" t="s">
        <v>49</v>
      </c>
      <c r="D117" t="s">
        <v>27</v>
      </c>
      <c r="E117" t="s">
        <v>1</v>
      </c>
      <c r="F117">
        <v>0</v>
      </c>
      <c r="G117">
        <v>-2.23584</v>
      </c>
      <c r="H117" t="s">
        <v>62</v>
      </c>
    </row>
    <row r="118" spans="1:8" x14ac:dyDescent="0.25">
      <c r="A118" s="1">
        <v>44451</v>
      </c>
      <c r="B118" t="s">
        <v>29</v>
      </c>
      <c r="C118" t="s">
        <v>49</v>
      </c>
      <c r="D118" t="s">
        <v>26</v>
      </c>
      <c r="E118" t="s">
        <v>1</v>
      </c>
      <c r="F118">
        <v>0</v>
      </c>
      <c r="G118">
        <v>-114.40459000000001</v>
      </c>
      <c r="H118" t="s">
        <v>62</v>
      </c>
    </row>
    <row r="119" spans="1:8" x14ac:dyDescent="0.25">
      <c r="A119" s="1">
        <v>44451</v>
      </c>
      <c r="B119" t="s">
        <v>29</v>
      </c>
      <c r="C119" t="s">
        <v>49</v>
      </c>
      <c r="D119" t="s">
        <v>14</v>
      </c>
      <c r="E119" t="s">
        <v>1</v>
      </c>
      <c r="F119">
        <v>0</v>
      </c>
      <c r="G119">
        <v>-27.400000000000002</v>
      </c>
      <c r="H119" t="s">
        <v>62</v>
      </c>
    </row>
    <row r="120" spans="1:8" x14ac:dyDescent="0.25">
      <c r="A120" s="1">
        <v>44451</v>
      </c>
      <c r="B120" t="s">
        <v>29</v>
      </c>
      <c r="C120" t="s">
        <v>49</v>
      </c>
      <c r="D120" t="s">
        <v>39</v>
      </c>
      <c r="E120" t="s">
        <v>45</v>
      </c>
      <c r="F120">
        <v>2.7400000000000005E-5</v>
      </c>
      <c r="G120">
        <v>2.7400000000000005E-5</v>
      </c>
      <c r="H120" t="s">
        <v>62</v>
      </c>
    </row>
    <row r="121" spans="1:8" x14ac:dyDescent="0.25">
      <c r="A121" s="1">
        <v>44451</v>
      </c>
      <c r="B121" t="s">
        <v>29</v>
      </c>
      <c r="C121" t="s">
        <v>50</v>
      </c>
      <c r="D121" t="s">
        <v>38</v>
      </c>
      <c r="E121" t="s">
        <v>45</v>
      </c>
      <c r="F121">
        <v>7.7331019999999997</v>
      </c>
      <c r="G121">
        <v>7.7331019999999997</v>
      </c>
      <c r="H121" t="s">
        <v>62</v>
      </c>
    </row>
    <row r="122" spans="1:8" x14ac:dyDescent="0.25">
      <c r="A122" s="1">
        <v>44451</v>
      </c>
      <c r="B122" t="s">
        <v>28</v>
      </c>
      <c r="C122" t="s">
        <v>52</v>
      </c>
      <c r="D122" t="s">
        <v>40</v>
      </c>
      <c r="E122" t="s">
        <v>41</v>
      </c>
      <c r="F122">
        <v>36.716000000000001</v>
      </c>
      <c r="G122">
        <v>36.716000000000001</v>
      </c>
      <c r="H122" t="s">
        <v>62</v>
      </c>
    </row>
    <row r="123" spans="1:8" x14ac:dyDescent="0.25">
      <c r="A123" s="1">
        <v>44452</v>
      </c>
      <c r="B123" t="s">
        <v>28</v>
      </c>
      <c r="C123" t="s">
        <v>50</v>
      </c>
      <c r="D123" t="s">
        <v>42</v>
      </c>
      <c r="E123" t="s">
        <v>43</v>
      </c>
      <c r="F123">
        <v>592.24976700000002</v>
      </c>
      <c r="G123">
        <v>592.24976700000002</v>
      </c>
      <c r="H123" t="s">
        <v>62</v>
      </c>
    </row>
    <row r="124" spans="1:8" x14ac:dyDescent="0.25">
      <c r="A124" s="1">
        <v>44452</v>
      </c>
      <c r="B124" t="s">
        <v>28</v>
      </c>
      <c r="C124" t="s">
        <v>51</v>
      </c>
      <c r="D124" t="s">
        <v>6</v>
      </c>
      <c r="E124" t="s">
        <v>43</v>
      </c>
      <c r="F124">
        <v>-411.00000000000006</v>
      </c>
      <c r="G124">
        <v>-411.00000000000006</v>
      </c>
      <c r="H124" t="s">
        <v>62</v>
      </c>
    </row>
    <row r="125" spans="1:8" x14ac:dyDescent="0.25">
      <c r="A125" s="1">
        <v>44452</v>
      </c>
      <c r="B125" t="s">
        <v>28</v>
      </c>
      <c r="C125" t="s">
        <v>50</v>
      </c>
      <c r="D125" t="s">
        <v>44</v>
      </c>
      <c r="E125" t="s">
        <v>45</v>
      </c>
      <c r="F125">
        <v>5.0087200000000003</v>
      </c>
      <c r="G125">
        <v>5.0087200000000003</v>
      </c>
      <c r="H125" t="s">
        <v>62</v>
      </c>
    </row>
    <row r="126" spans="1:8" x14ac:dyDescent="0.25">
      <c r="A126" s="1">
        <v>44452</v>
      </c>
      <c r="B126" t="s">
        <v>29</v>
      </c>
      <c r="C126" t="s">
        <v>49</v>
      </c>
      <c r="D126" t="s">
        <v>39</v>
      </c>
      <c r="E126" t="s">
        <v>45</v>
      </c>
      <c r="F126">
        <v>0</v>
      </c>
      <c r="G126">
        <v>-2.7400000000000005E-5</v>
      </c>
      <c r="H126" t="s">
        <v>62</v>
      </c>
    </row>
    <row r="127" spans="1:8" x14ac:dyDescent="0.25">
      <c r="A127" s="1">
        <v>44454</v>
      </c>
      <c r="B127" t="s">
        <v>28</v>
      </c>
      <c r="C127" t="s">
        <v>52</v>
      </c>
      <c r="D127" t="s">
        <v>37</v>
      </c>
      <c r="E127" t="s">
        <v>36</v>
      </c>
      <c r="F127">
        <v>379.39081199999998</v>
      </c>
      <c r="G127">
        <v>37.134261000000045</v>
      </c>
      <c r="H127" t="s">
        <v>62</v>
      </c>
    </row>
    <row r="128" spans="1:8" x14ac:dyDescent="0.25">
      <c r="A128" s="1">
        <v>44454</v>
      </c>
      <c r="B128" t="s">
        <v>29</v>
      </c>
      <c r="C128" t="s">
        <v>50</v>
      </c>
      <c r="D128" t="s">
        <v>38</v>
      </c>
      <c r="E128" t="s">
        <v>45</v>
      </c>
      <c r="F128">
        <v>4.1100000000000003</v>
      </c>
      <c r="G128">
        <v>-3.6231020000000003</v>
      </c>
      <c r="H128" t="s">
        <v>62</v>
      </c>
    </row>
    <row r="129" spans="1:8" x14ac:dyDescent="0.25">
      <c r="A129" s="1">
        <v>44454</v>
      </c>
      <c r="B129" t="s">
        <v>28</v>
      </c>
      <c r="C129" t="s">
        <v>50</v>
      </c>
      <c r="D129" t="s">
        <v>44</v>
      </c>
      <c r="E129" t="s">
        <v>45</v>
      </c>
      <c r="F129">
        <v>0</v>
      </c>
      <c r="G129">
        <v>-5.0087200000000003</v>
      </c>
      <c r="H129" t="s">
        <v>62</v>
      </c>
    </row>
    <row r="130" spans="1:8" x14ac:dyDescent="0.25">
      <c r="A130" s="1">
        <v>44454</v>
      </c>
      <c r="B130" t="s">
        <v>28</v>
      </c>
      <c r="C130" t="s">
        <v>49</v>
      </c>
      <c r="D130" t="s">
        <v>46</v>
      </c>
      <c r="E130" t="s">
        <v>1</v>
      </c>
      <c r="F130">
        <v>50.273519999999998</v>
      </c>
      <c r="G130">
        <v>50.273519999999998</v>
      </c>
      <c r="H130" t="s">
        <v>62</v>
      </c>
    </row>
    <row r="131" spans="1:8" x14ac:dyDescent="0.25">
      <c r="A131" s="1">
        <v>44457</v>
      </c>
      <c r="B131" t="s">
        <v>28</v>
      </c>
      <c r="C131" t="s">
        <v>50</v>
      </c>
      <c r="D131" t="s">
        <v>42</v>
      </c>
      <c r="E131" t="s">
        <v>43</v>
      </c>
      <c r="F131">
        <v>274</v>
      </c>
      <c r="G131">
        <v>-318.24976700000002</v>
      </c>
      <c r="H131" t="s">
        <v>62</v>
      </c>
    </row>
    <row r="132" spans="1:8" x14ac:dyDescent="0.25">
      <c r="A132" s="1">
        <v>44457</v>
      </c>
      <c r="B132" t="s">
        <v>28</v>
      </c>
      <c r="C132" t="s">
        <v>49</v>
      </c>
      <c r="D132" t="s">
        <v>6</v>
      </c>
      <c r="E132" t="s">
        <v>43</v>
      </c>
      <c r="F132">
        <v>0</v>
      </c>
      <c r="G132">
        <v>411.00000000000006</v>
      </c>
      <c r="H132" t="s">
        <v>62</v>
      </c>
    </row>
    <row r="133" spans="1:8" x14ac:dyDescent="0.25">
      <c r="A133" s="1">
        <v>44457</v>
      </c>
      <c r="B133" t="s">
        <v>28</v>
      </c>
      <c r="C133" t="s">
        <v>52</v>
      </c>
      <c r="D133" t="s">
        <v>47</v>
      </c>
      <c r="E133" t="s">
        <v>36</v>
      </c>
      <c r="F133" s="29">
        <v>5600.9216800000004</v>
      </c>
      <c r="G133" s="29">
        <v>5600.9216800000004</v>
      </c>
      <c r="H133" t="s">
        <v>62</v>
      </c>
    </row>
    <row r="134" spans="1:8" x14ac:dyDescent="0.25">
      <c r="A134" s="1">
        <v>44457</v>
      </c>
      <c r="B134" t="s">
        <v>28</v>
      </c>
      <c r="C134" t="s">
        <v>52</v>
      </c>
      <c r="D134" t="s">
        <v>37</v>
      </c>
      <c r="E134" t="s">
        <v>36</v>
      </c>
      <c r="F134">
        <v>428.53517800000003</v>
      </c>
      <c r="G134">
        <v>48.049188000000022</v>
      </c>
      <c r="H134" t="s">
        <v>62</v>
      </c>
    </row>
    <row r="135" spans="1:8" x14ac:dyDescent="0.25">
      <c r="A135" s="1">
        <v>44457</v>
      </c>
      <c r="B135" t="s">
        <v>28</v>
      </c>
      <c r="C135" t="s">
        <v>49</v>
      </c>
      <c r="D135" t="s">
        <v>46</v>
      </c>
      <c r="E135" t="s">
        <v>1</v>
      </c>
      <c r="F135">
        <v>0</v>
      </c>
      <c r="G135">
        <v>-50.273519999999998</v>
      </c>
      <c r="H135" t="s">
        <v>62</v>
      </c>
    </row>
    <row r="136" spans="1:8" x14ac:dyDescent="0.25">
      <c r="A136" s="1">
        <v>44457</v>
      </c>
      <c r="B136" t="s">
        <v>28</v>
      </c>
      <c r="C136" t="s">
        <v>50</v>
      </c>
      <c r="D136" t="s">
        <v>55</v>
      </c>
      <c r="E136" t="s">
        <v>45</v>
      </c>
      <c r="F136">
        <v>13.644515000000002</v>
      </c>
      <c r="G136">
        <v>13.644515000000002</v>
      </c>
      <c r="H136" t="s">
        <v>62</v>
      </c>
    </row>
    <row r="137" spans="1:8" x14ac:dyDescent="0.25">
      <c r="A137" s="1">
        <v>44457</v>
      </c>
      <c r="B137" t="s">
        <v>28</v>
      </c>
      <c r="C137" t="s">
        <v>49</v>
      </c>
      <c r="D137" t="s">
        <v>30</v>
      </c>
      <c r="E137" t="s">
        <v>32</v>
      </c>
      <c r="F137">
        <v>247.00552000000002</v>
      </c>
      <c r="G137">
        <v>13.700000000000001</v>
      </c>
      <c r="H137" t="s">
        <v>62</v>
      </c>
    </row>
    <row r="138" spans="1:8" x14ac:dyDescent="0.25">
      <c r="A138" s="1">
        <v>44462</v>
      </c>
      <c r="B138" t="s">
        <v>28</v>
      </c>
      <c r="C138" t="s">
        <v>52</v>
      </c>
      <c r="D138" t="s">
        <v>47</v>
      </c>
      <c r="E138" t="s">
        <v>36</v>
      </c>
      <c r="F138" s="29">
        <v>9215.0288080000009</v>
      </c>
      <c r="G138" s="29">
        <v>3614.1071279999996</v>
      </c>
      <c r="H138" t="s">
        <v>62</v>
      </c>
    </row>
    <row r="139" spans="1:8" x14ac:dyDescent="0.25">
      <c r="A139" s="1">
        <v>44462</v>
      </c>
      <c r="B139" t="s">
        <v>28</v>
      </c>
      <c r="C139" t="s">
        <v>52</v>
      </c>
      <c r="D139" t="s">
        <v>37</v>
      </c>
      <c r="E139" t="s">
        <v>36</v>
      </c>
      <c r="F139">
        <v>0</v>
      </c>
      <c r="G139">
        <v>-427.29258800000002</v>
      </c>
      <c r="H139" t="s">
        <v>62</v>
      </c>
    </row>
    <row r="140" spans="1:8" x14ac:dyDescent="0.25">
      <c r="A140" s="1">
        <v>44462</v>
      </c>
      <c r="B140" t="s">
        <v>29</v>
      </c>
      <c r="C140" t="s">
        <v>50</v>
      </c>
      <c r="D140" t="s">
        <v>38</v>
      </c>
      <c r="E140" t="s">
        <v>45</v>
      </c>
      <c r="F140">
        <v>0</v>
      </c>
      <c r="G140">
        <v>-4.1100000000000003</v>
      </c>
      <c r="H140" t="s">
        <v>62</v>
      </c>
    </row>
    <row r="141" spans="1:8" x14ac:dyDescent="0.25">
      <c r="A141" s="1">
        <v>44462</v>
      </c>
      <c r="B141" t="s">
        <v>28</v>
      </c>
      <c r="C141" t="s">
        <v>49</v>
      </c>
      <c r="D141" t="s">
        <v>53</v>
      </c>
      <c r="E141" t="s">
        <v>36</v>
      </c>
      <c r="F141">
        <v>14.353490000000001</v>
      </c>
      <c r="G141">
        <v>14.353490000000001</v>
      </c>
      <c r="H141" t="s">
        <v>62</v>
      </c>
    </row>
    <row r="142" spans="1:8" x14ac:dyDescent="0.25">
      <c r="A142" s="1">
        <v>44462</v>
      </c>
      <c r="B142" t="s">
        <v>28</v>
      </c>
      <c r="C142" t="s">
        <v>50</v>
      </c>
      <c r="D142" t="s">
        <v>54</v>
      </c>
      <c r="E142" t="s">
        <v>45</v>
      </c>
      <c r="F142">
        <v>26.064250000000001</v>
      </c>
      <c r="G142">
        <v>26.064250000000001</v>
      </c>
      <c r="H142" t="s">
        <v>62</v>
      </c>
    </row>
    <row r="143" spans="1:8" x14ac:dyDescent="0.25">
      <c r="A143" s="1">
        <v>44462</v>
      </c>
      <c r="B143" t="s">
        <v>28</v>
      </c>
      <c r="C143" t="s">
        <v>50</v>
      </c>
      <c r="D143" t="s">
        <v>42</v>
      </c>
      <c r="E143" t="s">
        <v>43</v>
      </c>
      <c r="F143">
        <v>0</v>
      </c>
      <c r="G143">
        <v>-274</v>
      </c>
      <c r="H143" t="s">
        <v>62</v>
      </c>
    </row>
    <row r="144" spans="1:8" x14ac:dyDescent="0.25">
      <c r="A144" s="1">
        <v>44473</v>
      </c>
      <c r="B144" t="s">
        <v>28</v>
      </c>
      <c r="C144" t="s">
        <v>52</v>
      </c>
      <c r="D144" t="s">
        <v>47</v>
      </c>
      <c r="E144" t="s">
        <v>36</v>
      </c>
      <c r="F144" s="29">
        <v>11445.95681</v>
      </c>
      <c r="G144" s="29">
        <v>2230.9280020000001</v>
      </c>
      <c r="H144" t="s">
        <v>62</v>
      </c>
    </row>
    <row r="145" spans="1:8" x14ac:dyDescent="0.25">
      <c r="A145" s="1">
        <v>44473</v>
      </c>
      <c r="B145" t="s">
        <v>28</v>
      </c>
      <c r="C145" t="s">
        <v>49</v>
      </c>
      <c r="D145" t="s">
        <v>53</v>
      </c>
      <c r="E145" t="s">
        <v>36</v>
      </c>
      <c r="F145">
        <v>6.8500000000000005</v>
      </c>
      <c r="G145">
        <v>-7.5034900000000011</v>
      </c>
      <c r="H145" t="s">
        <v>62</v>
      </c>
    </row>
    <row r="146" spans="1:8" x14ac:dyDescent="0.25">
      <c r="A146" s="1">
        <v>44473</v>
      </c>
      <c r="B146" t="s">
        <v>29</v>
      </c>
      <c r="C146" t="s">
        <v>52</v>
      </c>
      <c r="D146" t="s">
        <v>35</v>
      </c>
      <c r="E146" t="s">
        <v>36</v>
      </c>
      <c r="F146">
        <v>47.95</v>
      </c>
      <c r="G146">
        <v>-18.051942</v>
      </c>
      <c r="H146" t="s">
        <v>62</v>
      </c>
    </row>
    <row r="147" spans="1:8" x14ac:dyDescent="0.25">
      <c r="A147" s="1">
        <v>44473</v>
      </c>
      <c r="B147" t="s">
        <v>28</v>
      </c>
      <c r="C147" t="s">
        <v>49</v>
      </c>
      <c r="D147" t="s">
        <v>30</v>
      </c>
      <c r="E147" t="s">
        <v>32</v>
      </c>
      <c r="F147">
        <v>566.24977000000013</v>
      </c>
      <c r="G147">
        <v>332.77437000000009</v>
      </c>
      <c r="H147" t="s">
        <v>62</v>
      </c>
    </row>
    <row r="148" spans="1:8" x14ac:dyDescent="0.25">
      <c r="A148" s="1">
        <v>44473</v>
      </c>
      <c r="B148" t="s">
        <v>29</v>
      </c>
      <c r="C148" t="s">
        <v>49</v>
      </c>
      <c r="D148" t="s">
        <v>39</v>
      </c>
      <c r="E148" t="s">
        <v>45</v>
      </c>
      <c r="F148">
        <v>1.0606113763553219E-5</v>
      </c>
      <c r="G148">
        <v>1.0606113763553219E-5</v>
      </c>
      <c r="H148" t="s">
        <v>62</v>
      </c>
    </row>
    <row r="149" spans="1:8" x14ac:dyDescent="0.25">
      <c r="A149" s="1">
        <v>44476</v>
      </c>
      <c r="B149" t="s">
        <v>29</v>
      </c>
      <c r="C149" t="s">
        <v>50</v>
      </c>
      <c r="D149" t="s">
        <v>56</v>
      </c>
      <c r="E149" t="s">
        <v>1</v>
      </c>
      <c r="F149">
        <v>346.53054000000003</v>
      </c>
      <c r="G149">
        <v>346.53054000000003</v>
      </c>
      <c r="H149" t="s">
        <v>62</v>
      </c>
    </row>
    <row r="150" spans="1:8" x14ac:dyDescent="0.25">
      <c r="A150" s="1">
        <v>44476</v>
      </c>
      <c r="B150" t="s">
        <v>28</v>
      </c>
      <c r="C150" t="s">
        <v>52</v>
      </c>
      <c r="D150" t="s">
        <v>47</v>
      </c>
      <c r="E150" t="s">
        <v>36</v>
      </c>
      <c r="F150" s="29">
        <v>9590</v>
      </c>
      <c r="G150" s="29">
        <v>-1855.9568100000001</v>
      </c>
      <c r="H150" t="s">
        <v>62</v>
      </c>
    </row>
    <row r="151" spans="1:8" x14ac:dyDescent="0.25">
      <c r="A151" s="1">
        <v>44476</v>
      </c>
      <c r="B151" t="s">
        <v>28</v>
      </c>
      <c r="C151" t="s">
        <v>49</v>
      </c>
      <c r="D151" t="s">
        <v>30</v>
      </c>
      <c r="E151" t="s">
        <v>32</v>
      </c>
      <c r="F151">
        <v>411.00000000000006</v>
      </c>
      <c r="G151">
        <v>-168.94977</v>
      </c>
      <c r="H151" t="s">
        <v>62</v>
      </c>
    </row>
    <row r="152" spans="1:8" x14ac:dyDescent="0.25">
      <c r="A152" s="1">
        <v>44477</v>
      </c>
      <c r="B152" t="s">
        <v>29</v>
      </c>
      <c r="C152" t="s">
        <v>50</v>
      </c>
      <c r="D152" t="s">
        <v>56</v>
      </c>
      <c r="E152" t="s">
        <v>1</v>
      </c>
      <c r="F152">
        <v>1013.0780100000001</v>
      </c>
      <c r="G152">
        <v>666.54746999999998</v>
      </c>
      <c r="H152" t="s">
        <v>62</v>
      </c>
    </row>
    <row r="153" spans="1:8" x14ac:dyDescent="0.25">
      <c r="A153" s="1">
        <v>44477</v>
      </c>
      <c r="B153" t="s">
        <v>28</v>
      </c>
      <c r="C153" t="s">
        <v>49</v>
      </c>
      <c r="D153" t="s">
        <v>53</v>
      </c>
      <c r="E153" t="s">
        <v>36</v>
      </c>
      <c r="F153">
        <v>15.587860000000001</v>
      </c>
      <c r="G153">
        <v>8.7378600000000013</v>
      </c>
      <c r="H153" t="s">
        <v>62</v>
      </c>
    </row>
    <row r="154" spans="1:8" x14ac:dyDescent="0.25">
      <c r="A154" s="1">
        <v>44477</v>
      </c>
      <c r="B154" t="s">
        <v>29</v>
      </c>
      <c r="C154" t="s">
        <v>52</v>
      </c>
      <c r="D154" t="s">
        <v>35</v>
      </c>
      <c r="E154" t="s">
        <v>36</v>
      </c>
      <c r="F154">
        <v>13.700000000000001</v>
      </c>
      <c r="G154">
        <v>-34.25</v>
      </c>
      <c r="H154" t="s">
        <v>62</v>
      </c>
    </row>
    <row r="155" spans="1:8" x14ac:dyDescent="0.25">
      <c r="A155" s="1">
        <v>44479</v>
      </c>
      <c r="B155" t="s">
        <v>28</v>
      </c>
      <c r="C155" t="s">
        <v>49</v>
      </c>
      <c r="D155" t="s">
        <v>53</v>
      </c>
      <c r="E155" t="s">
        <v>36</v>
      </c>
      <c r="F155">
        <v>0</v>
      </c>
      <c r="G155">
        <v>-15.587860000000001</v>
      </c>
      <c r="H155" t="s">
        <v>62</v>
      </c>
    </row>
    <row r="156" spans="1:8" x14ac:dyDescent="0.25">
      <c r="A156" s="1">
        <v>44479</v>
      </c>
      <c r="B156" t="s">
        <v>28</v>
      </c>
      <c r="C156" t="s">
        <v>49</v>
      </c>
      <c r="D156" t="s">
        <v>30</v>
      </c>
      <c r="E156" t="s">
        <v>32</v>
      </c>
      <c r="F156">
        <v>137</v>
      </c>
      <c r="G156">
        <v>-274</v>
      </c>
      <c r="H156" t="s">
        <v>62</v>
      </c>
    </row>
    <row r="157" spans="1:8" x14ac:dyDescent="0.25">
      <c r="A157" s="1">
        <v>44479</v>
      </c>
      <c r="B157" t="s">
        <v>28</v>
      </c>
      <c r="C157" t="s">
        <v>52</v>
      </c>
      <c r="D157" t="s">
        <v>47</v>
      </c>
      <c r="E157" t="s">
        <v>36</v>
      </c>
      <c r="F157" s="29">
        <v>4110</v>
      </c>
      <c r="G157" s="29">
        <v>-5480</v>
      </c>
      <c r="H157" t="s">
        <v>62</v>
      </c>
    </row>
    <row r="158" spans="1:8" x14ac:dyDescent="0.25">
      <c r="A158" s="1">
        <v>44479</v>
      </c>
      <c r="B158" t="s">
        <v>29</v>
      </c>
      <c r="C158" t="s">
        <v>50</v>
      </c>
      <c r="D158" t="s">
        <v>56</v>
      </c>
      <c r="E158" t="s">
        <v>1</v>
      </c>
      <c r="F158">
        <v>1827.7868700000001</v>
      </c>
      <c r="G158">
        <v>814.70886000000019</v>
      </c>
      <c r="H158" t="s">
        <v>62</v>
      </c>
    </row>
    <row r="159" spans="1:8" x14ac:dyDescent="0.25">
      <c r="A159" s="1">
        <v>44479</v>
      </c>
      <c r="B159" t="s">
        <v>29</v>
      </c>
      <c r="C159" t="s">
        <v>50</v>
      </c>
      <c r="D159" t="s">
        <v>38</v>
      </c>
      <c r="E159" t="s">
        <v>45</v>
      </c>
      <c r="F159">
        <v>9.4639600000000019</v>
      </c>
      <c r="G159">
        <v>9.4639600000000019</v>
      </c>
      <c r="H159" t="s">
        <v>62</v>
      </c>
    </row>
    <row r="160" spans="1:8" x14ac:dyDescent="0.25">
      <c r="A160" s="1">
        <v>44479</v>
      </c>
      <c r="B160" t="s">
        <v>28</v>
      </c>
      <c r="C160" t="s">
        <v>50</v>
      </c>
      <c r="D160" t="s">
        <v>55</v>
      </c>
      <c r="E160" t="s">
        <v>45</v>
      </c>
      <c r="F160">
        <v>0</v>
      </c>
      <c r="G160">
        <v>-13.644515000000002</v>
      </c>
      <c r="H160" t="s">
        <v>62</v>
      </c>
    </row>
    <row r="161" spans="1:15" x14ac:dyDescent="0.25">
      <c r="A161" s="1">
        <v>44479</v>
      </c>
      <c r="B161" t="s">
        <v>28</v>
      </c>
      <c r="C161" t="s">
        <v>50</v>
      </c>
      <c r="D161" t="s">
        <v>54</v>
      </c>
      <c r="E161" t="s">
        <v>45</v>
      </c>
      <c r="F161">
        <v>0</v>
      </c>
      <c r="G161">
        <v>-26.064250000000001</v>
      </c>
      <c r="H161" t="s">
        <v>62</v>
      </c>
    </row>
    <row r="162" spans="1:15" x14ac:dyDescent="0.25">
      <c r="A162" s="1">
        <v>44490</v>
      </c>
      <c r="B162" t="s">
        <v>29</v>
      </c>
      <c r="C162" t="s">
        <v>50</v>
      </c>
      <c r="D162" t="s">
        <v>56</v>
      </c>
      <c r="E162" t="s">
        <v>1</v>
      </c>
      <c r="F162">
        <v>1823.4700000000003</v>
      </c>
      <c r="G162">
        <v>-4.1100000000000003</v>
      </c>
      <c r="H162" t="s">
        <v>62</v>
      </c>
    </row>
    <row r="163" spans="1:15" x14ac:dyDescent="0.25">
      <c r="A163" s="1">
        <v>44490</v>
      </c>
      <c r="B163" t="s">
        <v>29</v>
      </c>
      <c r="C163" t="s">
        <v>50</v>
      </c>
      <c r="D163" t="s">
        <v>38</v>
      </c>
      <c r="E163" t="s">
        <v>45</v>
      </c>
      <c r="F163">
        <v>10.36542</v>
      </c>
      <c r="G163">
        <v>0.89323999999999903</v>
      </c>
      <c r="H163" t="s">
        <v>62</v>
      </c>
    </row>
    <row r="164" spans="1:15" x14ac:dyDescent="0.25">
      <c r="A164" s="1">
        <v>44490</v>
      </c>
      <c r="B164" t="s">
        <v>28</v>
      </c>
      <c r="C164" t="s">
        <v>49</v>
      </c>
      <c r="D164" t="s">
        <v>30</v>
      </c>
      <c r="E164" t="s">
        <v>32</v>
      </c>
      <c r="F164">
        <v>46.580000000000005</v>
      </c>
      <c r="G164">
        <v>-90.42</v>
      </c>
      <c r="H164" t="s">
        <v>62</v>
      </c>
    </row>
    <row r="165" spans="1:15" x14ac:dyDescent="0.25">
      <c r="A165" s="1">
        <v>44490</v>
      </c>
      <c r="B165" t="s">
        <v>28</v>
      </c>
      <c r="C165" t="s">
        <v>52</v>
      </c>
      <c r="D165" t="s">
        <v>47</v>
      </c>
      <c r="E165" t="s">
        <v>36</v>
      </c>
      <c r="F165" s="29">
        <v>4110</v>
      </c>
      <c r="G165" s="29">
        <v>-4110</v>
      </c>
      <c r="H165" t="s">
        <v>62</v>
      </c>
    </row>
    <row r="166" spans="1:15" x14ac:dyDescent="0.25">
      <c r="A166" s="1">
        <v>44490</v>
      </c>
      <c r="B166" t="s">
        <v>28</v>
      </c>
      <c r="C166" t="s">
        <v>50</v>
      </c>
      <c r="D166" t="s">
        <v>5</v>
      </c>
      <c r="E166" t="s">
        <v>58</v>
      </c>
      <c r="F166">
        <v>0.28770000000000001</v>
      </c>
      <c r="G166">
        <v>0.28770000000000001</v>
      </c>
      <c r="H166" t="s">
        <v>64</v>
      </c>
    </row>
    <row r="167" spans="1:15" x14ac:dyDescent="0.25">
      <c r="A167" s="1">
        <v>44490</v>
      </c>
      <c r="B167" t="s">
        <v>28</v>
      </c>
      <c r="C167" t="s">
        <v>50</v>
      </c>
      <c r="D167" t="s">
        <v>42</v>
      </c>
      <c r="E167" t="s">
        <v>43</v>
      </c>
      <c r="F167">
        <v>549.56043000000011</v>
      </c>
      <c r="G167">
        <v>549.56043000000011</v>
      </c>
      <c r="H167" t="s">
        <v>62</v>
      </c>
    </row>
    <row r="168" spans="1:15" x14ac:dyDescent="0.25">
      <c r="A168" s="1">
        <v>44490</v>
      </c>
      <c r="B168" t="s">
        <v>28</v>
      </c>
      <c r="C168" t="s">
        <v>50</v>
      </c>
      <c r="D168" t="s">
        <v>6</v>
      </c>
      <c r="E168" t="s">
        <v>43</v>
      </c>
      <c r="F168">
        <v>-342.48630000000003</v>
      </c>
      <c r="G168">
        <v>-342.48630000000003</v>
      </c>
      <c r="H168" t="s">
        <v>62</v>
      </c>
    </row>
    <row r="169" spans="1:15" x14ac:dyDescent="0.25">
      <c r="A169" s="1">
        <v>44490</v>
      </c>
      <c r="B169" t="s">
        <v>29</v>
      </c>
      <c r="C169" t="s">
        <v>52</v>
      </c>
      <c r="D169" t="s">
        <v>35</v>
      </c>
      <c r="E169" t="s">
        <v>36</v>
      </c>
      <c r="F169">
        <v>0</v>
      </c>
      <c r="G169">
        <v>-13.700000000000001</v>
      </c>
      <c r="H169" t="s">
        <v>62</v>
      </c>
    </row>
    <row r="170" spans="1:15" x14ac:dyDescent="0.25">
      <c r="A170" s="1">
        <v>44490</v>
      </c>
      <c r="B170" t="s">
        <v>29</v>
      </c>
      <c r="C170" t="s">
        <v>49</v>
      </c>
      <c r="D170" t="s">
        <v>39</v>
      </c>
      <c r="E170" t="s">
        <v>45</v>
      </c>
      <c r="F170">
        <v>0</v>
      </c>
      <c r="G170">
        <v>-1.0606113763553219E-5</v>
      </c>
      <c r="H170" t="s">
        <v>62</v>
      </c>
    </row>
    <row r="171" spans="1:15" x14ac:dyDescent="0.25">
      <c r="A171" s="1">
        <v>44528</v>
      </c>
      <c r="B171" t="s">
        <v>29</v>
      </c>
      <c r="C171" t="s">
        <v>49</v>
      </c>
      <c r="D171" t="s">
        <v>53</v>
      </c>
      <c r="E171" t="s">
        <v>69</v>
      </c>
      <c r="F171">
        <v>5.4851943735811082</v>
      </c>
      <c r="G171">
        <v>5.4851943735811082</v>
      </c>
      <c r="H171" t="s">
        <v>63</v>
      </c>
    </row>
    <row r="172" spans="1:15" x14ac:dyDescent="0.25">
      <c r="A172" s="1">
        <v>44528</v>
      </c>
      <c r="B172" t="s">
        <v>29</v>
      </c>
      <c r="C172" t="s">
        <v>49</v>
      </c>
      <c r="D172" t="s">
        <v>59</v>
      </c>
      <c r="E172" t="s">
        <v>69</v>
      </c>
      <c r="F172">
        <v>4848.9496551724142</v>
      </c>
      <c r="G172">
        <v>4848.9496551724142</v>
      </c>
      <c r="H172" t="s">
        <v>63</v>
      </c>
    </row>
    <row r="173" spans="1:15" x14ac:dyDescent="0.25">
      <c r="A173" s="1">
        <v>44528</v>
      </c>
      <c r="B173" t="s">
        <v>28</v>
      </c>
      <c r="C173" t="s">
        <v>50</v>
      </c>
      <c r="D173" t="s">
        <v>5</v>
      </c>
      <c r="E173" t="s">
        <v>58</v>
      </c>
      <c r="F173">
        <v>0</v>
      </c>
      <c r="G173">
        <v>-0.28770000000000001</v>
      </c>
      <c r="H173" t="s">
        <v>64</v>
      </c>
    </row>
    <row r="174" spans="1:15" x14ac:dyDescent="0.25">
      <c r="A174" s="1">
        <v>44528</v>
      </c>
      <c r="B174" t="s">
        <v>28</v>
      </c>
      <c r="C174" t="s">
        <v>50</v>
      </c>
      <c r="D174" t="s">
        <v>42</v>
      </c>
      <c r="E174" t="s">
        <v>43</v>
      </c>
      <c r="F174">
        <v>0</v>
      </c>
      <c r="G174">
        <v>-549.56043000000011</v>
      </c>
      <c r="H174" t="s">
        <v>62</v>
      </c>
    </row>
    <row r="175" spans="1:15" x14ac:dyDescent="0.25">
      <c r="A175" s="1">
        <v>44528</v>
      </c>
      <c r="B175" t="s">
        <v>29</v>
      </c>
      <c r="C175" t="s">
        <v>49</v>
      </c>
      <c r="D175" t="s">
        <v>18</v>
      </c>
      <c r="E175" t="s">
        <v>60</v>
      </c>
      <c r="F175">
        <v>1.3398044188524798E-2</v>
      </c>
      <c r="G175">
        <v>1.3398044188524798E-2</v>
      </c>
      <c r="H175" t="s">
        <v>63</v>
      </c>
      <c r="N175" s="29">
        <v>58917.82</v>
      </c>
      <c r="O175">
        <v>0.1263</v>
      </c>
    </row>
    <row r="176" spans="1:15" x14ac:dyDescent="0.25">
      <c r="A176" s="1">
        <v>44528</v>
      </c>
      <c r="B176" t="s">
        <v>29</v>
      </c>
      <c r="C176" t="s">
        <v>49</v>
      </c>
      <c r="D176" t="s">
        <v>59</v>
      </c>
      <c r="E176" t="s">
        <v>60</v>
      </c>
      <c r="F176">
        <v>5420.9152068965523</v>
      </c>
      <c r="G176">
        <v>5420.9152068965523</v>
      </c>
      <c r="H176" t="s">
        <v>63</v>
      </c>
      <c r="L176" s="58">
        <v>2076.0770000000002</v>
      </c>
      <c r="M176">
        <f>+L176/2</f>
        <v>1038.0385000000001</v>
      </c>
      <c r="N176">
        <f>+M176/N175</f>
        <v>1.7618413240679986E-2</v>
      </c>
    </row>
    <row r="177" spans="1:14" x14ac:dyDescent="0.25">
      <c r="A177" s="1">
        <v>44528</v>
      </c>
      <c r="B177" t="s">
        <v>29</v>
      </c>
      <c r="C177" t="s">
        <v>49</v>
      </c>
      <c r="D177" t="s">
        <v>65</v>
      </c>
      <c r="E177" t="s">
        <v>66</v>
      </c>
      <c r="F177">
        <v>211.04765432098768</v>
      </c>
      <c r="G177">
        <v>211.04765432098768</v>
      </c>
      <c r="H177" t="s">
        <v>63</v>
      </c>
    </row>
    <row r="178" spans="1:14" x14ac:dyDescent="0.25">
      <c r="A178" s="1">
        <v>44528</v>
      </c>
      <c r="B178" t="s">
        <v>29</v>
      </c>
      <c r="C178" t="s">
        <v>49</v>
      </c>
      <c r="D178" t="s">
        <v>68</v>
      </c>
      <c r="E178" t="s">
        <v>66</v>
      </c>
      <c r="F178">
        <v>854.74300000000005</v>
      </c>
      <c r="G178">
        <v>854.74300000000005</v>
      </c>
      <c r="H178" t="s">
        <v>63</v>
      </c>
    </row>
    <row r="179" spans="1:14" x14ac:dyDescent="0.25">
      <c r="A179" s="1">
        <v>44528</v>
      </c>
      <c r="B179" t="s">
        <v>67</v>
      </c>
      <c r="C179" t="s">
        <v>49</v>
      </c>
      <c r="D179" t="s">
        <v>7</v>
      </c>
      <c r="E179" t="s">
        <v>1</v>
      </c>
      <c r="F179">
        <v>222.70256940000004</v>
      </c>
      <c r="G179">
        <v>222.70256940000004</v>
      </c>
      <c r="H179" t="s">
        <v>62</v>
      </c>
    </row>
    <row r="180" spans="1:14" x14ac:dyDescent="0.25">
      <c r="A180" s="1">
        <v>44528</v>
      </c>
      <c r="B180" t="s">
        <v>29</v>
      </c>
      <c r="C180" t="s">
        <v>50</v>
      </c>
      <c r="D180" t="s">
        <v>56</v>
      </c>
      <c r="E180" t="s">
        <v>1</v>
      </c>
      <c r="F180">
        <v>0</v>
      </c>
      <c r="G180">
        <v>-1823.6768700000002</v>
      </c>
      <c r="H180" t="s">
        <v>62</v>
      </c>
    </row>
    <row r="181" spans="1:14" x14ac:dyDescent="0.25">
      <c r="A181" s="1">
        <v>44528</v>
      </c>
      <c r="B181" t="s">
        <v>29</v>
      </c>
      <c r="C181" t="s">
        <v>50</v>
      </c>
      <c r="D181" t="s">
        <v>38</v>
      </c>
      <c r="E181" t="s">
        <v>45</v>
      </c>
      <c r="F181">
        <v>0</v>
      </c>
      <c r="G181">
        <v>-10.357200000000001</v>
      </c>
      <c r="H181" t="s">
        <v>62</v>
      </c>
    </row>
    <row r="182" spans="1:14" x14ac:dyDescent="0.25">
      <c r="A182" s="1">
        <v>44528</v>
      </c>
      <c r="B182" t="s">
        <v>28</v>
      </c>
      <c r="C182" t="s">
        <v>49</v>
      </c>
      <c r="D182" t="s">
        <v>30</v>
      </c>
      <c r="E182" t="s">
        <v>32</v>
      </c>
      <c r="F182">
        <v>0</v>
      </c>
      <c r="G182">
        <v>-46.580000000000005</v>
      </c>
      <c r="H182" t="s">
        <v>62</v>
      </c>
    </row>
    <row r="183" spans="1:14" x14ac:dyDescent="0.25">
      <c r="A183" s="1">
        <v>44528</v>
      </c>
      <c r="B183" t="s">
        <v>28</v>
      </c>
      <c r="C183" t="s">
        <v>50</v>
      </c>
      <c r="D183" t="s">
        <v>6</v>
      </c>
      <c r="E183" t="s">
        <v>43</v>
      </c>
      <c r="F183">
        <v>0</v>
      </c>
      <c r="G183">
        <v>342.48630000000003</v>
      </c>
      <c r="H183" t="s">
        <v>62</v>
      </c>
    </row>
    <row r="184" spans="1:14" x14ac:dyDescent="0.25">
      <c r="A184" s="1">
        <v>44532</v>
      </c>
      <c r="B184" t="s">
        <v>67</v>
      </c>
      <c r="C184" t="s">
        <v>49</v>
      </c>
      <c r="D184" t="s">
        <v>7</v>
      </c>
      <c r="E184" t="s">
        <v>1</v>
      </c>
      <c r="F184">
        <v>-222.70256940000004</v>
      </c>
      <c r="G184">
        <v>-222.70256940000004</v>
      </c>
      <c r="H184" t="s">
        <v>62</v>
      </c>
      <c r="I184" s="29">
        <v>1041.2449999999999</v>
      </c>
      <c r="J184">
        <f>+I184/4300</f>
        <v>0.24214999999999998</v>
      </c>
    </row>
    <row r="185" spans="1:14" x14ac:dyDescent="0.25">
      <c r="A185" s="1">
        <v>44532</v>
      </c>
      <c r="B185" t="s">
        <v>29</v>
      </c>
      <c r="C185" t="s">
        <v>49</v>
      </c>
      <c r="D185" t="s">
        <v>68</v>
      </c>
      <c r="E185" t="s">
        <v>71</v>
      </c>
      <c r="F185">
        <v>2281.24865</v>
      </c>
      <c r="G185" s="29">
        <v>1426.5056500000001</v>
      </c>
      <c r="H185" t="s">
        <v>62</v>
      </c>
    </row>
    <row r="186" spans="1:14" x14ac:dyDescent="0.25">
      <c r="A186" s="1">
        <v>44532</v>
      </c>
      <c r="B186" t="s">
        <v>29</v>
      </c>
      <c r="C186" t="s">
        <v>49</v>
      </c>
      <c r="D186" t="s">
        <v>5</v>
      </c>
      <c r="E186" t="s">
        <v>71</v>
      </c>
      <c r="F186">
        <v>0.33174549999999997</v>
      </c>
      <c r="G186">
        <v>0.33174549999999997</v>
      </c>
      <c r="H186" t="s">
        <v>62</v>
      </c>
    </row>
    <row r="187" spans="1:14" x14ac:dyDescent="0.25">
      <c r="A187" s="1">
        <v>44534</v>
      </c>
      <c r="B187" t="s">
        <v>29</v>
      </c>
      <c r="C187" t="s">
        <v>49</v>
      </c>
      <c r="D187" t="s">
        <v>53</v>
      </c>
      <c r="E187" t="s">
        <v>69</v>
      </c>
      <c r="F187">
        <v>0</v>
      </c>
      <c r="G187">
        <v>-5.4851943735811046</v>
      </c>
      <c r="H187" t="s">
        <v>63</v>
      </c>
    </row>
    <row r="188" spans="1:14" x14ac:dyDescent="0.25">
      <c r="A188" s="1">
        <v>44534</v>
      </c>
      <c r="B188" t="s">
        <v>29</v>
      </c>
      <c r="C188" t="s">
        <v>49</v>
      </c>
      <c r="D188" t="s">
        <v>59</v>
      </c>
      <c r="E188" t="s">
        <v>69</v>
      </c>
      <c r="F188">
        <v>0</v>
      </c>
      <c r="G188">
        <v>-4848.9496551724178</v>
      </c>
      <c r="H188" t="s">
        <v>63</v>
      </c>
    </row>
    <row r="189" spans="1:14" x14ac:dyDescent="0.25">
      <c r="A189" s="1">
        <v>44534</v>
      </c>
      <c r="B189" t="s">
        <v>29</v>
      </c>
      <c r="C189" t="s">
        <v>49</v>
      </c>
      <c r="D189" t="s">
        <v>18</v>
      </c>
      <c r="E189" t="s">
        <v>60</v>
      </c>
      <c r="F189">
        <v>2.4137226139731582E-2</v>
      </c>
      <c r="G189">
        <v>1.0739181951206786E-2</v>
      </c>
      <c r="H189" t="s">
        <v>63</v>
      </c>
      <c r="N189">
        <f>+M176/O175</f>
        <v>8218.8321456848789</v>
      </c>
    </row>
    <row r="190" spans="1:14" x14ac:dyDescent="0.25">
      <c r="A190" s="1">
        <v>44534</v>
      </c>
      <c r="B190" t="s">
        <v>29</v>
      </c>
      <c r="C190" t="s">
        <v>49</v>
      </c>
      <c r="D190" t="s">
        <v>59</v>
      </c>
      <c r="E190" t="s">
        <v>60</v>
      </c>
      <c r="F190">
        <v>11259.800039588285</v>
      </c>
      <c r="G190">
        <v>5838.8848326917323</v>
      </c>
      <c r="H190" t="s">
        <v>63</v>
      </c>
    </row>
  </sheetData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F57FB-1701-4F5F-A0BB-2F3B6800D9BE}">
  <sheetPr>
    <tabColor theme="9" tint="0.59999389629810485"/>
  </sheetPr>
  <dimension ref="A1:I168"/>
  <sheetViews>
    <sheetView tabSelected="1" workbookViewId="0">
      <selection activeCell="J10" sqref="J9:J10"/>
    </sheetView>
  </sheetViews>
  <sheetFormatPr baseColWidth="10" defaultRowHeight="15" x14ac:dyDescent="0.25"/>
  <cols>
    <col min="1" max="1" width="12.85546875" customWidth="1"/>
    <col min="2" max="2" width="12.85546875" bestFit="1" customWidth="1"/>
    <col min="3" max="3" width="16.28515625" bestFit="1" customWidth="1"/>
    <col min="4" max="4" width="12" bestFit="1" customWidth="1"/>
    <col min="5" max="5" width="16.85546875" bestFit="1" customWidth="1"/>
  </cols>
  <sheetData>
    <row r="1" spans="1:5" x14ac:dyDescent="0.25">
      <c r="A1" t="s">
        <v>81</v>
      </c>
      <c r="B1" t="s">
        <v>89</v>
      </c>
      <c r="C1" t="s">
        <v>90</v>
      </c>
      <c r="D1" t="s">
        <v>93</v>
      </c>
      <c r="E1" t="s">
        <v>94</v>
      </c>
    </row>
    <row r="2" spans="1:5" x14ac:dyDescent="0.25">
      <c r="A2" s="1">
        <v>44295</v>
      </c>
      <c r="B2" t="s">
        <v>29</v>
      </c>
      <c r="C2" t="s">
        <v>14</v>
      </c>
      <c r="D2">
        <v>37.699347059861239</v>
      </c>
      <c r="E2">
        <v>37.699347059861239</v>
      </c>
    </row>
    <row r="3" spans="1:5" x14ac:dyDescent="0.25">
      <c r="A3" s="1">
        <v>44301</v>
      </c>
      <c r="B3" t="s">
        <v>29</v>
      </c>
      <c r="C3" t="s">
        <v>14</v>
      </c>
      <c r="D3">
        <v>40.707762267114148</v>
      </c>
      <c r="E3">
        <v>3.0084152072529093</v>
      </c>
    </row>
    <row r="4" spans="1:5" x14ac:dyDescent="0.25">
      <c r="A4" s="1">
        <v>44303</v>
      </c>
      <c r="B4" t="s">
        <v>29</v>
      </c>
      <c r="C4" t="s">
        <v>14</v>
      </c>
      <c r="D4">
        <v>40.707762267114148</v>
      </c>
      <c r="E4">
        <v>0</v>
      </c>
    </row>
    <row r="5" spans="1:5" x14ac:dyDescent="0.25">
      <c r="A5" s="1">
        <v>44309</v>
      </c>
      <c r="B5" t="s">
        <v>29</v>
      </c>
      <c r="C5" t="s">
        <v>14</v>
      </c>
      <c r="D5">
        <v>37.184780007854847</v>
      </c>
      <c r="E5">
        <v>-3.522982259259301</v>
      </c>
    </row>
    <row r="6" spans="1:5" x14ac:dyDescent="0.25">
      <c r="A6" s="1">
        <v>44312</v>
      </c>
      <c r="B6" t="s">
        <v>29</v>
      </c>
      <c r="C6" t="s">
        <v>14</v>
      </c>
      <c r="D6">
        <v>29.895530249304102</v>
      </c>
      <c r="E6">
        <v>-7.2892497585507456</v>
      </c>
    </row>
    <row r="7" spans="1:5" x14ac:dyDescent="0.25">
      <c r="A7" s="1">
        <v>44316</v>
      </c>
      <c r="B7" t="s">
        <v>29</v>
      </c>
      <c r="C7" t="s">
        <v>14</v>
      </c>
      <c r="D7">
        <v>35.891987394507105</v>
      </c>
      <c r="E7">
        <v>5.9964571452030029</v>
      </c>
    </row>
    <row r="8" spans="1:5" x14ac:dyDescent="0.25">
      <c r="A8" s="1">
        <v>44319</v>
      </c>
      <c r="B8" t="s">
        <v>29</v>
      </c>
      <c r="C8" t="s">
        <v>14</v>
      </c>
      <c r="D8">
        <v>39.747708735740808</v>
      </c>
      <c r="E8">
        <v>3.8557213412337035</v>
      </c>
    </row>
    <row r="9" spans="1:5" x14ac:dyDescent="0.25">
      <c r="A9" s="1">
        <v>44329</v>
      </c>
      <c r="B9" t="s">
        <v>29</v>
      </c>
      <c r="C9" t="s">
        <v>14</v>
      </c>
      <c r="D9">
        <v>39.475487704725325</v>
      </c>
      <c r="E9">
        <v>-0.27222103101548356</v>
      </c>
    </row>
    <row r="10" spans="1:5" x14ac:dyDescent="0.25">
      <c r="A10" s="1">
        <v>44330</v>
      </c>
      <c r="B10" t="s">
        <v>29</v>
      </c>
      <c r="C10" t="s">
        <v>14</v>
      </c>
      <c r="D10">
        <v>37.570283532918005</v>
      </c>
      <c r="E10">
        <v>-1.9052041718073198</v>
      </c>
    </row>
    <row r="11" spans="1:5" x14ac:dyDescent="0.25">
      <c r="A11" s="1">
        <v>44332</v>
      </c>
      <c r="B11" t="s">
        <v>29</v>
      </c>
      <c r="C11" t="s">
        <v>14</v>
      </c>
      <c r="D11">
        <v>37.570283532918005</v>
      </c>
      <c r="E11">
        <v>0</v>
      </c>
    </row>
    <row r="12" spans="1:5" x14ac:dyDescent="0.25">
      <c r="A12" s="1">
        <v>44336</v>
      </c>
      <c r="B12" t="s">
        <v>29</v>
      </c>
      <c r="C12" t="s">
        <v>14</v>
      </c>
      <c r="D12">
        <v>29.637768464407106</v>
      </c>
      <c r="E12">
        <v>-7.9325150685108987</v>
      </c>
    </row>
    <row r="13" spans="1:5" x14ac:dyDescent="0.25">
      <c r="A13" s="1">
        <v>44338</v>
      </c>
      <c r="B13" t="s">
        <v>29</v>
      </c>
      <c r="C13" t="s">
        <v>14</v>
      </c>
      <c r="D13">
        <v>25.658534900131329</v>
      </c>
      <c r="E13">
        <v>-3.979233564275777</v>
      </c>
    </row>
    <row r="14" spans="1:5" x14ac:dyDescent="0.25">
      <c r="A14" s="1">
        <v>44343</v>
      </c>
      <c r="B14" t="s">
        <v>29</v>
      </c>
      <c r="C14" t="s">
        <v>14</v>
      </c>
      <c r="D14">
        <v>12.491273963442318</v>
      </c>
      <c r="E14">
        <v>-13.167260936689011</v>
      </c>
    </row>
    <row r="15" spans="1:5" x14ac:dyDescent="0.25">
      <c r="A15" s="1">
        <v>44295</v>
      </c>
      <c r="B15" t="s">
        <v>28</v>
      </c>
      <c r="C15" t="s">
        <v>30</v>
      </c>
      <c r="D15">
        <v>5.3</v>
      </c>
      <c r="E15">
        <v>5.3</v>
      </c>
    </row>
    <row r="16" spans="1:5" x14ac:dyDescent="0.25">
      <c r="A16" s="1">
        <v>44296</v>
      </c>
      <c r="B16" t="s">
        <v>28</v>
      </c>
      <c r="C16" t="s">
        <v>30</v>
      </c>
      <c r="D16">
        <v>5.8</v>
      </c>
      <c r="E16">
        <v>0.5</v>
      </c>
    </row>
    <row r="17" spans="1:5" x14ac:dyDescent="0.25">
      <c r="A17" s="1">
        <v>44312</v>
      </c>
      <c r="B17" t="s">
        <v>28</v>
      </c>
      <c r="C17" t="s">
        <v>30</v>
      </c>
      <c r="D17">
        <v>5.9</v>
      </c>
      <c r="E17">
        <v>0.10000000000000053</v>
      </c>
    </row>
    <row r="18" spans="1:5" x14ac:dyDescent="0.25">
      <c r="A18" s="1">
        <v>44316</v>
      </c>
      <c r="B18" t="s">
        <v>28</v>
      </c>
      <c r="C18" t="s">
        <v>30</v>
      </c>
      <c r="D18">
        <v>5.3</v>
      </c>
      <c r="E18">
        <v>-0.60000000000000053</v>
      </c>
    </row>
    <row r="19" spans="1:5" x14ac:dyDescent="0.25">
      <c r="A19" s="1">
        <v>44320</v>
      </c>
      <c r="B19" t="s">
        <v>28</v>
      </c>
      <c r="C19" t="s">
        <v>30</v>
      </c>
      <c r="D19">
        <v>5.26</v>
      </c>
      <c r="E19">
        <v>-4.0000000000000036E-2</v>
      </c>
    </row>
    <row r="20" spans="1:5" x14ac:dyDescent="0.25">
      <c r="A20" s="1">
        <v>44323</v>
      </c>
      <c r="B20" t="s">
        <v>28</v>
      </c>
      <c r="C20" t="s">
        <v>30</v>
      </c>
      <c r="D20">
        <v>4.3</v>
      </c>
      <c r="E20">
        <v>-0.96</v>
      </c>
    </row>
    <row r="21" spans="1:5" x14ac:dyDescent="0.25">
      <c r="A21" s="1">
        <v>44326</v>
      </c>
      <c r="B21" t="s">
        <v>28</v>
      </c>
      <c r="C21" t="s">
        <v>30</v>
      </c>
      <c r="D21">
        <v>5.0999999999999996</v>
      </c>
      <c r="E21">
        <v>0.79999999999999982</v>
      </c>
    </row>
    <row r="22" spans="1:5" x14ac:dyDescent="0.25">
      <c r="A22" s="1">
        <v>44329</v>
      </c>
      <c r="B22" t="s">
        <v>28</v>
      </c>
      <c r="C22" t="s">
        <v>30</v>
      </c>
      <c r="D22">
        <v>5.7</v>
      </c>
      <c r="E22">
        <v>0.60000000000000053</v>
      </c>
    </row>
    <row r="23" spans="1:5" x14ac:dyDescent="0.25">
      <c r="A23" s="1">
        <v>44330</v>
      </c>
      <c r="B23" t="s">
        <v>28</v>
      </c>
      <c r="C23" t="s">
        <v>30</v>
      </c>
      <c r="D23">
        <v>6.3</v>
      </c>
      <c r="E23">
        <v>0.59999999999999964</v>
      </c>
    </row>
    <row r="24" spans="1:5" x14ac:dyDescent="0.25">
      <c r="A24" s="1">
        <v>44343</v>
      </c>
      <c r="B24" t="s">
        <v>28</v>
      </c>
      <c r="C24" t="s">
        <v>30</v>
      </c>
      <c r="D24">
        <v>2.2400000000000002</v>
      </c>
      <c r="E24">
        <v>-4.0599999999999996</v>
      </c>
    </row>
    <row r="25" spans="1:5" x14ac:dyDescent="0.25">
      <c r="A25" s="1">
        <v>44345</v>
      </c>
      <c r="B25" t="s">
        <v>28</v>
      </c>
      <c r="C25" t="s">
        <v>30</v>
      </c>
      <c r="D25">
        <v>2.16</v>
      </c>
      <c r="E25">
        <v>-8.0000000000000071E-2</v>
      </c>
    </row>
    <row r="26" spans="1:5" x14ac:dyDescent="0.25">
      <c r="A26" s="1">
        <v>44348</v>
      </c>
      <c r="B26" t="s">
        <v>28</v>
      </c>
      <c r="C26" t="s">
        <v>30</v>
      </c>
      <c r="D26">
        <v>1.85</v>
      </c>
      <c r="E26">
        <v>-0.31000000000000005</v>
      </c>
    </row>
    <row r="27" spans="1:5" x14ac:dyDescent="0.25">
      <c r="A27" s="1">
        <v>44352</v>
      </c>
      <c r="B27" t="s">
        <v>28</v>
      </c>
      <c r="C27" t="s">
        <v>30</v>
      </c>
      <c r="D27">
        <v>2.2999999999999998</v>
      </c>
      <c r="E27">
        <v>0.44999999999999973</v>
      </c>
    </row>
    <row r="28" spans="1:5" x14ac:dyDescent="0.25">
      <c r="A28" s="1">
        <v>44357</v>
      </c>
      <c r="B28" t="s">
        <v>28</v>
      </c>
      <c r="C28" t="s">
        <v>30</v>
      </c>
      <c r="D28">
        <v>2.2000000000000002</v>
      </c>
      <c r="E28">
        <v>-9.9999999999999645E-2</v>
      </c>
    </row>
    <row r="29" spans="1:5" x14ac:dyDescent="0.25">
      <c r="A29" s="1">
        <v>44361</v>
      </c>
      <c r="B29" t="s">
        <v>28</v>
      </c>
      <c r="C29" t="s">
        <v>30</v>
      </c>
      <c r="D29">
        <v>1.83</v>
      </c>
      <c r="E29">
        <v>-0.37000000000000011</v>
      </c>
    </row>
    <row r="30" spans="1:5" x14ac:dyDescent="0.25">
      <c r="A30" s="1">
        <v>44378</v>
      </c>
      <c r="B30" t="s">
        <v>28</v>
      </c>
      <c r="C30" t="s">
        <v>30</v>
      </c>
      <c r="D30">
        <v>1.1299999999999999</v>
      </c>
      <c r="E30">
        <v>-0.70000000000000018</v>
      </c>
    </row>
    <row r="31" spans="1:5" x14ac:dyDescent="0.25">
      <c r="A31" s="1">
        <v>44319</v>
      </c>
      <c r="B31" t="s">
        <v>29</v>
      </c>
      <c r="C31" t="s">
        <v>24</v>
      </c>
      <c r="D31">
        <v>48.023140895358416</v>
      </c>
      <c r="E31">
        <v>48.023140895358416</v>
      </c>
    </row>
    <row r="32" spans="1:5" x14ac:dyDescent="0.25">
      <c r="A32" s="1">
        <v>44329</v>
      </c>
      <c r="B32" t="s">
        <v>29</v>
      </c>
      <c r="C32" t="s">
        <v>24</v>
      </c>
      <c r="D32">
        <v>45.706525679758315</v>
      </c>
      <c r="E32">
        <v>-2.3166152156001019</v>
      </c>
    </row>
    <row r="33" spans="1:5" x14ac:dyDescent="0.25">
      <c r="A33" s="1">
        <v>44332</v>
      </c>
      <c r="B33" t="s">
        <v>29</v>
      </c>
      <c r="C33" t="s">
        <v>24</v>
      </c>
      <c r="D33">
        <v>39.559906619060698</v>
      </c>
      <c r="E33">
        <v>-6.146619060697617</v>
      </c>
    </row>
    <row r="34" spans="1:5" x14ac:dyDescent="0.25">
      <c r="A34" s="1">
        <v>44343</v>
      </c>
      <c r="B34" t="s">
        <v>29</v>
      </c>
      <c r="C34" t="s">
        <v>24</v>
      </c>
      <c r="D34">
        <v>17.14197747871464</v>
      </c>
      <c r="E34">
        <v>-22.417929140346057</v>
      </c>
    </row>
    <row r="35" spans="1:5" x14ac:dyDescent="0.25">
      <c r="A35" s="1">
        <v>44350</v>
      </c>
      <c r="B35" t="s">
        <v>29</v>
      </c>
      <c r="C35" t="s">
        <v>24</v>
      </c>
      <c r="D35">
        <v>21.223416643779185</v>
      </c>
      <c r="E35">
        <v>4.0814391650645447</v>
      </c>
    </row>
    <row r="36" spans="1:5" x14ac:dyDescent="0.25">
      <c r="A36" s="1">
        <v>44357</v>
      </c>
      <c r="B36" t="s">
        <v>29</v>
      </c>
      <c r="C36" t="s">
        <v>24</v>
      </c>
      <c r="D36">
        <v>25.621636912936012</v>
      </c>
      <c r="E36">
        <v>4.3982202691568268</v>
      </c>
    </row>
    <row r="37" spans="1:5" x14ac:dyDescent="0.25">
      <c r="A37" s="1">
        <v>44359</v>
      </c>
      <c r="B37" t="s">
        <v>29</v>
      </c>
      <c r="C37" t="s">
        <v>24</v>
      </c>
      <c r="D37">
        <v>20.726130352585415</v>
      </c>
      <c r="E37">
        <v>-4.8955065603505972</v>
      </c>
    </row>
    <row r="38" spans="1:5" x14ac:dyDescent="0.25">
      <c r="A38" s="1">
        <v>44378</v>
      </c>
      <c r="B38" t="s">
        <v>29</v>
      </c>
      <c r="C38" t="s">
        <v>24</v>
      </c>
      <c r="D38">
        <v>20.726130352585415</v>
      </c>
      <c r="E38">
        <v>0</v>
      </c>
    </row>
    <row r="39" spans="1:5" x14ac:dyDescent="0.25">
      <c r="A39" s="1">
        <v>44353</v>
      </c>
      <c r="B39" t="s">
        <v>29</v>
      </c>
      <c r="C39" t="s">
        <v>25</v>
      </c>
      <c r="D39">
        <v>0.28065500319999998</v>
      </c>
      <c r="E39">
        <v>0.28065500319999998</v>
      </c>
    </row>
    <row r="40" spans="1:5" x14ac:dyDescent="0.25">
      <c r="A40" s="1">
        <v>44357</v>
      </c>
      <c r="B40" t="s">
        <v>29</v>
      </c>
      <c r="C40" t="s">
        <v>25</v>
      </c>
      <c r="D40">
        <v>0.28065500319999998</v>
      </c>
      <c r="E40">
        <v>0</v>
      </c>
    </row>
    <row r="41" spans="1:5" x14ac:dyDescent="0.25">
      <c r="A41" s="1">
        <v>44309</v>
      </c>
      <c r="B41" t="s">
        <v>29</v>
      </c>
      <c r="C41" t="s">
        <v>23</v>
      </c>
      <c r="D41">
        <v>0.43152607676008892</v>
      </c>
      <c r="E41">
        <v>0.15087107356008894</v>
      </c>
    </row>
    <row r="42" spans="1:5" x14ac:dyDescent="0.25">
      <c r="A42" s="1">
        <v>44312</v>
      </c>
      <c r="B42" t="s">
        <v>29</v>
      </c>
      <c r="C42" t="s">
        <v>23</v>
      </c>
      <c r="D42">
        <v>0.39192948623849477</v>
      </c>
      <c r="E42">
        <v>-3.9596590521594144E-2</v>
      </c>
    </row>
    <row r="43" spans="1:5" x14ac:dyDescent="0.25">
      <c r="A43" s="1">
        <v>44315</v>
      </c>
      <c r="B43" t="s">
        <v>29</v>
      </c>
      <c r="C43" t="s">
        <v>23</v>
      </c>
      <c r="D43">
        <v>0.41447136548674318</v>
      </c>
      <c r="E43">
        <v>2.2541879248248409E-2</v>
      </c>
    </row>
    <row r="44" spans="1:5" x14ac:dyDescent="0.25">
      <c r="A44" s="1">
        <v>44316</v>
      </c>
      <c r="B44" t="s">
        <v>29</v>
      </c>
      <c r="C44" t="s">
        <v>23</v>
      </c>
      <c r="D44">
        <v>0.44264871454705368</v>
      </c>
      <c r="E44">
        <v>2.8177349060310497E-2</v>
      </c>
    </row>
    <row r="45" spans="1:5" x14ac:dyDescent="0.25">
      <c r="A45" s="1">
        <v>44273</v>
      </c>
      <c r="B45" t="s">
        <v>28</v>
      </c>
      <c r="C45" t="s">
        <v>5</v>
      </c>
      <c r="D45">
        <v>1710</v>
      </c>
      <c r="E45">
        <v>1710</v>
      </c>
    </row>
    <row r="46" spans="1:5" x14ac:dyDescent="0.25">
      <c r="A46" s="1">
        <v>44295</v>
      </c>
      <c r="B46" t="s">
        <v>28</v>
      </c>
      <c r="C46" t="s">
        <v>5</v>
      </c>
      <c r="D46">
        <v>2100</v>
      </c>
      <c r="E46">
        <v>390</v>
      </c>
    </row>
    <row r="47" spans="1:5" x14ac:dyDescent="0.25">
      <c r="A47" s="1">
        <v>44270</v>
      </c>
      <c r="B47" t="s">
        <v>28</v>
      </c>
      <c r="C47" t="s">
        <v>7</v>
      </c>
      <c r="D47">
        <v>11.5</v>
      </c>
      <c r="E47">
        <v>11.5</v>
      </c>
    </row>
    <row r="48" spans="1:5" x14ac:dyDescent="0.25">
      <c r="A48" s="1">
        <v>44273</v>
      </c>
      <c r="B48" t="s">
        <v>28</v>
      </c>
      <c r="C48" t="s">
        <v>7</v>
      </c>
      <c r="D48">
        <v>12.5</v>
      </c>
      <c r="E48">
        <v>1</v>
      </c>
    </row>
    <row r="49" spans="1:5" x14ac:dyDescent="0.25">
      <c r="A49" s="1">
        <v>44284</v>
      </c>
      <c r="B49" t="s">
        <v>28</v>
      </c>
      <c r="C49" t="s">
        <v>7</v>
      </c>
      <c r="D49">
        <v>14.577999999999999</v>
      </c>
      <c r="E49">
        <v>2.0779999999999994</v>
      </c>
    </row>
    <row r="50" spans="1:5" x14ac:dyDescent="0.25">
      <c r="A50" s="1">
        <v>44295</v>
      </c>
      <c r="B50" t="s">
        <v>28</v>
      </c>
      <c r="C50" t="s">
        <v>7</v>
      </c>
      <c r="D50">
        <v>18.18</v>
      </c>
      <c r="E50">
        <v>3.6020000000000003</v>
      </c>
    </row>
    <row r="51" spans="1:5" x14ac:dyDescent="0.25">
      <c r="A51" s="1">
        <v>44273</v>
      </c>
      <c r="B51" t="s">
        <v>28</v>
      </c>
      <c r="C51" t="s">
        <v>2</v>
      </c>
      <c r="D51">
        <v>252</v>
      </c>
      <c r="E51">
        <v>252</v>
      </c>
    </row>
    <row r="52" spans="1:5" x14ac:dyDescent="0.25">
      <c r="A52" s="1">
        <v>44274</v>
      </c>
      <c r="B52" t="s">
        <v>28</v>
      </c>
      <c r="C52" t="s">
        <v>2</v>
      </c>
      <c r="D52">
        <v>252</v>
      </c>
      <c r="E52">
        <v>0</v>
      </c>
    </row>
    <row r="53" spans="1:5" x14ac:dyDescent="0.25">
      <c r="A53" s="1">
        <v>44283</v>
      </c>
      <c r="B53" t="s">
        <v>28</v>
      </c>
      <c r="C53" t="s">
        <v>2</v>
      </c>
      <c r="D53">
        <v>252</v>
      </c>
      <c r="E53">
        <v>0</v>
      </c>
    </row>
    <row r="54" spans="1:5" x14ac:dyDescent="0.25">
      <c r="A54" s="1">
        <v>44284</v>
      </c>
      <c r="B54" t="s">
        <v>28</v>
      </c>
      <c r="C54" t="s">
        <v>2</v>
      </c>
      <c r="D54">
        <v>252</v>
      </c>
      <c r="E54">
        <v>0</v>
      </c>
    </row>
    <row r="55" spans="1:5" x14ac:dyDescent="0.25">
      <c r="A55" s="1">
        <v>44285</v>
      </c>
      <c r="B55" t="s">
        <v>28</v>
      </c>
      <c r="C55" t="s">
        <v>2</v>
      </c>
      <c r="D55">
        <v>262</v>
      </c>
      <c r="E55">
        <v>10</v>
      </c>
    </row>
    <row r="56" spans="1:5" x14ac:dyDescent="0.25">
      <c r="A56" s="1">
        <v>44295</v>
      </c>
      <c r="B56" t="s">
        <v>28</v>
      </c>
      <c r="C56" t="s">
        <v>2</v>
      </c>
      <c r="D56">
        <v>262</v>
      </c>
      <c r="E56">
        <v>0</v>
      </c>
    </row>
    <row r="57" spans="1:5" x14ac:dyDescent="0.25">
      <c r="A57" s="1">
        <v>44329</v>
      </c>
      <c r="B57" t="s">
        <v>28</v>
      </c>
      <c r="C57" t="s">
        <v>2</v>
      </c>
      <c r="D57">
        <v>670</v>
      </c>
      <c r="E57">
        <v>408</v>
      </c>
    </row>
    <row r="58" spans="1:5" x14ac:dyDescent="0.25">
      <c r="A58" s="1">
        <v>44330</v>
      </c>
      <c r="B58" t="s">
        <v>28</v>
      </c>
      <c r="C58" t="s">
        <v>2</v>
      </c>
      <c r="D58">
        <v>670</v>
      </c>
      <c r="E58">
        <v>0</v>
      </c>
    </row>
    <row r="59" spans="1:5" x14ac:dyDescent="0.25">
      <c r="A59" s="1">
        <v>44332</v>
      </c>
      <c r="B59" t="s">
        <v>28</v>
      </c>
      <c r="C59" t="s">
        <v>2</v>
      </c>
      <c r="D59">
        <v>609</v>
      </c>
      <c r="E59">
        <v>-61</v>
      </c>
    </row>
    <row r="60" spans="1:5" x14ac:dyDescent="0.25">
      <c r="A60" s="1">
        <v>44336</v>
      </c>
      <c r="B60" t="s">
        <v>28</v>
      </c>
      <c r="C60" t="s">
        <v>2</v>
      </c>
      <c r="D60">
        <v>500</v>
      </c>
      <c r="E60">
        <v>-109</v>
      </c>
    </row>
    <row r="61" spans="1:5" x14ac:dyDescent="0.25">
      <c r="A61" s="1">
        <v>44338</v>
      </c>
      <c r="B61" t="s">
        <v>28</v>
      </c>
      <c r="C61" t="s">
        <v>2</v>
      </c>
      <c r="D61">
        <v>394</v>
      </c>
      <c r="E61">
        <v>-106</v>
      </c>
    </row>
    <row r="62" spans="1:5" x14ac:dyDescent="0.25">
      <c r="A62" s="1">
        <v>44343</v>
      </c>
      <c r="B62" t="s">
        <v>28</v>
      </c>
      <c r="C62" t="s">
        <v>2</v>
      </c>
      <c r="D62">
        <v>318</v>
      </c>
      <c r="E62">
        <v>-76</v>
      </c>
    </row>
    <row r="63" spans="1:5" x14ac:dyDescent="0.25">
      <c r="A63" s="1">
        <v>44353</v>
      </c>
      <c r="B63" t="s">
        <v>28</v>
      </c>
      <c r="C63" t="s">
        <v>2</v>
      </c>
      <c r="D63">
        <v>411</v>
      </c>
      <c r="E63">
        <v>93</v>
      </c>
    </row>
    <row r="64" spans="1:5" x14ac:dyDescent="0.25">
      <c r="A64" s="1">
        <v>44270</v>
      </c>
      <c r="B64" t="s">
        <v>28</v>
      </c>
      <c r="C64" t="s">
        <v>3</v>
      </c>
      <c r="D64">
        <v>1</v>
      </c>
      <c r="E64">
        <v>1</v>
      </c>
    </row>
    <row r="65" spans="1:5" x14ac:dyDescent="0.25">
      <c r="A65" s="1">
        <v>44271</v>
      </c>
      <c r="B65" t="s">
        <v>28</v>
      </c>
      <c r="C65" t="s">
        <v>3</v>
      </c>
      <c r="D65">
        <v>1</v>
      </c>
      <c r="E65">
        <v>0</v>
      </c>
    </row>
    <row r="66" spans="1:5" x14ac:dyDescent="0.25">
      <c r="A66" s="1">
        <v>44273</v>
      </c>
      <c r="B66" t="s">
        <v>28</v>
      </c>
      <c r="C66" t="s">
        <v>3</v>
      </c>
      <c r="D66">
        <v>1</v>
      </c>
      <c r="E66">
        <v>0</v>
      </c>
    </row>
    <row r="67" spans="1:5" x14ac:dyDescent="0.25">
      <c r="A67" s="1">
        <v>44274</v>
      </c>
      <c r="B67" t="s">
        <v>28</v>
      </c>
      <c r="C67" t="s">
        <v>3</v>
      </c>
      <c r="D67">
        <v>1</v>
      </c>
      <c r="E67">
        <v>0</v>
      </c>
    </row>
    <row r="68" spans="1:5" x14ac:dyDescent="0.25">
      <c r="A68" s="1">
        <v>44270</v>
      </c>
      <c r="B68" t="s">
        <v>28</v>
      </c>
      <c r="C68" t="s">
        <v>18</v>
      </c>
      <c r="D68">
        <v>61243</v>
      </c>
      <c r="E68">
        <f>+Movimientos11[[#This Row],[Price]]-D65</f>
        <v>61242</v>
      </c>
    </row>
    <row r="69" spans="1:5" x14ac:dyDescent="0.25">
      <c r="A69" s="1">
        <v>44284</v>
      </c>
      <c r="B69" t="s">
        <v>28</v>
      </c>
      <c r="C69" t="s">
        <v>3</v>
      </c>
      <c r="D69">
        <v>1</v>
      </c>
      <c r="E69">
        <v>0</v>
      </c>
    </row>
    <row r="70" spans="1:5" x14ac:dyDescent="0.25">
      <c r="A70" s="1">
        <v>44295</v>
      </c>
      <c r="B70" t="s">
        <v>28</v>
      </c>
      <c r="C70" t="s">
        <v>3</v>
      </c>
      <c r="D70">
        <v>1</v>
      </c>
      <c r="E70">
        <v>0</v>
      </c>
    </row>
    <row r="71" spans="1:5" x14ac:dyDescent="0.25">
      <c r="A71" s="1">
        <v>44274</v>
      </c>
      <c r="B71" t="s">
        <v>28</v>
      </c>
      <c r="C71" t="s">
        <v>6</v>
      </c>
      <c r="D71">
        <v>1</v>
      </c>
      <c r="E71">
        <v>1</v>
      </c>
    </row>
    <row r="72" spans="1:5" x14ac:dyDescent="0.25">
      <c r="A72" s="1">
        <v>44295</v>
      </c>
      <c r="B72" t="s">
        <v>28</v>
      </c>
      <c r="C72" t="s">
        <v>6</v>
      </c>
      <c r="D72">
        <v>1</v>
      </c>
      <c r="E72">
        <v>0</v>
      </c>
    </row>
    <row r="73" spans="1:5" x14ac:dyDescent="0.25">
      <c r="A73" s="1">
        <v>44296</v>
      </c>
      <c r="B73" t="s">
        <v>28</v>
      </c>
      <c r="C73" t="s">
        <v>6</v>
      </c>
      <c r="D73">
        <v>1</v>
      </c>
      <c r="E73">
        <v>0</v>
      </c>
    </row>
    <row r="74" spans="1:5" x14ac:dyDescent="0.25">
      <c r="A74" s="1">
        <v>44329</v>
      </c>
      <c r="B74" t="s">
        <v>28</v>
      </c>
      <c r="C74" t="s">
        <v>6</v>
      </c>
      <c r="D74">
        <v>1</v>
      </c>
      <c r="E74">
        <v>0</v>
      </c>
    </row>
    <row r="75" spans="1:5" x14ac:dyDescent="0.25">
      <c r="A75" s="1">
        <v>44330</v>
      </c>
      <c r="B75" t="s">
        <v>28</v>
      </c>
      <c r="C75" t="s">
        <v>6</v>
      </c>
      <c r="D75">
        <v>1</v>
      </c>
      <c r="E75">
        <v>0</v>
      </c>
    </row>
    <row r="76" spans="1:5" x14ac:dyDescent="0.25">
      <c r="A76" s="1">
        <v>44332</v>
      </c>
      <c r="B76" t="s">
        <v>28</v>
      </c>
      <c r="C76" t="s">
        <v>6</v>
      </c>
      <c r="D76">
        <v>1</v>
      </c>
      <c r="E76">
        <v>0</v>
      </c>
    </row>
    <row r="77" spans="1:5" x14ac:dyDescent="0.25">
      <c r="A77" s="1">
        <v>44338</v>
      </c>
      <c r="B77" t="s">
        <v>28</v>
      </c>
      <c r="C77" t="s">
        <v>6</v>
      </c>
      <c r="D77">
        <v>1</v>
      </c>
      <c r="E77">
        <v>0</v>
      </c>
    </row>
    <row r="78" spans="1:5" x14ac:dyDescent="0.25">
      <c r="A78" s="1">
        <v>44343</v>
      </c>
      <c r="B78" t="s">
        <v>28</v>
      </c>
      <c r="C78" t="s">
        <v>6</v>
      </c>
      <c r="D78">
        <v>1</v>
      </c>
      <c r="E78">
        <v>0</v>
      </c>
    </row>
    <row r="79" spans="1:5" x14ac:dyDescent="0.25">
      <c r="A79" s="1">
        <v>44348</v>
      </c>
      <c r="B79" t="s">
        <v>28</v>
      </c>
      <c r="C79" t="s">
        <v>6</v>
      </c>
      <c r="D79">
        <v>1</v>
      </c>
      <c r="E79">
        <v>0</v>
      </c>
    </row>
    <row r="80" spans="1:5" x14ac:dyDescent="0.25">
      <c r="A80" s="1">
        <v>44353</v>
      </c>
      <c r="B80" t="s">
        <v>28</v>
      </c>
      <c r="C80" t="s">
        <v>6</v>
      </c>
      <c r="D80">
        <v>1</v>
      </c>
      <c r="E80">
        <v>0</v>
      </c>
    </row>
    <row r="81" spans="1:5" x14ac:dyDescent="0.25">
      <c r="A81" s="1">
        <v>44303</v>
      </c>
      <c r="B81" t="s">
        <v>29</v>
      </c>
      <c r="C81" t="s">
        <v>22</v>
      </c>
      <c r="D81">
        <v>1002.55144032921</v>
      </c>
      <c r="E81">
        <v>1002.55144032921</v>
      </c>
    </row>
    <row r="82" spans="1:5" x14ac:dyDescent="0.25">
      <c r="A82" s="1">
        <v>44306</v>
      </c>
      <c r="B82" t="s">
        <v>29</v>
      </c>
      <c r="C82" t="s">
        <v>22</v>
      </c>
      <c r="D82">
        <v>789.32</v>
      </c>
      <c r="E82">
        <v>-213.23144032920993</v>
      </c>
    </row>
    <row r="83" spans="1:5" x14ac:dyDescent="0.25">
      <c r="A83" s="1">
        <v>44298</v>
      </c>
      <c r="B83" t="s">
        <v>29</v>
      </c>
      <c r="C83" t="s">
        <v>33</v>
      </c>
      <c r="D83">
        <v>1.5912682813489067</v>
      </c>
      <c r="E83">
        <v>1.5912682813489067</v>
      </c>
    </row>
    <row r="84" spans="1:5" x14ac:dyDescent="0.25">
      <c r="A84" s="1">
        <v>44303</v>
      </c>
      <c r="B84" t="s">
        <v>29</v>
      </c>
      <c r="C84" t="s">
        <v>33</v>
      </c>
      <c r="D84">
        <v>1.5912682813489067</v>
      </c>
      <c r="E84">
        <v>0</v>
      </c>
    </row>
    <row r="85" spans="1:5" x14ac:dyDescent="0.25">
      <c r="A85" s="1">
        <v>44298</v>
      </c>
      <c r="B85" t="s">
        <v>29</v>
      </c>
      <c r="C85" t="s">
        <v>20</v>
      </c>
      <c r="D85">
        <v>130.25943948268826</v>
      </c>
      <c r="E85">
        <v>130.25943948268826</v>
      </c>
    </row>
    <row r="86" spans="1:5" x14ac:dyDescent="0.25">
      <c r="A86" s="1">
        <v>44303</v>
      </c>
      <c r="B86" t="s">
        <v>29</v>
      </c>
      <c r="C86" t="s">
        <v>20</v>
      </c>
      <c r="D86">
        <v>127.12407399020451</v>
      </c>
      <c r="E86">
        <v>-3.1353654924837571</v>
      </c>
    </row>
    <row r="87" spans="1:5" x14ac:dyDescent="0.25">
      <c r="A87" s="1">
        <v>44309</v>
      </c>
      <c r="B87" t="s">
        <v>29</v>
      </c>
      <c r="C87" t="s">
        <v>20</v>
      </c>
      <c r="D87">
        <v>60</v>
      </c>
      <c r="E87">
        <v>-67.124073990204508</v>
      </c>
    </row>
    <row r="88" spans="1:5" x14ac:dyDescent="0.25">
      <c r="A88" s="1">
        <v>44298</v>
      </c>
      <c r="B88" t="s">
        <v>29</v>
      </c>
      <c r="C88" t="s">
        <v>13</v>
      </c>
      <c r="D88">
        <v>23770435.277755961</v>
      </c>
      <c r="E88">
        <v>23770435.277755961</v>
      </c>
    </row>
    <row r="89" spans="1:5" x14ac:dyDescent="0.25">
      <c r="A89" s="1">
        <v>44301</v>
      </c>
      <c r="B89" t="s">
        <v>29</v>
      </c>
      <c r="C89" t="str">
        <f>+C88</f>
        <v>Climb-BNB LP</v>
      </c>
      <c r="D89">
        <v>23492381.663083259</v>
      </c>
      <c r="E89">
        <v>-278053.61467270181</v>
      </c>
    </row>
    <row r="90" spans="1:5" x14ac:dyDescent="0.25">
      <c r="A90" s="1">
        <v>44295</v>
      </c>
      <c r="B90" t="s">
        <v>29</v>
      </c>
      <c r="C90" t="s">
        <v>16</v>
      </c>
      <c r="D90">
        <v>1203408.421394222</v>
      </c>
      <c r="E90">
        <v>1203408.421394222</v>
      </c>
    </row>
    <row r="91" spans="1:5" x14ac:dyDescent="0.25">
      <c r="A91" s="1">
        <v>44296</v>
      </c>
      <c r="B91" t="s">
        <v>29</v>
      </c>
      <c r="C91" t="s">
        <v>16</v>
      </c>
      <c r="D91">
        <v>1110787.4120370604</v>
      </c>
      <c r="E91">
        <v>-92621.009357161587</v>
      </c>
    </row>
    <row r="92" spans="1:5" x14ac:dyDescent="0.25">
      <c r="A92" s="1">
        <v>44297</v>
      </c>
      <c r="B92" t="s">
        <v>29</v>
      </c>
      <c r="C92" t="s">
        <v>16</v>
      </c>
      <c r="D92">
        <v>1110787.4120370604</v>
      </c>
      <c r="E92">
        <v>0</v>
      </c>
    </row>
    <row r="93" spans="1:5" x14ac:dyDescent="0.25">
      <c r="A93" s="1">
        <v>44298</v>
      </c>
      <c r="B93" t="s">
        <v>29</v>
      </c>
      <c r="C93" t="s">
        <v>16</v>
      </c>
      <c r="D93">
        <v>1031744.259731499</v>
      </c>
      <c r="E93">
        <v>-79043.152305561351</v>
      </c>
    </row>
    <row r="94" spans="1:5" x14ac:dyDescent="0.25">
      <c r="A94" s="1">
        <v>44274</v>
      </c>
      <c r="B94" t="s">
        <v>28</v>
      </c>
      <c r="C94" t="s">
        <v>18</v>
      </c>
      <c r="D94">
        <v>58870.720000000001</v>
      </c>
      <c r="E94">
        <v>-2372.2799999999988</v>
      </c>
    </row>
    <row r="95" spans="1:5" x14ac:dyDescent="0.25">
      <c r="A95" s="1">
        <v>44273</v>
      </c>
      <c r="B95" t="s">
        <v>28</v>
      </c>
      <c r="C95" t="s">
        <v>4</v>
      </c>
      <c r="D95">
        <v>48.65</v>
      </c>
      <c r="E95">
        <v>48.65</v>
      </c>
    </row>
    <row r="96" spans="1:5" x14ac:dyDescent="0.25">
      <c r="A96" s="1">
        <v>44283</v>
      </c>
      <c r="B96" t="s">
        <v>28</v>
      </c>
      <c r="C96" t="s">
        <v>4</v>
      </c>
      <c r="D96">
        <v>48.65</v>
      </c>
      <c r="E96">
        <v>0</v>
      </c>
    </row>
    <row r="97" spans="1:5" x14ac:dyDescent="0.25">
      <c r="A97" s="1">
        <v>44274</v>
      </c>
      <c r="B97" t="s">
        <v>28</v>
      </c>
      <c r="C97" t="s">
        <v>8</v>
      </c>
      <c r="D97">
        <v>22.44</v>
      </c>
      <c r="E97">
        <v>22.44</v>
      </c>
    </row>
    <row r="98" spans="1:5" x14ac:dyDescent="0.25">
      <c r="A98" s="1">
        <v>44295</v>
      </c>
      <c r="B98" t="s">
        <v>28</v>
      </c>
      <c r="C98" t="s">
        <v>8</v>
      </c>
      <c r="D98">
        <v>25.17</v>
      </c>
      <c r="E98">
        <v>2.7300000000000004</v>
      </c>
    </row>
    <row r="99" spans="1:5" x14ac:dyDescent="0.25">
      <c r="A99" s="1">
        <v>44270</v>
      </c>
      <c r="B99" t="s">
        <v>29</v>
      </c>
      <c r="C99" t="s">
        <v>9</v>
      </c>
      <c r="D99">
        <v>17.91</v>
      </c>
      <c r="E99">
        <v>17.91</v>
      </c>
    </row>
    <row r="100" spans="1:5" x14ac:dyDescent="0.25">
      <c r="A100" s="1">
        <v>44273</v>
      </c>
      <c r="B100" t="s">
        <v>29</v>
      </c>
      <c r="C100" t="s">
        <v>9</v>
      </c>
      <c r="D100">
        <v>17.91</v>
      </c>
      <c r="E100">
        <v>0</v>
      </c>
    </row>
    <row r="101" spans="1:5" x14ac:dyDescent="0.25">
      <c r="A101" s="1">
        <v>44284</v>
      </c>
      <c r="B101" t="s">
        <v>28</v>
      </c>
      <c r="C101" t="s">
        <v>10</v>
      </c>
      <c r="D101">
        <v>0.16600000000000001</v>
      </c>
      <c r="E101">
        <v>0.16600000000000001</v>
      </c>
    </row>
    <row r="102" spans="1:5" x14ac:dyDescent="0.25">
      <c r="A102" s="1">
        <v>44295</v>
      </c>
      <c r="B102" t="s">
        <v>28</v>
      </c>
      <c r="C102" t="s">
        <v>10</v>
      </c>
      <c r="D102">
        <v>0.16600000000000001</v>
      </c>
      <c r="E102">
        <v>0</v>
      </c>
    </row>
    <row r="103" spans="1:5" x14ac:dyDescent="0.25">
      <c r="A103" s="1">
        <v>44378</v>
      </c>
      <c r="B103" t="s">
        <v>29</v>
      </c>
      <c r="C103" t="s">
        <v>27</v>
      </c>
      <c r="D103">
        <v>371.93627450980392</v>
      </c>
      <c r="E103">
        <v>371.93627450980392</v>
      </c>
    </row>
    <row r="104" spans="1:5" x14ac:dyDescent="0.25">
      <c r="A104" s="1">
        <v>44378</v>
      </c>
      <c r="B104" t="s">
        <v>29</v>
      </c>
      <c r="C104" t="s">
        <v>26</v>
      </c>
      <c r="D104">
        <v>8.7425149700598794</v>
      </c>
      <c r="E104">
        <v>8.7425149700598794</v>
      </c>
    </row>
    <row r="105" spans="1:5" x14ac:dyDescent="0.25">
      <c r="A105" s="1">
        <v>44284</v>
      </c>
      <c r="B105" t="s">
        <v>28</v>
      </c>
      <c r="C105" t="s">
        <v>11</v>
      </c>
      <c r="D105">
        <v>0.71</v>
      </c>
      <c r="E105">
        <v>0.71</v>
      </c>
    </row>
    <row r="106" spans="1:5" x14ac:dyDescent="0.25">
      <c r="A106" s="1">
        <v>44285</v>
      </c>
      <c r="B106" t="s">
        <v>28</v>
      </c>
      <c r="C106" t="s">
        <v>11</v>
      </c>
      <c r="D106">
        <v>0.71</v>
      </c>
      <c r="E106">
        <v>0</v>
      </c>
    </row>
    <row r="107" spans="1:5" x14ac:dyDescent="0.25">
      <c r="A107" s="1">
        <v>44329</v>
      </c>
      <c r="B107" t="s">
        <v>28</v>
      </c>
      <c r="C107" t="s">
        <v>11</v>
      </c>
      <c r="D107">
        <v>0.57999999999999996</v>
      </c>
      <c r="E107">
        <v>-0.13</v>
      </c>
    </row>
    <row r="108" spans="1:5" x14ac:dyDescent="0.25">
      <c r="A108" s="1">
        <v>44330</v>
      </c>
      <c r="B108" t="s">
        <v>28</v>
      </c>
      <c r="C108" t="s">
        <v>11</v>
      </c>
      <c r="D108">
        <v>0.51</v>
      </c>
      <c r="E108">
        <v>-6.9999999999999951E-2</v>
      </c>
    </row>
    <row r="109" spans="1:5" x14ac:dyDescent="0.25">
      <c r="A109" s="1">
        <v>44332</v>
      </c>
      <c r="B109" t="s">
        <v>28</v>
      </c>
      <c r="C109" t="s">
        <v>11</v>
      </c>
      <c r="D109">
        <v>0.44</v>
      </c>
      <c r="E109">
        <v>-7.0000000000000007E-2</v>
      </c>
    </row>
    <row r="110" spans="1:5" x14ac:dyDescent="0.25">
      <c r="A110" s="1">
        <v>44336</v>
      </c>
      <c r="B110" t="s">
        <v>28</v>
      </c>
      <c r="C110" t="s">
        <v>11</v>
      </c>
      <c r="D110">
        <v>0.4</v>
      </c>
      <c r="E110">
        <v>-3.999999999999998E-2</v>
      </c>
    </row>
    <row r="111" spans="1:5" x14ac:dyDescent="0.25">
      <c r="A111" s="1">
        <v>44298</v>
      </c>
      <c r="B111" t="s">
        <v>28</v>
      </c>
      <c r="C111" t="s">
        <v>18</v>
      </c>
      <c r="D111">
        <v>59793</v>
      </c>
      <c r="E111">
        <v>922.27999999999884</v>
      </c>
    </row>
    <row r="112" spans="1:5" x14ac:dyDescent="0.25">
      <c r="A112" s="1">
        <v>44451</v>
      </c>
      <c r="B112" t="s">
        <v>28</v>
      </c>
      <c r="C112" t="s">
        <v>30</v>
      </c>
      <c r="D112">
        <v>2.5</v>
      </c>
      <c r="E112">
        <v>1.37</v>
      </c>
    </row>
    <row r="113" spans="1:5" x14ac:dyDescent="0.25">
      <c r="A113" s="1">
        <v>44451</v>
      </c>
      <c r="B113" t="s">
        <v>29</v>
      </c>
      <c r="C113" t="s">
        <v>35</v>
      </c>
      <c r="D113">
        <v>42.8307</v>
      </c>
      <c r="E113">
        <v>42.8307</v>
      </c>
    </row>
    <row r="114" spans="1:5" x14ac:dyDescent="0.25">
      <c r="A114" s="1">
        <v>44451</v>
      </c>
      <c r="B114" t="s">
        <v>29</v>
      </c>
      <c r="C114" t="s">
        <v>39</v>
      </c>
      <c r="D114">
        <v>53209000</v>
      </c>
      <c r="E114">
        <v>53209000</v>
      </c>
    </row>
    <row r="115" spans="1:5" x14ac:dyDescent="0.25">
      <c r="A115" s="1">
        <v>44451</v>
      </c>
      <c r="B115" t="s">
        <v>29</v>
      </c>
      <c r="C115" t="s">
        <v>38</v>
      </c>
      <c r="D115">
        <v>272.33150000000001</v>
      </c>
      <c r="E115">
        <v>272.33150000000001</v>
      </c>
    </row>
    <row r="116" spans="1:5" x14ac:dyDescent="0.25">
      <c r="A116" s="1">
        <v>44451</v>
      </c>
      <c r="B116" t="s">
        <v>28</v>
      </c>
      <c r="C116" t="s">
        <v>37</v>
      </c>
      <c r="D116">
        <v>1</v>
      </c>
      <c r="E116">
        <v>1</v>
      </c>
    </row>
    <row r="117" spans="1:5" x14ac:dyDescent="0.25">
      <c r="A117" s="1">
        <v>44451</v>
      </c>
      <c r="B117" t="s">
        <v>28</v>
      </c>
      <c r="C117" t="s">
        <v>40</v>
      </c>
      <c r="D117">
        <v>20</v>
      </c>
      <c r="E117">
        <v>20</v>
      </c>
    </row>
    <row r="118" spans="1:5" x14ac:dyDescent="0.25">
      <c r="A118" s="1">
        <v>44452</v>
      </c>
      <c r="B118" t="s">
        <v>28</v>
      </c>
      <c r="C118" t="s">
        <v>42</v>
      </c>
      <c r="D118">
        <v>2.5</v>
      </c>
      <c r="E118">
        <v>2.4700000000000002</v>
      </c>
    </row>
    <row r="119" spans="1:5" x14ac:dyDescent="0.25">
      <c r="A119" s="1">
        <v>44452</v>
      </c>
      <c r="B119" t="s">
        <v>28</v>
      </c>
      <c r="C119" t="s">
        <v>44</v>
      </c>
      <c r="D119">
        <v>83.697999999999993</v>
      </c>
      <c r="E119">
        <v>83.697999999999993</v>
      </c>
    </row>
    <row r="120" spans="1:5" x14ac:dyDescent="0.25">
      <c r="A120" s="1">
        <v>44454</v>
      </c>
      <c r="B120" t="s">
        <v>29</v>
      </c>
      <c r="C120" t="s">
        <v>38</v>
      </c>
      <c r="D120">
        <v>328.85562444641278</v>
      </c>
      <c r="E120">
        <v>56.52412444641277</v>
      </c>
    </row>
    <row r="121" spans="1:5" x14ac:dyDescent="0.25">
      <c r="A121" s="1">
        <v>44454</v>
      </c>
      <c r="B121" t="s">
        <v>28</v>
      </c>
      <c r="C121" t="s">
        <v>40</v>
      </c>
      <c r="D121">
        <f>20+Movimientos11[[#This Row],[Change in Price]]</f>
        <v>24.95</v>
      </c>
      <c r="E121">
        <v>4.9499999999999993</v>
      </c>
    </row>
    <row r="122" spans="1:5" x14ac:dyDescent="0.25">
      <c r="A122" s="1">
        <v>44454</v>
      </c>
      <c r="B122" t="s">
        <v>28</v>
      </c>
      <c r="C122" t="s">
        <v>42</v>
      </c>
      <c r="D122">
        <v>2.5</v>
      </c>
      <c r="E122">
        <v>0.02</v>
      </c>
    </row>
    <row r="123" spans="1:5" x14ac:dyDescent="0.25">
      <c r="A123" s="1">
        <v>44454</v>
      </c>
      <c r="B123" t="s">
        <v>28</v>
      </c>
      <c r="C123" t="s">
        <v>30</v>
      </c>
      <c r="D123">
        <v>2.94</v>
      </c>
      <c r="E123">
        <v>0.43999999999999995</v>
      </c>
    </row>
    <row r="124" spans="1:5" x14ac:dyDescent="0.25">
      <c r="A124" s="1">
        <v>44454</v>
      </c>
      <c r="B124" t="s">
        <v>28</v>
      </c>
      <c r="C124" t="s">
        <v>46</v>
      </c>
      <c r="D124">
        <v>30.912299999999998</v>
      </c>
      <c r="E124">
        <v>30.912299999999998</v>
      </c>
    </row>
    <row r="125" spans="1:5" x14ac:dyDescent="0.25">
      <c r="A125" s="1">
        <v>44457</v>
      </c>
      <c r="B125" t="s">
        <v>28</v>
      </c>
      <c r="C125" t="s">
        <v>47</v>
      </c>
      <c r="D125">
        <v>0.1328</v>
      </c>
      <c r="E125">
        <v>0.1328</v>
      </c>
    </row>
    <row r="126" spans="1:5" x14ac:dyDescent="0.25">
      <c r="A126" s="1">
        <v>44457</v>
      </c>
      <c r="B126" t="s">
        <v>28</v>
      </c>
      <c r="C126" t="s">
        <v>55</v>
      </c>
      <c r="D126">
        <f>724/9.96</f>
        <v>72.690763052208823</v>
      </c>
      <c r="E126">
        <v>72.690763052208823</v>
      </c>
    </row>
    <row r="127" spans="1:5" x14ac:dyDescent="0.25">
      <c r="A127" s="1">
        <v>44457</v>
      </c>
      <c r="B127" t="s">
        <v>28</v>
      </c>
      <c r="C127" t="s">
        <v>30</v>
      </c>
      <c r="D127">
        <v>2.69</v>
      </c>
      <c r="E127">
        <v>-0.25</v>
      </c>
    </row>
    <row r="128" spans="1:5" x14ac:dyDescent="0.25">
      <c r="A128" s="1">
        <v>44462</v>
      </c>
      <c r="B128" t="s">
        <v>28</v>
      </c>
      <c r="C128" t="s">
        <v>47</v>
      </c>
      <c r="D128">
        <v>9.6000000000000002E-2</v>
      </c>
      <c r="E128">
        <v>-3.6799999999999999E-2</v>
      </c>
    </row>
    <row r="129" spans="1:9" x14ac:dyDescent="0.25">
      <c r="A129" s="1">
        <v>44462</v>
      </c>
      <c r="B129" t="s">
        <v>28</v>
      </c>
      <c r="C129" t="s">
        <v>53</v>
      </c>
      <c r="D129">
        <v>59.11</v>
      </c>
      <c r="E129">
        <v>59.11</v>
      </c>
    </row>
    <row r="130" spans="1:9" x14ac:dyDescent="0.25">
      <c r="A130" s="1">
        <v>44462</v>
      </c>
      <c r="B130" t="s">
        <v>28</v>
      </c>
      <c r="C130" t="s">
        <v>54</v>
      </c>
      <c r="D130">
        <f>686.87/19.025</f>
        <v>36.10354796320631</v>
      </c>
      <c r="E130">
        <v>36.10354796320631</v>
      </c>
      <c r="I130" s="18"/>
    </row>
    <row r="131" spans="1:9" x14ac:dyDescent="0.25">
      <c r="A131" s="1">
        <v>44462</v>
      </c>
      <c r="B131" t="s">
        <v>29</v>
      </c>
      <c r="C131" t="s">
        <v>35</v>
      </c>
      <c r="D131">
        <v>35.026789999999998</v>
      </c>
      <c r="E131">
        <v>-13.149810000000002</v>
      </c>
    </row>
    <row r="132" spans="1:9" x14ac:dyDescent="0.25">
      <c r="A132" s="1">
        <v>44336</v>
      </c>
      <c r="B132" t="s">
        <v>28</v>
      </c>
      <c r="C132" t="s">
        <v>18</v>
      </c>
      <c r="D132">
        <v>42909</v>
      </c>
      <c r="E132">
        <v>-16884</v>
      </c>
    </row>
    <row r="133" spans="1:9" x14ac:dyDescent="0.25">
      <c r="A133" s="1">
        <v>44473</v>
      </c>
      <c r="B133" t="s">
        <v>28</v>
      </c>
      <c r="C133" t="s">
        <v>47</v>
      </c>
      <c r="D133">
        <v>9.2549999999999993E-2</v>
      </c>
      <c r="E133">
        <v>-3.4500000000000086E-3</v>
      </c>
    </row>
    <row r="134" spans="1:9" x14ac:dyDescent="0.25">
      <c r="A134" s="1">
        <v>44473</v>
      </c>
      <c r="B134" t="s">
        <v>28</v>
      </c>
      <c r="C134" t="s">
        <v>53</v>
      </c>
      <c r="D134">
        <v>67.92</v>
      </c>
      <c r="E134">
        <v>8.8100000000000023</v>
      </c>
    </row>
    <row r="135" spans="1:9" x14ac:dyDescent="0.25">
      <c r="A135" s="1">
        <v>44473</v>
      </c>
      <c r="B135" t="s">
        <v>29</v>
      </c>
      <c r="C135" t="s">
        <v>35</v>
      </c>
      <c r="D135">
        <v>39.050125480480872</v>
      </c>
      <c r="E135">
        <v>4.0233354804809025</v>
      </c>
    </row>
    <row r="136" spans="1:9" x14ac:dyDescent="0.25">
      <c r="A136" s="1">
        <v>44473</v>
      </c>
      <c r="B136" t="s">
        <v>28</v>
      </c>
      <c r="C136" t="s">
        <v>30</v>
      </c>
      <c r="D136">
        <v>2.19</v>
      </c>
      <c r="E136">
        <v>-0.5</v>
      </c>
    </row>
    <row r="137" spans="1:9" x14ac:dyDescent="0.25">
      <c r="A137" s="1">
        <v>44473</v>
      </c>
      <c r="B137" t="s">
        <v>28</v>
      </c>
      <c r="C137" t="s">
        <v>54</v>
      </c>
      <c r="D137">
        <v>37.687253613666229</v>
      </c>
      <c r="E137">
        <v>1.5837056504598905</v>
      </c>
    </row>
    <row r="138" spans="1:9" x14ac:dyDescent="0.25">
      <c r="A138" s="1">
        <v>44473</v>
      </c>
      <c r="B138" t="s">
        <v>28</v>
      </c>
      <c r="C138" t="s">
        <v>55</v>
      </c>
      <c r="D138">
        <v>72.188755020080322</v>
      </c>
      <c r="E138">
        <v>-0.50200803212852918</v>
      </c>
    </row>
    <row r="139" spans="1:9" x14ac:dyDescent="0.25">
      <c r="A139" s="1">
        <v>44473</v>
      </c>
      <c r="B139" t="s">
        <v>28</v>
      </c>
      <c r="C139" t="s">
        <v>40</v>
      </c>
      <c r="D139">
        <v>24.95</v>
      </c>
      <c r="E139">
        <v>0</v>
      </c>
    </row>
    <row r="140" spans="1:9" x14ac:dyDescent="0.25">
      <c r="A140" s="1">
        <v>44473</v>
      </c>
      <c r="B140" t="s">
        <v>29</v>
      </c>
      <c r="C140" t="s">
        <v>39</v>
      </c>
      <c r="D140">
        <v>46501481.22065495</v>
      </c>
      <c r="E140">
        <v>-6707518.7793451026</v>
      </c>
    </row>
    <row r="141" spans="1:9" x14ac:dyDescent="0.25">
      <c r="A141" s="1">
        <v>44476</v>
      </c>
      <c r="B141" t="s">
        <v>29</v>
      </c>
      <c r="C141" t="s">
        <v>56</v>
      </c>
      <c r="D141">
        <v>1.7798546702406084</v>
      </c>
      <c r="E141">
        <v>1.7798546702406084</v>
      </c>
    </row>
    <row r="142" spans="1:9" x14ac:dyDescent="0.25">
      <c r="A142" s="1">
        <v>44476</v>
      </c>
      <c r="B142" t="s">
        <v>28</v>
      </c>
      <c r="C142" t="s">
        <v>47</v>
      </c>
      <c r="D142">
        <v>9.9360000000000004E-2</v>
      </c>
      <c r="E142">
        <v>6.8100000000000105E-3</v>
      </c>
    </row>
    <row r="143" spans="1:9" x14ac:dyDescent="0.25">
      <c r="A143" s="1">
        <v>44476</v>
      </c>
      <c r="B143" t="s">
        <v>29</v>
      </c>
      <c r="C143" t="s">
        <v>35</v>
      </c>
      <c r="D143">
        <v>39.113948638915588</v>
      </c>
      <c r="E143">
        <v>6.3823158434729521E-2</v>
      </c>
    </row>
    <row r="144" spans="1:9" x14ac:dyDescent="0.25">
      <c r="A144" s="1">
        <v>44476</v>
      </c>
      <c r="B144" t="s">
        <v>28</v>
      </c>
      <c r="C144" t="s">
        <v>30</v>
      </c>
      <c r="D144">
        <v>2.68</v>
      </c>
      <c r="E144">
        <v>0.49</v>
      </c>
    </row>
    <row r="145" spans="1:8" x14ac:dyDescent="0.25">
      <c r="A145" s="1">
        <v>44476</v>
      </c>
      <c r="B145" t="s">
        <v>28</v>
      </c>
      <c r="C145" t="s">
        <v>54</v>
      </c>
      <c r="D145">
        <v>37.687253613666229</v>
      </c>
    </row>
    <row r="146" spans="1:8" x14ac:dyDescent="0.25">
      <c r="A146" s="1">
        <v>44476</v>
      </c>
      <c r="B146" t="s">
        <v>28</v>
      </c>
      <c r="C146" t="s">
        <v>55</v>
      </c>
      <c r="D146">
        <v>72.188755020080322</v>
      </c>
    </row>
    <row r="147" spans="1:8" x14ac:dyDescent="0.25">
      <c r="A147" s="1">
        <v>44476</v>
      </c>
      <c r="B147" t="s">
        <v>28</v>
      </c>
      <c r="C147" t="s">
        <v>40</v>
      </c>
      <c r="D147">
        <v>20</v>
      </c>
      <c r="E147">
        <v>-4.95</v>
      </c>
    </row>
    <row r="148" spans="1:8" x14ac:dyDescent="0.25">
      <c r="A148" s="1">
        <v>44476</v>
      </c>
      <c r="B148" t="s">
        <v>29</v>
      </c>
      <c r="C148" t="s">
        <v>39</v>
      </c>
      <c r="D148">
        <v>46113968.8771495</v>
      </c>
      <c r="E148">
        <v>-387512.34350544959</v>
      </c>
    </row>
    <row r="149" spans="1:8" x14ac:dyDescent="0.25">
      <c r="A149" s="1">
        <v>44477</v>
      </c>
      <c r="B149" t="s">
        <v>29</v>
      </c>
      <c r="C149" t="s">
        <v>35</v>
      </c>
      <c r="D149">
        <v>54.655926112748439</v>
      </c>
      <c r="E149">
        <v>15.605800632267531</v>
      </c>
    </row>
    <row r="150" spans="1:8" x14ac:dyDescent="0.25">
      <c r="A150" s="1">
        <v>44477</v>
      </c>
      <c r="B150" t="s">
        <v>28</v>
      </c>
      <c r="C150" t="s">
        <v>47</v>
      </c>
      <c r="D150">
        <v>0.1177</v>
      </c>
      <c r="E150">
        <v>1.8339999999999995E-2</v>
      </c>
    </row>
    <row r="151" spans="1:8" x14ac:dyDescent="0.25">
      <c r="A151" s="1">
        <v>44479</v>
      </c>
      <c r="B151" t="s">
        <v>28</v>
      </c>
      <c r="C151" t="s">
        <v>30</v>
      </c>
      <c r="D151">
        <v>3</v>
      </c>
      <c r="E151">
        <v>0.31999999999999984</v>
      </c>
    </row>
    <row r="152" spans="1:8" x14ac:dyDescent="0.25">
      <c r="A152" s="1">
        <v>44479</v>
      </c>
      <c r="B152" t="s">
        <v>29</v>
      </c>
      <c r="C152" t="s">
        <v>57</v>
      </c>
      <c r="D152">
        <v>82.285714285714292</v>
      </c>
      <c r="E152">
        <v>82.285714285714292</v>
      </c>
    </row>
    <row r="153" spans="1:8" x14ac:dyDescent="0.25">
      <c r="A153" s="1">
        <v>44479</v>
      </c>
      <c r="B153" t="s">
        <v>29</v>
      </c>
      <c r="C153" t="s">
        <v>38</v>
      </c>
      <c r="D153">
        <v>344.238563983787</v>
      </c>
      <c r="E153">
        <v>15.382939537374227</v>
      </c>
    </row>
    <row r="154" spans="1:8" x14ac:dyDescent="0.25">
      <c r="A154" s="1">
        <v>44490</v>
      </c>
      <c r="B154" t="s">
        <v>28</v>
      </c>
      <c r="C154" t="s">
        <v>40</v>
      </c>
      <c r="D154">
        <v>13</v>
      </c>
      <c r="E154">
        <v>-7</v>
      </c>
    </row>
    <row r="155" spans="1:8" x14ac:dyDescent="0.25">
      <c r="A155" s="1">
        <v>44490</v>
      </c>
      <c r="B155" t="s">
        <v>28</v>
      </c>
      <c r="C155" t="s">
        <v>5</v>
      </c>
      <c r="D155">
        <v>3800</v>
      </c>
      <c r="E155">
        <v>1700</v>
      </c>
    </row>
    <row r="156" spans="1:8" x14ac:dyDescent="0.25">
      <c r="A156" s="1">
        <v>44490</v>
      </c>
      <c r="B156" t="s">
        <v>28</v>
      </c>
      <c r="C156" t="s">
        <v>42</v>
      </c>
      <c r="D156">
        <v>2.1</v>
      </c>
      <c r="E156">
        <v>-0.4</v>
      </c>
    </row>
    <row r="157" spans="1:8" x14ac:dyDescent="0.25">
      <c r="A157" s="1">
        <v>44462</v>
      </c>
      <c r="B157" t="s">
        <v>28</v>
      </c>
      <c r="C157" t="s">
        <v>18</v>
      </c>
      <c r="D157">
        <v>40693</v>
      </c>
      <c r="E157">
        <v>-2216</v>
      </c>
    </row>
    <row r="158" spans="1:8" x14ac:dyDescent="0.25">
      <c r="A158" s="1">
        <v>44528</v>
      </c>
      <c r="B158" t="s">
        <v>28</v>
      </c>
      <c r="C158" t="s">
        <v>59</v>
      </c>
      <c r="D158">
        <v>0.14499999999999999</v>
      </c>
      <c r="E158">
        <v>0.14499999999999999</v>
      </c>
    </row>
    <row r="159" spans="1:8" x14ac:dyDescent="0.25">
      <c r="A159" s="1">
        <v>44528</v>
      </c>
      <c r="B159" t="s">
        <v>28</v>
      </c>
      <c r="C159" t="s">
        <v>53</v>
      </c>
      <c r="D159">
        <v>128.18100000000001</v>
      </c>
      <c r="E159">
        <v>60.26100000000001</v>
      </c>
      <c r="H159" s="29">
        <v>1026.42</v>
      </c>
    </row>
    <row r="160" spans="1:8" x14ac:dyDescent="0.25">
      <c r="A160" s="1">
        <v>44490</v>
      </c>
      <c r="B160" t="s">
        <v>28</v>
      </c>
      <c r="C160" t="s">
        <v>18</v>
      </c>
      <c r="D160">
        <v>64261</v>
      </c>
      <c r="E160">
        <v>23568</v>
      </c>
    </row>
    <row r="161" spans="1:5" x14ac:dyDescent="0.25">
      <c r="A161" s="1">
        <v>44528</v>
      </c>
      <c r="B161" t="s">
        <v>28</v>
      </c>
      <c r="C161" t="s">
        <v>65</v>
      </c>
      <c r="D161">
        <v>4.05</v>
      </c>
      <c r="E161">
        <v>4.05</v>
      </c>
    </row>
    <row r="162" spans="1:5" x14ac:dyDescent="0.25">
      <c r="A162" s="1">
        <v>44528</v>
      </c>
      <c r="B162" t="s">
        <v>28</v>
      </c>
      <c r="C162" t="s">
        <v>7</v>
      </c>
      <c r="D162">
        <v>14.27</v>
      </c>
      <c r="E162">
        <v>-3.91</v>
      </c>
    </row>
    <row r="163" spans="1:5" x14ac:dyDescent="0.25">
      <c r="A163" s="1">
        <v>44528</v>
      </c>
      <c r="B163" t="s">
        <v>28</v>
      </c>
      <c r="C163" t="s">
        <v>68</v>
      </c>
      <c r="D163">
        <v>1</v>
      </c>
      <c r="E163">
        <v>1</v>
      </c>
    </row>
    <row r="164" spans="1:5" x14ac:dyDescent="0.25">
      <c r="A164" s="1">
        <v>44528</v>
      </c>
      <c r="B164" t="s">
        <v>28</v>
      </c>
      <c r="C164" t="s">
        <v>18</v>
      </c>
      <c r="D164">
        <v>57274</v>
      </c>
      <c r="E164">
        <v>-6987</v>
      </c>
    </row>
    <row r="165" spans="1:5" x14ac:dyDescent="0.25">
      <c r="A165" s="1">
        <v>44532</v>
      </c>
      <c r="B165" t="s">
        <v>28</v>
      </c>
      <c r="C165" t="s">
        <v>5</v>
      </c>
      <c r="D165">
        <v>4330</v>
      </c>
      <c r="E165">
        <f>+Movimientos11[[#This Row],[Price]]-D155</f>
        <v>530</v>
      </c>
    </row>
    <row r="166" spans="1:5" x14ac:dyDescent="0.25">
      <c r="A166" s="1">
        <v>44534</v>
      </c>
      <c r="B166" t="s">
        <v>28</v>
      </c>
      <c r="C166" t="s">
        <v>18</v>
      </c>
      <c r="D166" s="29">
        <v>58936.12</v>
      </c>
      <c r="E166">
        <v>1662.1200000000026</v>
      </c>
    </row>
    <row r="167" spans="1:5" x14ac:dyDescent="0.25">
      <c r="A167" s="1">
        <v>44534</v>
      </c>
      <c r="B167" t="s">
        <v>28</v>
      </c>
      <c r="C167" t="s">
        <v>59</v>
      </c>
      <c r="D167">
        <v>0.1263</v>
      </c>
      <c r="E167">
        <v>-1.8699999999999994E-2</v>
      </c>
    </row>
    <row r="168" spans="1:5" x14ac:dyDescent="0.25">
      <c r="A168" s="1">
        <v>44534</v>
      </c>
      <c r="B168" t="s">
        <v>28</v>
      </c>
      <c r="C168" t="s">
        <v>40</v>
      </c>
      <c r="D168">
        <v>17.78</v>
      </c>
      <c r="E168">
        <f>+Movimientos11[[#This Row],[Price]]-D154</f>
        <v>4.7800000000000011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Summary</vt:lpstr>
      <vt:lpstr>Distribution</vt:lpstr>
      <vt:lpstr>Assets</vt:lpstr>
      <vt:lpstr>Quantity</vt:lpstr>
      <vt:lpstr>Prices</vt:lpstr>
      <vt:lpstr>Movements</vt:lpstr>
      <vt:lpstr>DATA_Prices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Lacheta</dc:creator>
  <cp:lastModifiedBy>Diego Lacheta</cp:lastModifiedBy>
  <dcterms:created xsi:type="dcterms:W3CDTF">2021-04-07T00:03:33Z</dcterms:created>
  <dcterms:modified xsi:type="dcterms:W3CDTF">2021-12-08T12:15:48Z</dcterms:modified>
</cp:coreProperties>
</file>