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917" documentId="8_{D46F53AC-F327-4E8F-BCF5-B94E74EDEFAA}" xr6:coauthVersionLast="47" xr6:coauthVersionMax="47" xr10:uidLastSave="{36F4A985-E972-45AA-958E-2705E7E8BD2B}"/>
  <bookViews>
    <workbookView xWindow="-120" yWindow="-120" windowWidth="29040" windowHeight="15720" xr2:uid="{B7AC063A-AF05-4A23-B0FB-72157C8FF4BB}"/>
  </bookViews>
  <sheets>
    <sheet name="Saltmarsh" sheetId="1" r:id="rId1"/>
    <sheet name="Salt_Elev" sheetId="3" r:id="rId2"/>
    <sheet name="Mangrove_quadrat" sheetId="4" r:id="rId3"/>
    <sheet name="Mangrove_tree" sheetId="6" r:id="rId4"/>
    <sheet name="Mangrove_leaf" sheetId="8" r:id="rId5"/>
    <sheet name="Mangrove_herb" sheetId="7" r:id="rId6"/>
    <sheet name="Mang_Elev"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4" i="8" l="1"/>
  <c r="E425" i="8"/>
  <c r="E426" i="8"/>
  <c r="E427" i="8"/>
  <c r="E428" i="8"/>
  <c r="E429" i="8"/>
  <c r="E430" i="8"/>
  <c r="E431" i="8"/>
  <c r="E432" i="8"/>
  <c r="E433" i="8"/>
  <c r="E434" i="8"/>
  <c r="E435" i="8"/>
  <c r="E436" i="8"/>
  <c r="E437" i="8"/>
  <c r="E438" i="8"/>
  <c r="E439" i="8"/>
  <c r="E440" i="8"/>
  <c r="E441" i="8"/>
  <c r="E423"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D2" i="8" l="1"/>
  <c r="G2" i="8"/>
  <c r="G128" i="8"/>
  <c r="G129" i="8"/>
  <c r="G130" i="8"/>
  <c r="G105" i="8"/>
  <c r="G108" i="8"/>
  <c r="G107" i="8"/>
  <c r="G110" i="8"/>
  <c r="G109" i="8"/>
  <c r="G112" i="8"/>
  <c r="G52" i="8"/>
  <c r="G51" i="8"/>
  <c r="G53" i="8"/>
  <c r="G54" i="8"/>
  <c r="G55" i="8"/>
  <c r="G56" i="8"/>
  <c r="G57" i="8"/>
  <c r="G58" i="8"/>
  <c r="G59" i="8"/>
  <c r="G60" i="8"/>
  <c r="G61" i="8"/>
  <c r="G62" i="8"/>
  <c r="G63" i="8"/>
  <c r="G64" i="8"/>
  <c r="G65" i="8"/>
  <c r="G66" i="8"/>
  <c r="G67" i="8"/>
  <c r="G68" i="8"/>
  <c r="G69" i="8"/>
  <c r="G70" i="8"/>
  <c r="G71" i="8"/>
  <c r="G72" i="8"/>
  <c r="G73" i="8"/>
  <c r="G82" i="8" l="1"/>
  <c r="G84" i="8"/>
  <c r="G86" i="8"/>
  <c r="G88" i="8"/>
  <c r="G90" i="8"/>
  <c r="G92" i="8"/>
  <c r="G94" i="8"/>
  <c r="G96" i="8"/>
  <c r="G98" i="8"/>
  <c r="G100" i="8"/>
  <c r="G102" i="8"/>
  <c r="G104" i="8"/>
  <c r="G106" i="8"/>
  <c r="G114" i="8"/>
  <c r="G116" i="8"/>
  <c r="G118" i="8"/>
  <c r="G120" i="8"/>
  <c r="G122" i="8"/>
  <c r="G124" i="8"/>
  <c r="G126" i="8"/>
  <c r="G132" i="8"/>
  <c r="G134" i="8"/>
  <c r="G136" i="8"/>
  <c r="G138" i="8"/>
  <c r="G140" i="8"/>
  <c r="G142" i="8"/>
  <c r="G144" i="8"/>
  <c r="G146" i="8"/>
  <c r="G148" i="8"/>
  <c r="G150" i="8"/>
  <c r="G152" i="8"/>
  <c r="G154" i="8"/>
  <c r="G156" i="8"/>
  <c r="G158" i="8"/>
  <c r="G160" i="8"/>
  <c r="G74" i="8"/>
  <c r="G76" i="8"/>
  <c r="G78" i="8"/>
  <c r="G45" i="8"/>
  <c r="G48" i="8"/>
  <c r="G50" i="8"/>
  <c r="G3" i="8"/>
  <c r="G5" i="8"/>
  <c r="G7" i="8"/>
  <c r="G19" i="8"/>
  <c r="G21" i="8"/>
  <c r="G23" i="8"/>
  <c r="G25" i="8"/>
  <c r="G27" i="8"/>
  <c r="G9" i="8"/>
  <c r="G11" i="8"/>
  <c r="G13" i="8"/>
  <c r="G15" i="8"/>
  <c r="G17" i="8"/>
  <c r="G29" i="8"/>
  <c r="G31" i="8"/>
  <c r="G33" i="8"/>
  <c r="G35" i="8"/>
  <c r="G37" i="8"/>
  <c r="G39" i="8"/>
  <c r="G41" i="8"/>
  <c r="G43" i="8"/>
  <c r="G162" i="8"/>
  <c r="G164" i="8"/>
  <c r="G166" i="8"/>
  <c r="G168" i="8"/>
  <c r="G170" i="8"/>
  <c r="G172" i="8"/>
  <c r="G174" i="8"/>
  <c r="G176" i="8"/>
  <c r="G178" i="8"/>
  <c r="G180" i="8"/>
  <c r="G182" i="8"/>
  <c r="G183" i="8"/>
  <c r="G185" i="8"/>
  <c r="G187" i="8"/>
  <c r="G189" i="8"/>
  <c r="G191" i="8"/>
  <c r="G193" i="8"/>
  <c r="G195" i="8"/>
  <c r="G197" i="8"/>
  <c r="G199" i="8"/>
  <c r="G201" i="8"/>
  <c r="G203" i="8"/>
  <c r="G205" i="8"/>
  <c r="G207" i="8"/>
  <c r="G121" i="8"/>
  <c r="G123" i="8"/>
  <c r="G125" i="8"/>
  <c r="G147" i="8"/>
  <c r="G149" i="8"/>
  <c r="G151" i="8"/>
  <c r="G153" i="8"/>
  <c r="G155" i="8"/>
  <c r="G137" i="8"/>
  <c r="G139" i="8"/>
  <c r="G141" i="8"/>
  <c r="G143" i="8"/>
  <c r="G145" i="8"/>
  <c r="G111" i="8"/>
  <c r="G113" i="8"/>
  <c r="G115" i="8"/>
  <c r="G117" i="8"/>
  <c r="G157" i="8"/>
  <c r="G159" i="8"/>
  <c r="G119" i="8"/>
  <c r="G79" i="8"/>
  <c r="G87" i="8"/>
  <c r="G89" i="8"/>
  <c r="G91" i="8"/>
  <c r="G93" i="8"/>
  <c r="G83" i="8"/>
  <c r="G95" i="8"/>
  <c r="G97" i="8"/>
  <c r="G99" i="8"/>
  <c r="G101" i="8"/>
  <c r="G103" i="8"/>
  <c r="G85" i="8"/>
  <c r="G127" i="8"/>
  <c r="G131" i="8"/>
  <c r="G133" i="8"/>
  <c r="G135" i="8"/>
  <c r="G81" i="8"/>
  <c r="G167" i="8"/>
  <c r="G169" i="8"/>
  <c r="G177" i="8"/>
  <c r="G171" i="8"/>
  <c r="G38" i="8"/>
  <c r="G40" i="8"/>
  <c r="G42" i="8"/>
  <c r="G161" i="8"/>
  <c r="G163" i="8"/>
  <c r="G165" i="8"/>
  <c r="G208" i="8"/>
  <c r="G184" i="8"/>
  <c r="G186" i="8"/>
  <c r="G181" i="8"/>
  <c r="G173" i="8"/>
  <c r="G175" i="8"/>
  <c r="G179" i="8"/>
  <c r="G75" i="8"/>
  <c r="G77" i="8"/>
  <c r="G44" i="8"/>
  <c r="G47" i="8"/>
  <c r="G49" i="8"/>
  <c r="G46" i="8"/>
  <c r="G4" i="8"/>
  <c r="G6" i="8"/>
  <c r="G18" i="8"/>
  <c r="G20" i="8"/>
  <c r="G22" i="8"/>
  <c r="G24" i="8"/>
  <c r="G26" i="8"/>
  <c r="G8" i="8"/>
  <c r="G10" i="8"/>
  <c r="G12" i="8"/>
  <c r="G14" i="8"/>
  <c r="G16" i="8"/>
  <c r="G28" i="8"/>
  <c r="G30" i="8"/>
  <c r="G32" i="8"/>
  <c r="G34" i="8"/>
  <c r="G36" i="8"/>
  <c r="G188" i="8"/>
  <c r="G190" i="8"/>
  <c r="G192" i="8"/>
  <c r="G194" i="8"/>
  <c r="G196" i="8"/>
  <c r="G198" i="8"/>
  <c r="G200" i="8"/>
  <c r="G202" i="8"/>
  <c r="G204" i="8"/>
  <c r="G206" i="8"/>
  <c r="G80" i="8"/>
  <c r="D82" i="8"/>
  <c r="D84" i="8"/>
  <c r="D86" i="8"/>
  <c r="D88" i="8"/>
  <c r="D90" i="8"/>
  <c r="D92" i="8"/>
  <c r="D94" i="8"/>
  <c r="D96" i="8"/>
  <c r="D98" i="8"/>
  <c r="D100" i="8"/>
  <c r="D102" i="8"/>
  <c r="D104" i="8"/>
  <c r="D106" i="8"/>
  <c r="D108" i="8"/>
  <c r="D110" i="8"/>
  <c r="D112" i="8"/>
  <c r="D114" i="8"/>
  <c r="D116" i="8"/>
  <c r="D118" i="8"/>
  <c r="D120" i="8"/>
  <c r="D122" i="8"/>
  <c r="D124" i="8"/>
  <c r="D126" i="8"/>
  <c r="D128" i="8"/>
  <c r="D130" i="8"/>
  <c r="D132" i="8"/>
  <c r="D134" i="8"/>
  <c r="D136" i="8"/>
  <c r="D138" i="8"/>
  <c r="D140" i="8"/>
  <c r="D142" i="8"/>
  <c r="D144" i="8"/>
  <c r="D146" i="8"/>
  <c r="D148" i="8"/>
  <c r="D150" i="8"/>
  <c r="D152" i="8"/>
  <c r="D154" i="8"/>
  <c r="D156" i="8"/>
  <c r="D158" i="8"/>
  <c r="D160" i="8"/>
  <c r="D68" i="8"/>
  <c r="D70" i="8"/>
  <c r="D72" i="8"/>
  <c r="D74" i="8"/>
  <c r="D76" i="8"/>
  <c r="D78" i="8"/>
  <c r="D62" i="8"/>
  <c r="D64" i="8"/>
  <c r="D66" i="8"/>
  <c r="D45" i="8"/>
  <c r="D48" i="8"/>
  <c r="D50" i="8"/>
  <c r="D54" i="8"/>
  <c r="D56" i="8"/>
  <c r="D58" i="8"/>
  <c r="D60" i="8"/>
  <c r="D52" i="8"/>
  <c r="D3" i="8"/>
  <c r="D5" i="8"/>
  <c r="D7" i="8"/>
  <c r="D19" i="8"/>
  <c r="D21" i="8"/>
  <c r="D23" i="8"/>
  <c r="D25" i="8"/>
  <c r="D27" i="8"/>
  <c r="D9" i="8"/>
  <c r="D11" i="8"/>
  <c r="D13" i="8"/>
  <c r="D15" i="8"/>
  <c r="D17" i="8"/>
  <c r="D29" i="8"/>
  <c r="D31" i="8"/>
  <c r="D33" i="8"/>
  <c r="D35" i="8"/>
  <c r="D37" i="8"/>
  <c r="D39" i="8"/>
  <c r="D41" i="8"/>
  <c r="D43" i="8"/>
  <c r="D162" i="8"/>
  <c r="D164" i="8"/>
  <c r="D166" i="8"/>
  <c r="D168" i="8"/>
  <c r="D170" i="8"/>
  <c r="D172" i="8"/>
  <c r="D174" i="8"/>
  <c r="D176" i="8"/>
  <c r="D178" i="8"/>
  <c r="D180" i="8"/>
  <c r="D182" i="8"/>
  <c r="D183" i="8"/>
  <c r="D185" i="8"/>
  <c r="D187" i="8"/>
  <c r="D189" i="8"/>
  <c r="D191" i="8"/>
  <c r="D193" i="8"/>
  <c r="D195" i="8"/>
  <c r="D197" i="8"/>
  <c r="D199" i="8"/>
  <c r="D201" i="8"/>
  <c r="D203" i="8"/>
  <c r="D205" i="8"/>
  <c r="D207" i="8"/>
  <c r="D121" i="8"/>
  <c r="D123" i="8"/>
  <c r="D125" i="8"/>
  <c r="D147" i="8"/>
  <c r="D149" i="8"/>
  <c r="D151" i="8"/>
  <c r="D153" i="8"/>
  <c r="D155" i="8"/>
  <c r="D137" i="8"/>
  <c r="D139" i="8"/>
  <c r="D141" i="8"/>
  <c r="D143" i="8"/>
  <c r="D145" i="8"/>
  <c r="D111" i="8"/>
  <c r="D113" i="8"/>
  <c r="D115" i="8"/>
  <c r="D117" i="8"/>
  <c r="D157" i="8"/>
  <c r="D159" i="8"/>
  <c r="D105" i="8"/>
  <c r="D107" i="8"/>
  <c r="D109" i="8"/>
  <c r="D119" i="8"/>
  <c r="D79" i="8"/>
  <c r="D87" i="8"/>
  <c r="D89" i="8"/>
  <c r="D91" i="8"/>
  <c r="D93" i="8"/>
  <c r="D83" i="8"/>
  <c r="D95" i="8"/>
  <c r="D97" i="8"/>
  <c r="D99" i="8"/>
  <c r="D101" i="8"/>
  <c r="D103" i="8"/>
  <c r="D85" i="8"/>
  <c r="D127" i="8"/>
  <c r="D129" i="8"/>
  <c r="D131" i="8"/>
  <c r="D133" i="8"/>
  <c r="D135" i="8"/>
  <c r="D81" i="8"/>
  <c r="D167" i="8"/>
  <c r="D169" i="8"/>
  <c r="D177" i="8"/>
  <c r="D171" i="8"/>
  <c r="D38" i="8"/>
  <c r="D40" i="8"/>
  <c r="D42" i="8"/>
  <c r="D161" i="8"/>
  <c r="D163" i="8"/>
  <c r="D165" i="8"/>
  <c r="D208" i="8"/>
  <c r="D184" i="8"/>
  <c r="D186" i="8"/>
  <c r="D181" i="8"/>
  <c r="D173" i="8"/>
  <c r="D175" i="8"/>
  <c r="D179" i="8"/>
  <c r="D69" i="8"/>
  <c r="D71" i="8"/>
  <c r="D73" i="8"/>
  <c r="D75" i="8"/>
  <c r="D77" i="8"/>
  <c r="D61" i="8"/>
  <c r="D63" i="8"/>
  <c r="D65" i="8"/>
  <c r="D44" i="8"/>
  <c r="D47" i="8"/>
  <c r="D49" i="8"/>
  <c r="D53" i="8"/>
  <c r="D55" i="8"/>
  <c r="D57" i="8"/>
  <c r="D59" i="8"/>
  <c r="D51" i="8"/>
  <c r="D46" i="8"/>
  <c r="D67" i="8"/>
  <c r="D4" i="8"/>
  <c r="D6" i="8"/>
  <c r="D18" i="8"/>
  <c r="D20" i="8"/>
  <c r="D22" i="8"/>
  <c r="D24" i="8"/>
  <c r="D26" i="8"/>
  <c r="D8" i="8"/>
  <c r="D10" i="8"/>
  <c r="D12" i="8"/>
  <c r="D14" i="8"/>
  <c r="D16" i="8"/>
  <c r="D28" i="8"/>
  <c r="D30" i="8"/>
  <c r="D32" i="8"/>
  <c r="D34" i="8"/>
  <c r="D36" i="8"/>
  <c r="D188" i="8"/>
  <c r="D190" i="8"/>
  <c r="D192" i="8"/>
  <c r="D194" i="8"/>
  <c r="D196" i="8"/>
  <c r="D198" i="8"/>
  <c r="D200" i="8"/>
  <c r="D202" i="8"/>
  <c r="D204" i="8"/>
  <c r="D206" i="8"/>
  <c r="D80" i="8"/>
  <c r="C82" i="8"/>
  <c r="C84" i="8"/>
  <c r="C86" i="8"/>
  <c r="C88" i="8"/>
  <c r="C90" i="8"/>
  <c r="E90" i="8" s="1"/>
  <c r="C92" i="8"/>
  <c r="C94" i="8"/>
  <c r="C96" i="8"/>
  <c r="C98" i="8"/>
  <c r="C100" i="8"/>
  <c r="C102" i="8"/>
  <c r="C104" i="8"/>
  <c r="C106" i="8"/>
  <c r="E106" i="8" s="1"/>
  <c r="C108" i="8"/>
  <c r="C110" i="8"/>
  <c r="C112" i="8"/>
  <c r="C114" i="8"/>
  <c r="C116" i="8"/>
  <c r="C118" i="8"/>
  <c r="C120" i="8"/>
  <c r="C122" i="8"/>
  <c r="E122" i="8" s="1"/>
  <c r="C124" i="8"/>
  <c r="C126" i="8"/>
  <c r="C128" i="8"/>
  <c r="C130" i="8"/>
  <c r="C132" i="8"/>
  <c r="C134" i="8"/>
  <c r="C136" i="8"/>
  <c r="C138" i="8"/>
  <c r="E138" i="8" s="1"/>
  <c r="C140" i="8"/>
  <c r="C142" i="8"/>
  <c r="C144" i="8"/>
  <c r="C146" i="8"/>
  <c r="C148" i="8"/>
  <c r="C150" i="8"/>
  <c r="C152" i="8"/>
  <c r="C154" i="8"/>
  <c r="E154" i="8" s="1"/>
  <c r="C156" i="8"/>
  <c r="C158" i="8"/>
  <c r="C160" i="8"/>
  <c r="C68" i="8"/>
  <c r="C70" i="8"/>
  <c r="C72" i="8"/>
  <c r="C74" i="8"/>
  <c r="C76" i="8"/>
  <c r="E76" i="8" s="1"/>
  <c r="C78" i="8"/>
  <c r="C62" i="8"/>
  <c r="C64" i="8"/>
  <c r="C66" i="8"/>
  <c r="C45" i="8"/>
  <c r="C48" i="8"/>
  <c r="C50" i="8"/>
  <c r="C54" i="8"/>
  <c r="E54" i="8" s="1"/>
  <c r="C56" i="8"/>
  <c r="C58" i="8"/>
  <c r="C60" i="8"/>
  <c r="C52" i="8"/>
  <c r="C3" i="8"/>
  <c r="C5" i="8"/>
  <c r="C7" i="8"/>
  <c r="C19" i="8"/>
  <c r="E19" i="8" s="1"/>
  <c r="C21" i="8"/>
  <c r="C23" i="8"/>
  <c r="C25" i="8"/>
  <c r="C27" i="8"/>
  <c r="C9" i="8"/>
  <c r="C11" i="8"/>
  <c r="C13" i="8"/>
  <c r="C15" i="8"/>
  <c r="E15" i="8" s="1"/>
  <c r="C17" i="8"/>
  <c r="C29" i="8"/>
  <c r="C31" i="8"/>
  <c r="C33" i="8"/>
  <c r="C35" i="8"/>
  <c r="C37" i="8"/>
  <c r="C39" i="8"/>
  <c r="C41" i="8"/>
  <c r="E41" i="8" s="1"/>
  <c r="C43" i="8"/>
  <c r="C162" i="8"/>
  <c r="C164" i="8"/>
  <c r="C166" i="8"/>
  <c r="C168" i="8"/>
  <c r="C170" i="8"/>
  <c r="C172" i="8"/>
  <c r="C174" i="8"/>
  <c r="E174" i="8" s="1"/>
  <c r="C176" i="8"/>
  <c r="C178" i="8"/>
  <c r="C180" i="8"/>
  <c r="C182" i="8"/>
  <c r="C183" i="8"/>
  <c r="C185" i="8"/>
  <c r="C187" i="8"/>
  <c r="C189" i="8"/>
  <c r="E189" i="8" s="1"/>
  <c r="C191" i="8"/>
  <c r="C193" i="8"/>
  <c r="E193" i="8" s="1"/>
  <c r="C195" i="8"/>
  <c r="C197" i="8"/>
  <c r="C199" i="8"/>
  <c r="C201" i="8"/>
  <c r="C203" i="8"/>
  <c r="C205" i="8"/>
  <c r="E205" i="8" s="1"/>
  <c r="C207" i="8"/>
  <c r="C121" i="8"/>
  <c r="E121" i="8" s="1"/>
  <c r="C123" i="8"/>
  <c r="C125" i="8"/>
  <c r="C147" i="8"/>
  <c r="C149" i="8"/>
  <c r="C151" i="8"/>
  <c r="C153" i="8"/>
  <c r="E153" i="8" s="1"/>
  <c r="C155" i="8"/>
  <c r="C137" i="8"/>
  <c r="E137" i="8" s="1"/>
  <c r="C139" i="8"/>
  <c r="C141" i="8"/>
  <c r="C143" i="8"/>
  <c r="C145" i="8"/>
  <c r="C111" i="8"/>
  <c r="C113" i="8"/>
  <c r="C115" i="8"/>
  <c r="C117" i="8"/>
  <c r="E117" i="8" s="1"/>
  <c r="C157" i="8"/>
  <c r="C159" i="8"/>
  <c r="C105" i="8"/>
  <c r="C107" i="8"/>
  <c r="C109" i="8"/>
  <c r="C119" i="8"/>
  <c r="E119" i="8" s="1"/>
  <c r="C79" i="8"/>
  <c r="C87" i="8"/>
  <c r="E87" i="8" s="1"/>
  <c r="C89" i="8"/>
  <c r="C91" i="8"/>
  <c r="C93" i="8"/>
  <c r="C83" i="8"/>
  <c r="C95" i="8"/>
  <c r="C97" i="8"/>
  <c r="E97" i="8" s="1"/>
  <c r="C99" i="8"/>
  <c r="C101" i="8"/>
  <c r="E101" i="8" s="1"/>
  <c r="C103" i="8"/>
  <c r="C85" i="8"/>
  <c r="C127" i="8"/>
  <c r="C129" i="8"/>
  <c r="C131" i="8"/>
  <c r="C133" i="8"/>
  <c r="E133" i="8" s="1"/>
  <c r="C135" i="8"/>
  <c r="C81" i="8"/>
  <c r="E81" i="8" s="1"/>
  <c r="C167" i="8"/>
  <c r="C169" i="8"/>
  <c r="C177" i="8"/>
  <c r="C171" i="8"/>
  <c r="C38" i="8"/>
  <c r="C40" i="8"/>
  <c r="E40" i="8" s="1"/>
  <c r="C42" i="8"/>
  <c r="C161" i="8"/>
  <c r="E161" i="8" s="1"/>
  <c r="C163" i="8"/>
  <c r="C165" i="8"/>
  <c r="C208" i="8"/>
  <c r="C184" i="8"/>
  <c r="C186" i="8"/>
  <c r="C181" i="8"/>
  <c r="E181" i="8" s="1"/>
  <c r="C173" i="8"/>
  <c r="C175" i="8"/>
  <c r="E175" i="8" s="1"/>
  <c r="C179" i="8"/>
  <c r="C69" i="8"/>
  <c r="C71" i="8"/>
  <c r="C73" i="8"/>
  <c r="C75" i="8"/>
  <c r="C77" i="8"/>
  <c r="E77" i="8" s="1"/>
  <c r="C61" i="8"/>
  <c r="C63" i="8"/>
  <c r="E63" i="8" s="1"/>
  <c r="C65" i="8"/>
  <c r="C44" i="8"/>
  <c r="C47" i="8"/>
  <c r="C49" i="8"/>
  <c r="C53" i="8"/>
  <c r="C55" i="8"/>
  <c r="E55" i="8" s="1"/>
  <c r="C57" i="8"/>
  <c r="C59" i="8"/>
  <c r="C51" i="8"/>
  <c r="C46" i="8"/>
  <c r="C67" i="8"/>
  <c r="C4" i="8"/>
  <c r="C6" i="8"/>
  <c r="C18" i="8"/>
  <c r="E18" i="8" s="1"/>
  <c r="C20" i="8"/>
  <c r="C22" i="8"/>
  <c r="E22" i="8" s="1"/>
  <c r="C24" i="8"/>
  <c r="C26" i="8"/>
  <c r="C8" i="8"/>
  <c r="C10" i="8"/>
  <c r="C12" i="8"/>
  <c r="C14" i="8"/>
  <c r="E14" i="8" s="1"/>
  <c r="C16" i="8"/>
  <c r="C28" i="8"/>
  <c r="E28" i="8" s="1"/>
  <c r="C30" i="8"/>
  <c r="C32" i="8"/>
  <c r="C34" i="8"/>
  <c r="C36" i="8"/>
  <c r="C188" i="8"/>
  <c r="C190" i="8"/>
  <c r="E190" i="8" s="1"/>
  <c r="C192" i="8"/>
  <c r="C194" i="8"/>
  <c r="E194" i="8" s="1"/>
  <c r="C196" i="8"/>
  <c r="C198" i="8"/>
  <c r="C200" i="8"/>
  <c r="C202" i="8"/>
  <c r="C204" i="8"/>
  <c r="C206" i="8"/>
  <c r="E206" i="8" s="1"/>
  <c r="C80" i="8"/>
  <c r="Y2" i="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Z131" i="6" s="1"/>
  <c r="Y132" i="6"/>
  <c r="Z132" i="6" s="1"/>
  <c r="Y133" i="6"/>
  <c r="Z133" i="6" s="1"/>
  <c r="Y134" i="6"/>
  <c r="Z134" i="6" s="1"/>
  <c r="Y135" i="6"/>
  <c r="Z135" i="6" s="1"/>
  <c r="Y136" i="6"/>
  <c r="Z136" i="6" s="1"/>
  <c r="Y137" i="6"/>
  <c r="Z137" i="6" s="1"/>
  <c r="Y138" i="6"/>
  <c r="Z138" i="6" s="1"/>
  <c r="Y139" i="6"/>
  <c r="Z139" i="6" s="1"/>
  <c r="Y140" i="6"/>
  <c r="Z140" i="6" s="1"/>
  <c r="Y141" i="6"/>
  <c r="Z141" i="6" s="1"/>
  <c r="Y142" i="6"/>
  <c r="Z142" i="6" s="1"/>
  <c r="Y143" i="6"/>
  <c r="Z143" i="6" s="1"/>
  <c r="Y144" i="6"/>
  <c r="Z144" i="6" s="1"/>
  <c r="Y145" i="6"/>
  <c r="Z145" i="6" s="1"/>
  <c r="Y146" i="6"/>
  <c r="Z146" i="6" s="1"/>
  <c r="Y147" i="6"/>
  <c r="Z147" i="6" s="1"/>
  <c r="Y148" i="6"/>
  <c r="Z148" i="6" s="1"/>
  <c r="Y149" i="6"/>
  <c r="Z149" i="6" s="1"/>
  <c r="Y150" i="6"/>
  <c r="Z150" i="6" s="1"/>
  <c r="Y151" i="6"/>
  <c r="Z151" i="6" s="1"/>
  <c r="Y152" i="6"/>
  <c r="Z152" i="6" s="1"/>
  <c r="Y153" i="6"/>
  <c r="Z153" i="6" s="1"/>
  <c r="Y154" i="6"/>
  <c r="Z154" i="6" s="1"/>
  <c r="Y155" i="6"/>
  <c r="Z155" i="6" s="1"/>
  <c r="Y156" i="6"/>
  <c r="Z156" i="6" s="1"/>
  <c r="Y157" i="6"/>
  <c r="Z157" i="6" s="1"/>
  <c r="Y158" i="6"/>
  <c r="Z158" i="6" s="1"/>
  <c r="Y159" i="6"/>
  <c r="Z159" i="6" s="1"/>
  <c r="Y160" i="6"/>
  <c r="Z160" i="6" s="1"/>
  <c r="Y161" i="6"/>
  <c r="Z161" i="6" s="1"/>
  <c r="Y162" i="6"/>
  <c r="Z162" i="6" s="1"/>
  <c r="Y163" i="6"/>
  <c r="Z163" i="6" s="1"/>
  <c r="Y164" i="6"/>
  <c r="Z164" i="6" s="1"/>
  <c r="Y165" i="6"/>
  <c r="Z165" i="6" s="1"/>
  <c r="Y166" i="6"/>
  <c r="Z166" i="6" s="1"/>
  <c r="Y167" i="6"/>
  <c r="Z167" i="6" s="1"/>
  <c r="Y168" i="6"/>
  <c r="Z168" i="6" s="1"/>
  <c r="Y169" i="6"/>
  <c r="Z169" i="6" s="1"/>
  <c r="Y170" i="6"/>
  <c r="Z170" i="6" s="1"/>
  <c r="Y171" i="6"/>
  <c r="Z171" i="6" s="1"/>
  <c r="Y172" i="6"/>
  <c r="Z172" i="6" s="1"/>
  <c r="Y173" i="6"/>
  <c r="Z173" i="6" s="1"/>
  <c r="Y174" i="6"/>
  <c r="Z174" i="6" s="1"/>
  <c r="Y175" i="6"/>
  <c r="Z175" i="6" s="1"/>
  <c r="Y176" i="6"/>
  <c r="Z176" i="6" s="1"/>
  <c r="Y177" i="6"/>
  <c r="Z177" i="6" s="1"/>
  <c r="Y178" i="6"/>
  <c r="Z178" i="6" s="1"/>
  <c r="Y179" i="6"/>
  <c r="Z179" i="6" s="1"/>
  <c r="Y180" i="6"/>
  <c r="Z180" i="6" s="1"/>
  <c r="Y181" i="6"/>
  <c r="Z181" i="6" s="1"/>
  <c r="Y182" i="6"/>
  <c r="Z182" i="6" s="1"/>
  <c r="Y183" i="6"/>
  <c r="Z183" i="6" s="1"/>
  <c r="Y184" i="6"/>
  <c r="Z184" i="6" s="1"/>
  <c r="Y185" i="6"/>
  <c r="Z185" i="6" s="1"/>
  <c r="Y186" i="6"/>
  <c r="Z186" i="6" s="1"/>
  <c r="Y187" i="6"/>
  <c r="Z187" i="6" s="1"/>
  <c r="Y188" i="6"/>
  <c r="Z188" i="6" s="1"/>
  <c r="Y189" i="6"/>
  <c r="Z189" i="6" s="1"/>
  <c r="Y190" i="6"/>
  <c r="Z190" i="6" s="1"/>
  <c r="Y191" i="6"/>
  <c r="Z191" i="6" s="1"/>
  <c r="Y192" i="6"/>
  <c r="Z192" i="6" s="1"/>
  <c r="Y193" i="6"/>
  <c r="Z193" i="6" s="1"/>
  <c r="Y194" i="6"/>
  <c r="Z194" i="6" s="1"/>
  <c r="Y195" i="6"/>
  <c r="Z195" i="6" s="1"/>
  <c r="Y196" i="6"/>
  <c r="Z196" i="6" s="1"/>
  <c r="Y197" i="6"/>
  <c r="Z197" i="6" s="1"/>
  <c r="Y198" i="6"/>
  <c r="Z198" i="6" s="1"/>
  <c r="Y199" i="6"/>
  <c r="Z199" i="6" s="1"/>
  <c r="Y200" i="6"/>
  <c r="Z200" i="6" s="1"/>
  <c r="Y201" i="6"/>
  <c r="Z201" i="6" s="1"/>
  <c r="Y202" i="6"/>
  <c r="Z202" i="6" s="1"/>
  <c r="Y203" i="6"/>
  <c r="Z203" i="6" s="1"/>
  <c r="Y204" i="6"/>
  <c r="Z204" i="6" s="1"/>
  <c r="Y205" i="6"/>
  <c r="Z205" i="6" s="1"/>
  <c r="Y206" i="6"/>
  <c r="Z206" i="6" s="1"/>
  <c r="Y207" i="6"/>
  <c r="Z207" i="6" s="1"/>
  <c r="Y208" i="6"/>
  <c r="Z208" i="6" s="1"/>
  <c r="Y209" i="6"/>
  <c r="Z209" i="6" s="1"/>
  <c r="Y210" i="6"/>
  <c r="Z210" i="6" s="1"/>
  <c r="Y211" i="6"/>
  <c r="Z211" i="6" s="1"/>
  <c r="Y212" i="6"/>
  <c r="Z212" i="6" s="1"/>
  <c r="Y213" i="6"/>
  <c r="Z213" i="6" s="1"/>
  <c r="Y214" i="6"/>
  <c r="Z214" i="6" s="1"/>
  <c r="Y215" i="6"/>
  <c r="Z215" i="6" s="1"/>
  <c r="Y216" i="6"/>
  <c r="Z216" i="6" s="1"/>
  <c r="Y217" i="6"/>
  <c r="Z217" i="6" s="1"/>
  <c r="Y218" i="6"/>
  <c r="Z218" i="6" s="1"/>
  <c r="Y219" i="6"/>
  <c r="Z219" i="6" s="1"/>
  <c r="Y220" i="6"/>
  <c r="Z220" i="6" s="1"/>
  <c r="Y221" i="6"/>
  <c r="Z221" i="6" s="1"/>
  <c r="Y222" i="6"/>
  <c r="Z222" i="6" s="1"/>
  <c r="Y223" i="6"/>
  <c r="Z223" i="6" s="1"/>
  <c r="Y224" i="6"/>
  <c r="Z224" i="6" s="1"/>
  <c r="Y225" i="6"/>
  <c r="Z225" i="6" s="1"/>
  <c r="Y226" i="6"/>
  <c r="Z226" i="6" s="1"/>
  <c r="Y227" i="6"/>
  <c r="Z227" i="6" s="1"/>
  <c r="Y228" i="6"/>
  <c r="Z228" i="6" s="1"/>
  <c r="Y229" i="6"/>
  <c r="Z229" i="6" s="1"/>
  <c r="Y230" i="6"/>
  <c r="Z230" i="6" s="1"/>
  <c r="Y231" i="6"/>
  <c r="Z231" i="6" s="1"/>
  <c r="Y232" i="6"/>
  <c r="Z232" i="6" s="1"/>
  <c r="Y233" i="6"/>
  <c r="Z233" i="6" s="1"/>
  <c r="Y234" i="6"/>
  <c r="Z234" i="6" s="1"/>
  <c r="Y235" i="6"/>
  <c r="Z235" i="6" s="1"/>
  <c r="Y236" i="6"/>
  <c r="Z236" i="6" s="1"/>
  <c r="Y237" i="6"/>
  <c r="Z237" i="6" s="1"/>
  <c r="Y238" i="6"/>
  <c r="Z238" i="6" s="1"/>
  <c r="Y239" i="6"/>
  <c r="Z239" i="6" s="1"/>
  <c r="Y240" i="6"/>
  <c r="Z240" i="6" s="1"/>
  <c r="Y241" i="6"/>
  <c r="Z241" i="6" s="1"/>
  <c r="Y242" i="6"/>
  <c r="Z242" i="6" s="1"/>
  <c r="Y243" i="6"/>
  <c r="Z243" i="6" s="1"/>
  <c r="Y244" i="6"/>
  <c r="Z244" i="6" s="1"/>
  <c r="Y245" i="6"/>
  <c r="Z245" i="6" s="1"/>
  <c r="Y246" i="6"/>
  <c r="Z246" i="6" s="1"/>
  <c r="Y247" i="6"/>
  <c r="Z247" i="6" s="1"/>
  <c r="Y248" i="6"/>
  <c r="Z248" i="6" s="1"/>
  <c r="Y249" i="6"/>
  <c r="Z249" i="6" s="1"/>
  <c r="Y250" i="6"/>
  <c r="Z250" i="6" s="1"/>
  <c r="Y251" i="6"/>
  <c r="Z251" i="6" s="1"/>
  <c r="Y252" i="6"/>
  <c r="Z252" i="6" s="1"/>
  <c r="Y253" i="6"/>
  <c r="Z253" i="6" s="1"/>
  <c r="Y254" i="6"/>
  <c r="Z254" i="6" s="1"/>
  <c r="Y255" i="6"/>
  <c r="Z255" i="6" s="1"/>
  <c r="Y256" i="6"/>
  <c r="Z256" i="6" s="1"/>
  <c r="Y257" i="6"/>
  <c r="Z257" i="6" s="1"/>
  <c r="Y258" i="6"/>
  <c r="Z258" i="6" s="1"/>
  <c r="Y259" i="6"/>
  <c r="Z259" i="6" s="1"/>
  <c r="Y260" i="6"/>
  <c r="Z260" i="6" s="1"/>
  <c r="Y261" i="6"/>
  <c r="Z261" i="6" s="1"/>
  <c r="Y262" i="6"/>
  <c r="Z262" i="6" s="1"/>
  <c r="Y263" i="6"/>
  <c r="Z263" i="6" s="1"/>
  <c r="Y264" i="6"/>
  <c r="Z264" i="6" s="1"/>
  <c r="Y265" i="6"/>
  <c r="Z265" i="6" s="1"/>
  <c r="Y266" i="6"/>
  <c r="Z266" i="6" s="1"/>
  <c r="Y267" i="6"/>
  <c r="Z267" i="6" s="1"/>
  <c r="Y268" i="6"/>
  <c r="Z268" i="6" s="1"/>
  <c r="Y269" i="6"/>
  <c r="Z269" i="6" s="1"/>
  <c r="Y270" i="6"/>
  <c r="Z270" i="6" s="1"/>
  <c r="Y271" i="6"/>
  <c r="Z271" i="6" s="1"/>
  <c r="Y272" i="6"/>
  <c r="Z272" i="6" s="1"/>
  <c r="Y273" i="6"/>
  <c r="Z273" i="6" s="1"/>
  <c r="Y274" i="6"/>
  <c r="Z274" i="6" s="1"/>
  <c r="Y275" i="6"/>
  <c r="Z275" i="6" s="1"/>
  <c r="Y276" i="6"/>
  <c r="Z276" i="6" s="1"/>
  <c r="Y277" i="6"/>
  <c r="Z277" i="6" s="1"/>
  <c r="Y278" i="6"/>
  <c r="Z278" i="6" s="1"/>
  <c r="Y279" i="6"/>
  <c r="Z279" i="6" s="1"/>
  <c r="Y280" i="6"/>
  <c r="Z280" i="6" s="1"/>
  <c r="Y281" i="6"/>
  <c r="Z281" i="6" s="1"/>
  <c r="Y282" i="6"/>
  <c r="Z282" i="6" s="1"/>
  <c r="Y283" i="6"/>
  <c r="Z283" i="6" s="1"/>
  <c r="Y284" i="6"/>
  <c r="Z284" i="6" s="1"/>
  <c r="Y285" i="6"/>
  <c r="Z285" i="6" s="1"/>
  <c r="Y286" i="6"/>
  <c r="Z286" i="6" s="1"/>
  <c r="Y287" i="6"/>
  <c r="Z287" i="6" s="1"/>
  <c r="Y288" i="6"/>
  <c r="Z288" i="6" s="1"/>
  <c r="Y289" i="6"/>
  <c r="Z289" i="6" s="1"/>
  <c r="Y290" i="6"/>
  <c r="Z290" i="6" s="1"/>
  <c r="Y291" i="6"/>
  <c r="Z291" i="6" s="1"/>
  <c r="Y292" i="6"/>
  <c r="Z292" i="6" s="1"/>
  <c r="Y293" i="6"/>
  <c r="Z293" i="6" s="1"/>
  <c r="Y294" i="6"/>
  <c r="Z294" i="6" s="1"/>
  <c r="Y295" i="6"/>
  <c r="Z295" i="6" s="1"/>
  <c r="Y296" i="6"/>
  <c r="Z296" i="6" s="1"/>
  <c r="Y297" i="6"/>
  <c r="Z297" i="6" s="1"/>
  <c r="Y298" i="6"/>
  <c r="Z298" i="6" s="1"/>
  <c r="Y299" i="6"/>
  <c r="Z299" i="6" s="1"/>
  <c r="Y300" i="6"/>
  <c r="Z300" i="6" s="1"/>
  <c r="Y301" i="6"/>
  <c r="Z301" i="6" s="1"/>
  <c r="Y302" i="6"/>
  <c r="Z302" i="6" s="1"/>
  <c r="Y303" i="6"/>
  <c r="Z303" i="6" s="1"/>
  <c r="Y304" i="6"/>
  <c r="Z304" i="6" s="1"/>
  <c r="Y305" i="6"/>
  <c r="Z305" i="6" s="1"/>
  <c r="Y306" i="6"/>
  <c r="Z306" i="6" s="1"/>
  <c r="Y307" i="6"/>
  <c r="Z307" i="6" s="1"/>
  <c r="Y308" i="6"/>
  <c r="Z308" i="6" s="1"/>
  <c r="Y309" i="6"/>
  <c r="Z309" i="6" s="1"/>
  <c r="Y310" i="6"/>
  <c r="Z310" i="6" s="1"/>
  <c r="Y311" i="6"/>
  <c r="Z311" i="6" s="1"/>
  <c r="Y312" i="6"/>
  <c r="Z312" i="6" s="1"/>
  <c r="Y313" i="6"/>
  <c r="Z313" i="6" s="1"/>
  <c r="Y314" i="6"/>
  <c r="Z314" i="6" s="1"/>
  <c r="V276" i="6"/>
  <c r="V275" i="6"/>
  <c r="V269" i="6"/>
  <c r="V266" i="6"/>
  <c r="V264" i="6"/>
  <c r="V262" i="6"/>
  <c r="V261" i="6"/>
  <c r="U159" i="6"/>
  <c r="U157" i="6"/>
  <c r="U156" i="6"/>
  <c r="U150" i="6"/>
  <c r="U149" i="6"/>
  <c r="Y3" i="6"/>
  <c r="Z3" i="6" s="1"/>
  <c r="Y4" i="6"/>
  <c r="Z4" i="6" s="1"/>
  <c r="Y5" i="6"/>
  <c r="Z5" i="6" s="1"/>
  <c r="Y6" i="6"/>
  <c r="Z6" i="6" s="1"/>
  <c r="Y7" i="6"/>
  <c r="Z7" i="6" s="1"/>
  <c r="Y8" i="6"/>
  <c r="Z8" i="6" s="1"/>
  <c r="Y9" i="6"/>
  <c r="Z9" i="6" s="1"/>
  <c r="Y10" i="6"/>
  <c r="Z10" i="6" s="1"/>
  <c r="Y11" i="6"/>
  <c r="Z11" i="6" s="1"/>
  <c r="Y12" i="6"/>
  <c r="Z12" i="6" s="1"/>
  <c r="Y13" i="6"/>
  <c r="Z13" i="6" s="1"/>
  <c r="Y14" i="6"/>
  <c r="Z14" i="6" s="1"/>
  <c r="Y15" i="6"/>
  <c r="Z15" i="6" s="1"/>
  <c r="Y16" i="6"/>
  <c r="Z16" i="6" s="1"/>
  <c r="Y17" i="6"/>
  <c r="Z17" i="6" s="1"/>
  <c r="Y18" i="6"/>
  <c r="Z18" i="6" s="1"/>
  <c r="Y19" i="6"/>
  <c r="Z19" i="6" s="1"/>
  <c r="Y20" i="6"/>
  <c r="Z20" i="6" s="1"/>
  <c r="Y21" i="6"/>
  <c r="Z21" i="6" s="1"/>
  <c r="Y22" i="6"/>
  <c r="Z22" i="6" s="1"/>
  <c r="Y23" i="6"/>
  <c r="Z23" i="6" s="1"/>
  <c r="Y24" i="6"/>
  <c r="Z24" i="6" s="1"/>
  <c r="Y25" i="6"/>
  <c r="Z25" i="6" s="1"/>
  <c r="Y26" i="6"/>
  <c r="Z26" i="6" s="1"/>
  <c r="Y27" i="6"/>
  <c r="Z27" i="6" s="1"/>
  <c r="Y28" i="6"/>
  <c r="Z28" i="6" s="1"/>
  <c r="Y29" i="6"/>
  <c r="Z29" i="6" s="1"/>
  <c r="Y30" i="6"/>
  <c r="Z30" i="6" s="1"/>
  <c r="Y31" i="6"/>
  <c r="Z31" i="6" s="1"/>
  <c r="Y32" i="6"/>
  <c r="Z32" i="6" s="1"/>
  <c r="Y33" i="6"/>
  <c r="Z33" i="6" s="1"/>
  <c r="Y34" i="6"/>
  <c r="Z34" i="6" s="1"/>
  <c r="Y35" i="6"/>
  <c r="Z35" i="6" s="1"/>
  <c r="Y36" i="6"/>
  <c r="Z36" i="6" s="1"/>
  <c r="Y37" i="6"/>
  <c r="Z37" i="6" s="1"/>
  <c r="Y38" i="6"/>
  <c r="Z38" i="6" s="1"/>
  <c r="Y39" i="6"/>
  <c r="Z39" i="6" s="1"/>
  <c r="Y40" i="6"/>
  <c r="Z40" i="6" s="1"/>
  <c r="Y41" i="6"/>
  <c r="Z41" i="6" s="1"/>
  <c r="Y42" i="6"/>
  <c r="Z42" i="6" s="1"/>
  <c r="Y43" i="6"/>
  <c r="Z43" i="6" s="1"/>
  <c r="Y44" i="6"/>
  <c r="Z44" i="6" s="1"/>
  <c r="Y45" i="6"/>
  <c r="Z45" i="6" s="1"/>
  <c r="Y46" i="6"/>
  <c r="Z46" i="6" s="1"/>
  <c r="Y47" i="6"/>
  <c r="Z47" i="6" s="1"/>
  <c r="Y48" i="6"/>
  <c r="Z48" i="6" s="1"/>
  <c r="Y49" i="6"/>
  <c r="Z49" i="6" s="1"/>
  <c r="Y50" i="6"/>
  <c r="Z50" i="6" s="1"/>
  <c r="Y51" i="6"/>
  <c r="Z51" i="6" s="1"/>
  <c r="Y52" i="6"/>
  <c r="Z52" i="6" s="1"/>
  <c r="Y53" i="6"/>
  <c r="Z53" i="6" s="1"/>
  <c r="Y54" i="6"/>
  <c r="Z54" i="6" s="1"/>
  <c r="Y55" i="6"/>
  <c r="Z55" i="6" s="1"/>
  <c r="Y56" i="6"/>
  <c r="Z56" i="6" s="1"/>
  <c r="Y57" i="6"/>
  <c r="Z57" i="6" s="1"/>
  <c r="Y58" i="6"/>
  <c r="Z58" i="6" s="1"/>
  <c r="Y59" i="6"/>
  <c r="Z59" i="6" s="1"/>
  <c r="Y60" i="6"/>
  <c r="Z60" i="6" s="1"/>
  <c r="Y61" i="6"/>
  <c r="Z61" i="6" s="1"/>
  <c r="Y62" i="6"/>
  <c r="Z62" i="6" s="1"/>
  <c r="Y63" i="6"/>
  <c r="Z63" i="6" s="1"/>
  <c r="Y64" i="6"/>
  <c r="Z64" i="6" s="1"/>
  <c r="Y65" i="6"/>
  <c r="Z65" i="6" s="1"/>
  <c r="Y66" i="6"/>
  <c r="Z66" i="6" s="1"/>
  <c r="Y67" i="6"/>
  <c r="Z67" i="6" s="1"/>
  <c r="Y68" i="6"/>
  <c r="Z68" i="6" s="1"/>
  <c r="Y69" i="6"/>
  <c r="Z69" i="6" s="1"/>
  <c r="Y70" i="6"/>
  <c r="Z70" i="6" s="1"/>
  <c r="Y71" i="6"/>
  <c r="Z71" i="6" s="1"/>
  <c r="Y72" i="6"/>
  <c r="Z72" i="6" s="1"/>
  <c r="Y73" i="6"/>
  <c r="Z73" i="6" s="1"/>
  <c r="Y74" i="6"/>
  <c r="Z74" i="6" s="1"/>
  <c r="Y75" i="6"/>
  <c r="Z75" i="6" s="1"/>
  <c r="Y76" i="6"/>
  <c r="Z76" i="6" s="1"/>
  <c r="Y77" i="6"/>
  <c r="Z77" i="6" s="1"/>
  <c r="Y78" i="6"/>
  <c r="Z78" i="6" s="1"/>
  <c r="Y79" i="6"/>
  <c r="Z79" i="6" s="1"/>
  <c r="Y80" i="6"/>
  <c r="Z80" i="6" s="1"/>
  <c r="Y81" i="6"/>
  <c r="Z81" i="6" s="1"/>
  <c r="Y82" i="6"/>
  <c r="Z82" i="6" s="1"/>
  <c r="Y83" i="6"/>
  <c r="Z83" i="6" s="1"/>
  <c r="Y84" i="6"/>
  <c r="Z84" i="6" s="1"/>
  <c r="Y85" i="6"/>
  <c r="Z85" i="6" s="1"/>
  <c r="Y86" i="6"/>
  <c r="Z86" i="6" s="1"/>
  <c r="Y87" i="6"/>
  <c r="Z87" i="6" s="1"/>
  <c r="Y88" i="6"/>
  <c r="Z88" i="6" s="1"/>
  <c r="Y89" i="6"/>
  <c r="Z89" i="6" s="1"/>
  <c r="Y90" i="6"/>
  <c r="Z90" i="6" s="1"/>
  <c r="Y91" i="6"/>
  <c r="Z91" i="6" s="1"/>
  <c r="Y92" i="6"/>
  <c r="Z92" i="6" s="1"/>
  <c r="Y93" i="6"/>
  <c r="Z93" i="6" s="1"/>
  <c r="Y94" i="6"/>
  <c r="Z94" i="6" s="1"/>
  <c r="Y95" i="6"/>
  <c r="Z95" i="6" s="1"/>
  <c r="Y96" i="6"/>
  <c r="Z96" i="6" s="1"/>
  <c r="Y97" i="6"/>
  <c r="Z97" i="6" s="1"/>
  <c r="Y98" i="6"/>
  <c r="Z98" i="6" s="1"/>
  <c r="Y99" i="6"/>
  <c r="Z99" i="6" s="1"/>
  <c r="Y100" i="6"/>
  <c r="Z100" i="6" s="1"/>
  <c r="Y101" i="6"/>
  <c r="Z101" i="6" s="1"/>
  <c r="Y102" i="6"/>
  <c r="Z102" i="6" s="1"/>
  <c r="Y103" i="6"/>
  <c r="Z103" i="6" s="1"/>
  <c r="Y104" i="6"/>
  <c r="Z104" i="6" s="1"/>
  <c r="Y105" i="6"/>
  <c r="Z105" i="6" s="1"/>
  <c r="Y106" i="6"/>
  <c r="Z106" i="6" s="1"/>
  <c r="Y107" i="6"/>
  <c r="Z107" i="6" s="1"/>
  <c r="Y108" i="6"/>
  <c r="Z108" i="6" s="1"/>
  <c r="Y109" i="6"/>
  <c r="Z109" i="6" s="1"/>
  <c r="Y110" i="6"/>
  <c r="Z110" i="6" s="1"/>
  <c r="Y111" i="6"/>
  <c r="Z111" i="6" s="1"/>
  <c r="Y112" i="6"/>
  <c r="Z112" i="6" s="1"/>
  <c r="Y113" i="6"/>
  <c r="Z113" i="6" s="1"/>
  <c r="Y114" i="6"/>
  <c r="Z114" i="6" s="1"/>
  <c r="Y115" i="6"/>
  <c r="Z115" i="6" s="1"/>
  <c r="Y116" i="6"/>
  <c r="Z116" i="6" s="1"/>
  <c r="Y117" i="6"/>
  <c r="Z117" i="6" s="1"/>
  <c r="Y118" i="6"/>
  <c r="Z118" i="6" s="1"/>
  <c r="Y119" i="6"/>
  <c r="Z119" i="6" s="1"/>
  <c r="Y120" i="6"/>
  <c r="Z120" i="6" s="1"/>
  <c r="Y121" i="6"/>
  <c r="Z121" i="6" s="1"/>
  <c r="Y122" i="6"/>
  <c r="Z122" i="6" s="1"/>
  <c r="Y123" i="6"/>
  <c r="Z123" i="6" s="1"/>
  <c r="Y124" i="6"/>
  <c r="Z124" i="6" s="1"/>
  <c r="Y125" i="6"/>
  <c r="Z125" i="6" s="1"/>
  <c r="Y126" i="6"/>
  <c r="Z126" i="6" s="1"/>
  <c r="Y127" i="6"/>
  <c r="Z127" i="6" s="1"/>
  <c r="Y128" i="6"/>
  <c r="Z128" i="6" s="1"/>
  <c r="Y129" i="6"/>
  <c r="Z129" i="6" s="1"/>
  <c r="Y130" i="6"/>
  <c r="Z130" i="6" s="1"/>
  <c r="Y2" i="6"/>
  <c r="Z2" i="6" s="1"/>
  <c r="U79" i="6"/>
  <c r="U71" i="6"/>
  <c r="U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E80" i="8" l="1"/>
  <c r="E192" i="8"/>
  <c r="E16" i="8"/>
  <c r="E20" i="8"/>
  <c r="E57" i="8"/>
  <c r="E61" i="8"/>
  <c r="E173" i="8"/>
  <c r="E42" i="8"/>
  <c r="E135" i="8"/>
  <c r="E99" i="8"/>
  <c r="E79" i="8"/>
  <c r="E115" i="8"/>
  <c r="E155" i="8"/>
  <c r="E207" i="8"/>
  <c r="E191" i="8"/>
  <c r="E176" i="8"/>
  <c r="E43" i="8"/>
  <c r="E17" i="8"/>
  <c r="E21" i="8"/>
  <c r="E56" i="8"/>
  <c r="E78" i="8"/>
  <c r="E156" i="8"/>
  <c r="E140" i="8"/>
  <c r="E124" i="8"/>
  <c r="E108" i="8"/>
  <c r="E92" i="8"/>
  <c r="E186" i="8"/>
  <c r="E187" i="8"/>
  <c r="E198" i="8"/>
  <c r="E32" i="8"/>
  <c r="E26" i="8"/>
  <c r="E46" i="8"/>
  <c r="E44" i="8"/>
  <c r="E165" i="8"/>
  <c r="E169" i="8"/>
  <c r="E85" i="8"/>
  <c r="E91" i="8"/>
  <c r="E159" i="8"/>
  <c r="E141" i="8"/>
  <c r="E125" i="8"/>
  <c r="E197" i="8"/>
  <c r="E182" i="8"/>
  <c r="E166" i="8"/>
  <c r="E33" i="8"/>
  <c r="E27" i="8"/>
  <c r="E66" i="8"/>
  <c r="E146" i="8"/>
  <c r="E130" i="8"/>
  <c r="E114" i="8"/>
  <c r="E98" i="8"/>
  <c r="E82" i="8"/>
  <c r="E178" i="8"/>
  <c r="E162" i="8"/>
  <c r="E29" i="8"/>
  <c r="E23" i="8"/>
  <c r="E158" i="8"/>
  <c r="E142" i="8"/>
  <c r="E126" i="8"/>
  <c r="E110" i="8"/>
  <c r="E94" i="8"/>
  <c r="E136" i="8"/>
  <c r="E113" i="8"/>
  <c r="E69" i="8"/>
  <c r="E68" i="8"/>
  <c r="E62" i="8"/>
  <c r="E52" i="8"/>
  <c r="E59" i="8"/>
  <c r="E58" i="8"/>
  <c r="E204" i="8"/>
  <c r="E188" i="8"/>
  <c r="E12" i="8"/>
  <c r="E6" i="8"/>
  <c r="E53" i="8"/>
  <c r="E75" i="8"/>
  <c r="E38" i="8"/>
  <c r="E131" i="8"/>
  <c r="E95" i="8"/>
  <c r="E109" i="8"/>
  <c r="E111" i="8"/>
  <c r="E151" i="8"/>
  <c r="E203" i="8"/>
  <c r="E172" i="8"/>
  <c r="E39" i="8"/>
  <c r="E13" i="8"/>
  <c r="E7" i="8"/>
  <c r="E50" i="8"/>
  <c r="E74" i="8"/>
  <c r="E152" i="8"/>
  <c r="E120" i="8"/>
  <c r="E104" i="8"/>
  <c r="E88" i="8"/>
  <c r="E202" i="8"/>
  <c r="E36" i="8"/>
  <c r="E10" i="8"/>
  <c r="E4" i="8"/>
  <c r="E49" i="8"/>
  <c r="E73" i="8"/>
  <c r="E184" i="8"/>
  <c r="E171" i="8"/>
  <c r="E129" i="8"/>
  <c r="E83" i="8"/>
  <c r="E107" i="8"/>
  <c r="E145" i="8"/>
  <c r="E149" i="8"/>
  <c r="E201" i="8"/>
  <c r="E185" i="8"/>
  <c r="E170" i="8"/>
  <c r="E37" i="8"/>
  <c r="E11" i="8"/>
  <c r="E5" i="8"/>
  <c r="E48" i="8"/>
  <c r="E72" i="8"/>
  <c r="E150" i="8"/>
  <c r="E134" i="8"/>
  <c r="E118" i="8"/>
  <c r="E102" i="8"/>
  <c r="E86" i="8"/>
  <c r="E200" i="8"/>
  <c r="E67" i="8"/>
  <c r="E208" i="8"/>
  <c r="E93" i="8"/>
  <c r="E168" i="8"/>
  <c r="E9" i="8"/>
  <c r="E148" i="8"/>
  <c r="E100" i="8"/>
  <c r="E8" i="8"/>
  <c r="E71" i="8"/>
  <c r="E127" i="8"/>
  <c r="E147" i="8"/>
  <c r="E199" i="8"/>
  <c r="E35" i="8"/>
  <c r="E45" i="8"/>
  <c r="E70" i="8"/>
  <c r="E84" i="8"/>
  <c r="E143" i="8"/>
  <c r="E196" i="8"/>
  <c r="E30" i="8"/>
  <c r="E24" i="8"/>
  <c r="E51" i="8"/>
  <c r="E65" i="8"/>
  <c r="E179" i="8"/>
  <c r="E163" i="8"/>
  <c r="E167" i="8"/>
  <c r="E103" i="8"/>
  <c r="E89" i="8"/>
  <c r="E157" i="8"/>
  <c r="E139" i="8"/>
  <c r="E123" i="8"/>
  <c r="E195" i="8"/>
  <c r="E180" i="8"/>
  <c r="E164" i="8"/>
  <c r="E31" i="8"/>
  <c r="E25" i="8"/>
  <c r="E60" i="8"/>
  <c r="E64" i="8"/>
  <c r="E160" i="8"/>
  <c r="E144" i="8"/>
  <c r="E128" i="8"/>
  <c r="E112" i="8"/>
  <c r="E96" i="8"/>
  <c r="E34" i="8"/>
  <c r="E47" i="8"/>
  <c r="E177" i="8"/>
  <c r="E105" i="8"/>
  <c r="E183" i="8"/>
  <c r="E3" i="8"/>
  <c r="E132" i="8"/>
  <c r="E116" i="8"/>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<sst xmlns="http://schemas.openxmlformats.org/spreadsheetml/2006/main" count="35889" uniqueCount="882">
  <si>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</si>
  <si>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</si>
  <si>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</si>
  <si>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</si>
  <si>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</si>
  <si>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</si>
  <si>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</si>
  <si>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</si>
  <si>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</si>
  <si>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</si>
  <si>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</si>
  <si>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</si>
  <si>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</si>
  <si>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</si>
  <si>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</si>
  <si>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</si>
  <si>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</si>
  <si>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</si>
  <si>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</si>
  <si>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</si>
  <si>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</si>
  <si>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</si>
  <si>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</si>
  <si>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</si>
  <si>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</si>
  <si>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</si>
  <si>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</si>
  <si>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</si>
  <si>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</si>
  <si>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</si>
  <si>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</si>
  <si>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</si>
  <si>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</si>
  <si>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</si>
  <si>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</si>
  <si>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</si>
  <si>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</si>
  <si>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</si>
  <si>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</si>
  <si>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</si>
  <si>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</si>
  <si>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</si>
  <si>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</si>
  <si>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</si>
  <si>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</si>
  <si>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</si>
  <si>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</si>
  <si>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</si>
  <si>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</si>
  <si>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</si>
  <si>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</si>
  <si>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</si>
  <si>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</si>
  <si>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</si>
  <si>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</si>
  <si>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</si>
  <si>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</si>
  <si>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</si>
  <si>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</si>
  <si>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</si>
  <si>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</si>
  <si>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</si>
  <si>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</si>
  <si>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</si>
  <si>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</si>
  <si>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</si>
  <si>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</si>
  <si>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</si>
  <si>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</si>
  <si>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</si>
  <si>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</si>
  <si>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</si>
  <si>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</si>
  <si>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</si>
  <si>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</si>
  <si>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</si>
  <si>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</si>
  <si>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</si>
  <si>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</si>
  <si>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</si>
  <si>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</si>
  <si>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</si>
  <si>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</si>
  <si>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</si>
  <si>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</si>
  <si>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</si>
  <si>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</si>
  <si>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</si>
  <si>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</si>
  <si>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</si>
  <si>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</si>
  <si>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</si>
  <si>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</si>
  <si>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</si>
  <si>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</si>
  <si>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</si>
  <si>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</si>
  <si>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</si>
  <si>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</si>
  <si>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</si>
  <si>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</si>
  <si>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</si>
  <si>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</si>
  <si>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</si>
  <si>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</si>
  <si>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</si>
  <si>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</si>
  <si>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</si>
  <si>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</si>
  <si>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</si>
  <si>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</si>
  <si>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</si>
  <si>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</si>
  <si>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</si>
  <si>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</si>
  <si>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</si>
  <si>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</si>
  <si>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</si>
  <si>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</si>
  <si>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</si>
  <si>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</si>
  <si>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</si>
  <si>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</si>
  <si>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</si>
  <si>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</si>
  <si>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</si>
  <si>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</si>
  <si>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</si>
  <si>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</si>
  <si>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</si>
  <si>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</si>
  <si>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</si>
  <si>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</si>
  <si>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</si>
  <si>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</si>
  <si>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</si>
  <si>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</si>
  <si>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</si>
  <si>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</si>
  <si>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</si>
  <si>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</si>
  <si>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</si>
  <si>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</si>
  <si>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</si>
  <si>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</si>
  <si>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</si>
  <si>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</si>
  <si>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</si>
  <si>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</si>
  <si>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</si>
  <si>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</si>
  <si>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</si>
  <si>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</si>
  <si>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</si>
  <si>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</si>
  <si>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</si>
  <si>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</si>
  <si>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</si>
  <si>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</si>
  <si>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</si>
  <si>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</si>
  <si>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</si>
  <si>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</si>
  <si>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</si>
  <si>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</si>
  <si>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</si>
  <si>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</si>
  <si>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</si>
  <si>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</si>
  <si>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</si>
  <si>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</si>
  <si>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</si>
  <si>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</si>
  <si>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</si>
  <si>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</si>
  <si>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</si>
  <si>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</si>
  <si>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</si>
  <si>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</si>
  <si>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</si>
  <si>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</si>
  <si>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</si>
  <si>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</si>
  <si>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</si>
  <si>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</si>
  <si>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</si>
  <si>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</si>
  <si>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</si>
  <si>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</si>
  <si>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</si>
  <si>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</si>
  <si>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</si>
  <si>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</si>
  <si>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</si>
  <si>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</si>
  <si>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</si>
  <si>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</si>
  <si>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</si>
  <si>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</si>
  <si>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</si>
  <si>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</si>
  <si>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</si>
  <si>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</si>
  <si>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</si>
  <si>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</si>
  <si>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</si>
  <si>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</si>
  <si>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</si>
  <si>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</si>
  <si>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</si>
  <si>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</si>
  <si>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</si>
  <si>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</si>
  <si>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</si>
  <si>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</si>
  <si>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</si>
  <si>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</si>
  <si>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</si>
  <si>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</si>
  <si>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</si>
  <si>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</si>
  <si>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</si>
  <si>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</si>
  <si>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</si>
  <si>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</si>
  <si>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</si>
  <si>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</si>
  <si>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</si>
  <si>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</si>
  <si>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</si>
  <si>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</si>
  <si>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</si>
  <si>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</si>
  <si>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</si>
  <si>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</si>
  <si>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</si>
  <si>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</si>
  <si>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</si>
  <si>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</si>
  <si>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</si>
  <si>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</si>
  <si>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</si>
  <si>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</si>
  <si>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</si>
  <si>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</si>
  <si>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</si>
  <si>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</si>
  <si>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</si>
  <si>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</si>
  <si>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</si>
  <si>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</si>
  <si>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</si>
  <si>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</si>
  <si>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</si>
  <si>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</si>
  <si>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</si>
  <si>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</si>
  <si>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</si>
  <si>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</si>
  <si>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</si>
  <si>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</si>
  <si>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</si>
  <si>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</si>
  <si>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</si>
  <si>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</si>
  <si>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</si>
  <si>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</si>
  <si>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</si>
  <si>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</si>
  <si>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</si>
  <si>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</si>
  <si>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</si>
  <si>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</si>
  <si>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</si>
  <si>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</si>
  <si>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</si>
  <si>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</si>
  <si>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</si>
  <si>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</si>
  <si>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</si>
  <si>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</si>
  <si>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</si>
  <si>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</si>
  <si>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</si>
  <si>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</si>
  <si>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</si>
  <si>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</si>
  <si>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</si>
  <si>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</si>
  <si>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</si>
  <si>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</si>
  <si>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</si>
  <si>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</si>
  <si>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</si>
  <si>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</si>
  <si>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</si>
  <si>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</si>
  <si>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</si>
  <si>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</si>
  <si>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</si>
  <si>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</si>
  <si>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</si>
  <si>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</si>
  <si>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</si>
  <si>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</si>
  <si>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</si>
  <si>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</si>
  <si>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</si>
  <si>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</si>
  <si>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</si>
  <si>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</si>
  <si>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</si>
  <si>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</si>
  <si>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</si>
  <si>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</si>
  <si>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</si>
  <si>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</si>
  <si>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</si>
  <si>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</si>
  <si>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</si>
  <si>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</si>
  <si>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</si>
  <si>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</si>
  <si>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</si>
  <si>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</si>
  <si>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</si>
  <si>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</si>
  <si>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</si>
  <si>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</si>
  <si>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</si>
  <si>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</si>
  <si>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</si>
  <si>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</si>
  <si>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</si>
  <si>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</si>
  <si>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</si>
  <si>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</si>
  <si>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</si>
  <si>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</si>
  <si>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</si>
  <si>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</si>
  <si>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</si>
  <si>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</si>
  <si>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</si>
  <si>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</si>
  <si>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</si>
  <si>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</si>
  <si>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</si>
  <si>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</si>
  <si>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</si>
  <si>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</si>
  <si>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</si>
  <si>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</si>
  <si>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</si>
  <si>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</si>
  <si>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</si>
  <si>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</si>
  <si>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</si>
  <si>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</si>
  <si>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</si>
  <si>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</si>
  <si>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</si>
  <si>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</si>
  <si>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</si>
  <si>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</si>
  <si>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</si>
  <si>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</si>
  <si>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</si>
  <si>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</si>
  <si>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</si>
  <si>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</si>
  <si>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</si>
  <si>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</si>
  <si>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</si>
  <si>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</si>
  <si>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</si>
  <si>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</si>
  <si>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</si>
  <si>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</si>
  <si>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</si>
  <si>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</si>
  <si>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</si>
  <si>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</si>
  <si>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</si>
  <si>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</si>
  <si>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</si>
  <si>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</si>
  <si>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</si>
  <si>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</si>
  <si>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</si>
  <si>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</si>
  <si>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</si>
  <si>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</si>
  <si>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</si>
  <si>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</si>
  <si>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</si>
  <si>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</si>
  <si>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</si>
  <si>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</si>
  <si>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</si>
  <si>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</si>
  <si>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</si>
  <si>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</si>
  <si>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</si>
  <si>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</si>
  <si>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</si>
  <si>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</si>
  <si>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</si>
  <si>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</si>
  <si>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</si>
  <si>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</si>
  <si>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</si>
  <si>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</si>
  <si>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</si>
  <si>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</si>
  <si>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</si>
  <si>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</si>
  <si>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</si>
  <si>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</si>
  <si>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</si>
  <si>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</si>
  <si>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</si>
  <si>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</si>
  <si>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</si>
  <si>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</si>
  <si>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</si>
  <si>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</si>
  <si>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</si>
  <si>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</si>
  <si>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</si>
  <si>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</si>
  <si>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</si>
  <si>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</si>
  <si>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</si>
  <si>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</si>
  <si>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</si>
  <si>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</si>
  <si>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</si>
  <si>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</si>
  <si>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</si>
  <si>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</si>
  <si>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</si>
  <si>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</si>
  <si>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</si>
  <si>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</si>
  <si>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</si>
  <si>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</si>
  <si>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</si>
  <si>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</si>
  <si>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</si>
  <si>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</si>
  <si>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</si>
  <si>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</si>
  <si>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</si>
  <si>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</si>
  <si>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</si>
  <si>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</si>
  <si>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</si>
  <si>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</si>
  <si>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</si>
  <si>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</si>
  <si>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</si>
  <si>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</si>
  <si>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</si>
  <si>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</si>
  <si>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</si>
  <si>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</si>
  <si>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</si>
  <si>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</si>
  <si>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</si>
  <si>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</si>
  <si>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</si>
  <si>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</si>
  <si>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</si>
  <si>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</si>
  <si>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</si>
  <si>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</si>
  <si>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</si>
  <si>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</si>
  <si>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</si>
  <si>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</si>
  <si>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</si>
  <si>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</si>
  <si>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</si>
  <si>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</si>
  <si>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</si>
  <si>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</si>
  <si>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</si>
  <si>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</si>
  <si>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</si>
  <si>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</si>
  <si>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</si>
  <si>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</si>
  <si>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</si>
  <si>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</si>
  <si>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</si>
  <si>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</si>
  <si>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</si>
  <si>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</si>
  <si>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</si>
  <si>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</si>
  <si>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</si>
  <si>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</si>
  <si>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</si>
  <si>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</si>
  <si>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</si>
  <si>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</si>
  <si>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</si>
  <si>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</si>
  <si>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</si>
  <si>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</si>
  <si>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</si>
  <si>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</si>
  <si>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</si>
  <si>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</si>
  <si>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</si>
  <si>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</si>
  <si>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</si>
  <si>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</si>
  <si>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</si>
  <si>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</si>
  <si>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</si>
  <si>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</si>
  <si>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</si>
  <si>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</si>
  <si>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</si>
  <si>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</si>
  <si>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</si>
  <si>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</si>
  <si>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</si>
  <si>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</si>
  <si>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</si>
  <si>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</si>
  <si>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</si>
  <si>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</si>
  <si>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</si>
  <si>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</si>
  <si>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</si>
  <si>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</si>
  <si>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</si>
  <si>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</si>
  <si>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</si>
  <si>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</si>
  <si>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</si>
  <si>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</si>
  <si>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</si>
  <si>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</si>
  <si>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</si>
  <si>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</si>
  <si>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</si>
  <si>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</si>
  <si>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</si>
  <si>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</si>
  <si>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</si>
  <si>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</si>
  <si>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</si>
  <si>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</si>
  <si>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</si>
  <si>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</si>
  <si>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</si>
  <si>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</si>
  <si>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</si>
  <si>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</si>
  <si>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</si>
  <si>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</si>
  <si>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</si>
  <si>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</si>
  <si>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</si>
  <si>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</si>
  <si>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</si>
  <si>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</si>
  <si>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</si>
  <si>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</si>
  <si>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</si>
  <si>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</si>
  <si>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</si>
  <si>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</si>
  <si>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</si>
  <si>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</si>
  <si>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</si>
  <si>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</si>
  <si>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</si>
  <si>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</si>
  <si>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DBH and basal circumference were in mm so have been changed to cm</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</si>
  <si>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</si>
  <si>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</si>
  <si>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</si>
  <si>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</si>
  <si>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</si>
  <si>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</si>
  <si>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</si>
  <si>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</si>
  <si>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</si>
  <si>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</si>
  <si>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</si>
  <si>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</si>
  <si>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</si>
  <si>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</si>
  <si>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</si>
  <si>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</si>
  <si>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</si>
  <si>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</si>
  <si>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</si>
  <si>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</si>
  <si>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</si>
  <si>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</si>
  <si>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</si>
  <si>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</si>
  <si>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</si>
  <si>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</si>
  <si>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</si>
  <si>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</si>
  <si>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</si>
  <si>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</si>
  <si>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</si>
  <si>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</si>
  <si>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</si>
  <si>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</si>
  <si>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</si>
  <si>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</si>
  <si>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</si>
  <si>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</si>
  <si>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</si>
  <si>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</si>
  <si>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</si>
  <si>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</si>
  <si>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</si>
  <si>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</si>
  <si>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</si>
  <si>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</si>
  <si>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</si>
  <si>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</si>
  <si>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</si>
  <si>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</si>
  <si>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</si>
  <si>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</si>
  <si>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</si>
  <si>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</si>
  <si>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</si>
  <si>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</si>
  <si>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</si>
  <si>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</si>
  <si>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</si>
  <si>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</si>
  <si>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</si>
  <si>
    <t>Measure</t>
  </si>
  <si>
    <t>H_CF_M_1_1</t>
  </si>
  <si>
    <t>Fresh_weight</t>
  </si>
  <si>
    <t>H_CF_M_1 leaves waited a day before being fresh weighed</t>
  </si>
  <si>
    <t>H_CF_M_1_3</t>
  </si>
  <si>
    <t>note: H_CF_M_1_2 and 5 had leaves that were too far away so couldn't be sampled</t>
  </si>
  <si>
    <t>H_CF_M_1_4</t>
  </si>
  <si>
    <t>H_CF_M_2_1</t>
  </si>
  <si>
    <t>H_CF_M_2_2</t>
  </si>
  <si>
    <t>H_CF_M_2_3</t>
  </si>
  <si>
    <t>H_CF_M_2_4</t>
  </si>
  <si>
    <t>H_CF_M_2_5</t>
  </si>
  <si>
    <t>H_CF_M_3_1</t>
  </si>
  <si>
    <t>H_CF_M_3_2</t>
  </si>
  <si>
    <t>H_CF_M_3_3</t>
  </si>
  <si>
    <t>H_CF_M_3_4</t>
  </si>
  <si>
    <t>H_CF_M_3_5</t>
  </si>
  <si>
    <t>H_CF_M_4_1</t>
  </si>
  <si>
    <t>H_CF_M_4_2</t>
  </si>
  <si>
    <t>H_CF_M_4_3</t>
  </si>
  <si>
    <t>H_CF_M_4_4</t>
  </si>
  <si>
    <t>H_CF_M_4_5</t>
  </si>
  <si>
    <t>H_CF_M_5_1</t>
  </si>
  <si>
    <t>mislabelled as CF_M_6</t>
  </si>
  <si>
    <t>H_CF_M_5_2</t>
  </si>
  <si>
    <t>CF_M_5_3 and 4 too tall - no reachable leaves</t>
  </si>
  <si>
    <t>H_CF_M_5_5</t>
  </si>
  <si>
    <t>H_HS_M_1_1</t>
  </si>
  <si>
    <t>originally mislabelled as HS_M_5</t>
  </si>
  <si>
    <t>H_HS_M_1_2</t>
  </si>
  <si>
    <t>originally mislabelled as HS_M_5, other trees didn't exist/had leaves too far away</t>
  </si>
  <si>
    <t>H_HS_M_2_2</t>
  </si>
  <si>
    <t>HS_M_2_1 had leaves too far away, had to sample some unhealthy leaves here because others too far to reach</t>
  </si>
  <si>
    <t>H_HS_M_3_1</t>
  </si>
  <si>
    <t>H_HS_M_3_2</t>
  </si>
  <si>
    <t>H_HS_M_3_3</t>
  </si>
  <si>
    <t>H_HS_M_3_4</t>
  </si>
  <si>
    <t>H_HS_M_3_5</t>
  </si>
  <si>
    <t>H_HS_M_4_1</t>
  </si>
  <si>
    <t>H_HS_M_4_2</t>
  </si>
  <si>
    <t>H_HS_M_4_3</t>
  </si>
  <si>
    <t>H_HS_M_4_4</t>
  </si>
  <si>
    <t>H_HS_M_4_5</t>
  </si>
  <si>
    <t>H_HS_M_5_1</t>
  </si>
  <si>
    <t>Originally mislabelled as HS_M_1</t>
  </si>
  <si>
    <t>H_HS_M_5_2</t>
  </si>
  <si>
    <t>H_HS_M_5_3</t>
  </si>
  <si>
    <t>H_HS_M_5_4</t>
  </si>
  <si>
    <t>H_HS_M_5_5</t>
  </si>
  <si>
    <t>H_CC_M_5_2</t>
  </si>
  <si>
    <t>H_CC_M_5_3</t>
  </si>
  <si>
    <t>H_CC_M_5_5</t>
  </si>
  <si>
    <t>H_CC_M_1_1</t>
  </si>
  <si>
    <t>H_CC_M_1_3</t>
  </si>
  <si>
    <t>H_CC_M_1_4</t>
  </si>
  <si>
    <t>H_AI_M_1_2</t>
  </si>
  <si>
    <t>AI leaves weighed 24 hours after collecting and likely already lost water (kept in fridge half of that time)</t>
  </si>
  <si>
    <t>H_AI_M_1_4</t>
  </si>
  <si>
    <t>H_AI_M_1_5</t>
  </si>
  <si>
    <t>H_AI_M_3_1</t>
  </si>
  <si>
    <t>H_AI_M_3_2</t>
  </si>
  <si>
    <t>H_AI_M_3_3</t>
  </si>
  <si>
    <t>H_AI_M_3_4</t>
  </si>
  <si>
    <t>H_AI_M_3_5</t>
  </si>
  <si>
    <t>H_AI_M_2_1</t>
  </si>
  <si>
    <t>H_AI_M_2_2</t>
  </si>
  <si>
    <t>H_AI_M_2_3</t>
  </si>
  <si>
    <t>H_AI_M_2_4</t>
  </si>
  <si>
    <t>H_AI_M_2_5</t>
  </si>
  <si>
    <t>H_AI_M_4_1</t>
  </si>
  <si>
    <t>H_AI_M_4_2</t>
  </si>
  <si>
    <t>H_AI_M_4_3</t>
  </si>
  <si>
    <t>H_AI_M_4_4</t>
  </si>
  <si>
    <t>H_AI_M_4_5</t>
  </si>
  <si>
    <t>H_AI_M_5_1</t>
  </si>
  <si>
    <t>H_AI_M_5_5</t>
  </si>
  <si>
    <t>H_AI_M_5_6</t>
  </si>
  <si>
    <t>H_SI_M_1_1</t>
  </si>
  <si>
    <t>H_SI_M_1_2</t>
  </si>
  <si>
    <t>H_SI_M_1_3</t>
  </si>
  <si>
    <t>H_SI_M_1_4</t>
  </si>
  <si>
    <t>H_SI_M_1_5</t>
  </si>
  <si>
    <t>H_SI_M_2_1</t>
  </si>
  <si>
    <t>H_SI_M_2_2</t>
  </si>
  <si>
    <t>H_SI_M_2_3</t>
  </si>
  <si>
    <t>H_SI_M_2_4</t>
  </si>
  <si>
    <t>H_SI_M_2_5</t>
  </si>
  <si>
    <t>H_SI_M_3_1</t>
  </si>
  <si>
    <t>H_SI_M_3_2 had leaves too far</t>
  </si>
  <si>
    <t>H_SI_M_3_3</t>
  </si>
  <si>
    <t>H_SI_M_3_4</t>
  </si>
  <si>
    <t>H_SI_M_3_5</t>
  </si>
  <si>
    <t>H_SI_M_4_5</t>
  </si>
  <si>
    <t>H_SI_M_4_1 to 4 had no leaves, took extra measurements and leaves from additional trees</t>
  </si>
  <si>
    <t>H_SI_M_4_6</t>
  </si>
  <si>
    <t>H_SI_M_4_7</t>
  </si>
  <si>
    <t>H_SI_M_4_8</t>
  </si>
  <si>
    <t>H_SI_M_4_9</t>
  </si>
  <si>
    <t>H_SI_M_5_3</t>
  </si>
  <si>
    <t>H_SI_M_5_1 to 2 had no leaves, took extra measurements and leaves from additional trees</t>
  </si>
  <si>
    <t>H_SI_M_5_4</t>
  </si>
  <si>
    <t>H_SI_M_5_5</t>
  </si>
  <si>
    <t>Only had 4 reachable leaves (they're not healthy)</t>
  </si>
  <si>
    <t>H_SI_M_5_6</t>
  </si>
  <si>
    <t>H_SI_M_5_7</t>
  </si>
  <si>
    <t>Dry_weight</t>
  </si>
  <si>
    <t>Very twisted dry leaves, had to crack them to read the numbers (on the inside)</t>
  </si>
  <si>
    <t>Had to crack #3 a lot to read the number</t>
  </si>
  <si>
    <t>#5 cracked</t>
  </si>
  <si>
    <t>#1 cracked</t>
  </si>
  <si>
    <t>#4 cracked</t>
  </si>
  <si>
    <t xml:space="preserve">#1 and #3 cracked </t>
  </si>
  <si>
    <t>All very twisted, cracked, hard to read numbers</t>
  </si>
  <si>
    <t xml:space="preserve">mislabelled as CF_M_6, very hard to read, very cracked </t>
  </si>
  <si>
    <t>#2 cracked</t>
  </si>
  <si>
    <t xml:space="preserve">#5 cracked </t>
  </si>
  <si>
    <t>mislabelled as CF_M_6, #1,3,4 cracked</t>
  </si>
  <si>
    <t>#1 and 5 cracked</t>
  </si>
  <si>
    <t>#3 very cracked</t>
  </si>
  <si>
    <t>#3 cracked</t>
  </si>
  <si>
    <t xml:space="preserve">#3 and 5 cracked </t>
  </si>
  <si>
    <t>#2 and 5 cracked</t>
  </si>
  <si>
    <t>#3,4,5 cracked</t>
  </si>
  <si>
    <t>#1 and 2 cracked</t>
  </si>
  <si>
    <t>H_CC_M_1_2</t>
  </si>
  <si>
    <t>#4 broken</t>
  </si>
  <si>
    <t>Tree_sapling</t>
  </si>
  <si>
    <t>Sapling</t>
  </si>
  <si>
    <t>H_CC_M_2_6</t>
  </si>
  <si>
    <t>H_CC_M_2_7</t>
  </si>
  <si>
    <t>H_CC_M_2_8</t>
  </si>
  <si>
    <t>H_CC_M_2_9</t>
  </si>
  <si>
    <t>H_CC_M_2_10</t>
  </si>
  <si>
    <t>H_CC_M_3_6</t>
  </si>
  <si>
    <t>H_CC_M_3_7</t>
  </si>
  <si>
    <t>H_CC_M_3_8</t>
  </si>
  <si>
    <t>H_CC_M_4_6</t>
  </si>
  <si>
    <t>H_CC_M_4_7</t>
  </si>
  <si>
    <t>H_CC_M_4_8</t>
  </si>
  <si>
    <t>H_HS_M_2_6</t>
  </si>
  <si>
    <t>H_HS_M_2_7</t>
  </si>
  <si>
    <t>1</t>
  </si>
  <si>
    <t>AI1</t>
  </si>
  <si>
    <t>2</t>
  </si>
  <si>
    <t>From a tree that wasn't measured for other measurements. AI leaves weighed 24 hours after collecting and likely already lost water (kept in fridge half of that time)</t>
  </si>
  <si>
    <t>M_YCW_4_1</t>
  </si>
  <si>
    <t>4</t>
  </si>
  <si>
    <t>YCW4</t>
  </si>
  <si>
    <t>M_YCW_4_2</t>
  </si>
  <si>
    <t>M_YCW_4_3</t>
  </si>
  <si>
    <t>3</t>
  </si>
  <si>
    <t>M_YCW_4_4</t>
  </si>
  <si>
    <t>M_YCW_4_5</t>
  </si>
  <si>
    <t>5</t>
  </si>
  <si>
    <t>M_YCW_3_1</t>
  </si>
  <si>
    <t>YCW3</t>
  </si>
  <si>
    <t>M_YCW_3_2</t>
  </si>
  <si>
    <t>M_YCW_3_3</t>
  </si>
  <si>
    <t>M_YCW_3_4</t>
  </si>
  <si>
    <t>M_YCW_3_5</t>
  </si>
  <si>
    <t>M_YCW_2_1</t>
  </si>
  <si>
    <t>YCW2</t>
  </si>
  <si>
    <t>M_YCW_2_2</t>
  </si>
  <si>
    <t>M_YCW_2_3</t>
  </si>
  <si>
    <t>M_YCW_2_4</t>
  </si>
  <si>
    <t>M_YCW_2_5</t>
  </si>
  <si>
    <t>M_YCW_1_5</t>
  </si>
  <si>
    <t>YCW1</t>
  </si>
  <si>
    <t>M_YCW_1_4</t>
  </si>
  <si>
    <t>M_YCW_1_3</t>
  </si>
  <si>
    <t>M_YCW_1_2</t>
  </si>
  <si>
    <t>M_YCW_1_1</t>
  </si>
  <si>
    <t>Quadrat_full</t>
  </si>
  <si>
    <t>Measurer</t>
  </si>
  <si>
    <t>Balance</t>
  </si>
  <si>
    <t>Area</t>
  </si>
  <si>
    <t>Scan_manual</t>
  </si>
  <si>
    <t>Ruby</t>
  </si>
  <si>
    <t>jf</t>
  </si>
  <si>
    <t>CCW1</t>
  </si>
  <si>
    <t>Photo_manual</t>
  </si>
  <si>
    <t>Extrapolated for bend in 5</t>
  </si>
  <si>
    <t>Extrapolated for bends in 1</t>
  </si>
  <si>
    <t>CCW2</t>
  </si>
  <si>
    <t>Rui</t>
  </si>
  <si>
    <t>Rui and Dana</t>
  </si>
  <si>
    <t>1 = top right - on an angle, tried to capture a square on a somewhat similar angle. Extrapolated for bent tip in 1.</t>
  </si>
  <si>
    <t>1 angled</t>
  </si>
  <si>
    <t>CCW3</t>
  </si>
  <si>
    <t>CCW4</t>
  </si>
  <si>
    <t>2,5 angled</t>
  </si>
  <si>
    <t>1,2,5 bent</t>
  </si>
  <si>
    <t>DLW1</t>
  </si>
  <si>
    <t>4,5 angled</t>
  </si>
  <si>
    <t>5 slightly bent - measured flat half and multiplied by 2</t>
  </si>
  <si>
    <t>DLW2</t>
  </si>
  <si>
    <t xml:space="preserve">3 and 2 is VERY angled, 5 is twisted/folded so the folded areas (light green) + major leaf area = area, 4 is covered by shadow and finder so estimated the tip area. The grid is not square to the camera </t>
  </si>
  <si>
    <t>5 very bent - measured flat side and multiplied by 2. 1 and 2 also bent but not corrected.</t>
  </si>
  <si>
    <t>corrected for fold in 2</t>
  </si>
  <si>
    <t>DLW3</t>
  </si>
  <si>
    <t>3 angled. Corrected for curve in 5</t>
  </si>
  <si>
    <t>2,3,4 angled</t>
  </si>
  <si>
    <t>2,3 bent</t>
  </si>
  <si>
    <t>Chose a slightly angular grid for 5, wasn't possible for 1 or 4</t>
  </si>
  <si>
    <t>DLW4</t>
  </si>
  <si>
    <t>2,3,5 angled</t>
  </si>
  <si>
    <t>4 angled</t>
  </si>
  <si>
    <t>Leaves 1,2 and 3 were slightly bent (but not angled) so estimated based on not having bends</t>
  </si>
  <si>
    <t>DLW5</t>
  </si>
  <si>
    <t>1,5 bent</t>
  </si>
  <si>
    <t>MWS1</t>
  </si>
  <si>
    <t>5 angled</t>
  </si>
  <si>
    <t>MWS2</t>
  </si>
  <si>
    <t>1,2 angled</t>
  </si>
  <si>
    <t>4 bent</t>
  </si>
  <si>
    <t>MWS3</t>
  </si>
  <si>
    <t>MWS4</t>
  </si>
  <si>
    <t>1 bent</t>
  </si>
  <si>
    <t>2 slightly angled</t>
  </si>
  <si>
    <t>MWS5</t>
  </si>
  <si>
    <t>VSR1</t>
  </si>
  <si>
    <t>2 is angled. It should be the same area as 1 as they are connected.</t>
  </si>
  <si>
    <t>VSR2</t>
  </si>
  <si>
    <t>Only 4 leaves (same as herbivory), but one is so damaged it's impossible to calculate area</t>
  </si>
  <si>
    <t>all a little bent but ok</t>
  </si>
  <si>
    <t>2 angled - did a conservative extrapolation</t>
  </si>
  <si>
    <t>for leaf 1, scale page is warped and has a lot of variation so took an intermediate measurement - large error margin</t>
  </si>
  <si>
    <t>for leaf 5, scale page is warped and has a lot of variation so took an intermediate measurement - large error margin</t>
  </si>
  <si>
    <t>for leaf 1 and 2, scale page is warped and has a lot of variation so took an intermediate measurement - large error margin</t>
  </si>
  <si>
    <t>Leaf 1 is very bent so is an underestimate. Leaf 2 is very bent but clear how to extrapolate so have extrapolated.</t>
  </si>
  <si>
    <t>leaf 4 very angled - measured half that was flat and multiplied by two. All other leaves are angled too, leaf 2 is the next most angled.</t>
  </si>
  <si>
    <t>1,4,5 angled</t>
  </si>
  <si>
    <t>3 angled</t>
  </si>
  <si>
    <t>2 and 3 angled</t>
  </si>
  <si>
    <t>these photos are not very reliable and have large error margins because the scale is not very well known. This photo particularly is very hard to see the scale</t>
  </si>
  <si>
    <t>Grass_D</t>
  </si>
  <si>
    <t>Grass_E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</si>
</sst>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tabSelected="1" workbookViewId="0">
      <pane ySplit="1" topLeftCell="A1710" activePane="bottomLeft" state="frozen"/>
      <selection pane="bottomLeft" activeCell="K1731" sqref="K1731"/>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9.42578125" bestFit="1"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406</v>
      </c>
      <c r="Y1" t="s">
        <v>261</v>
      </c>
    </row>
    <row r="2" spans="1:25" x14ac:dyDescent="0.25">
      <c r="A2" s="1">
        <v>45068</v>
      </c>
      <c r="B2" s="2">
        <v>0.43263888888888885</v>
      </c>
      <c r="C2" t="s">
        <v>223</v>
      </c>
      <c r="D2" t="s">
        <v>224</v>
      </c>
      <c r="E2" t="s">
        <v>225</v>
      </c>
      <c r="F2" t="s">
        <v>226</v>
      </c>
      <c r="G2">
        <v>1</v>
      </c>
      <c r="H2">
        <v>70</v>
      </c>
      <c r="I2">
        <v>80.5</v>
      </c>
      <c r="J2">
        <v>6</v>
      </c>
      <c r="K2" t="s">
        <v>227</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223</v>
      </c>
      <c r="D3" t="s">
        <v>224</v>
      </c>
      <c r="E3" t="s">
        <v>225</v>
      </c>
      <c r="F3" t="s">
        <v>226</v>
      </c>
      <c r="G3">
        <v>1</v>
      </c>
      <c r="H3">
        <v>70</v>
      </c>
      <c r="I3">
        <v>80.5</v>
      </c>
      <c r="J3">
        <v>6</v>
      </c>
      <c r="K3" t="s">
        <v>227</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223</v>
      </c>
      <c r="D4" t="s">
        <v>224</v>
      </c>
      <c r="E4" t="s">
        <v>225</v>
      </c>
      <c r="F4" t="s">
        <v>226</v>
      </c>
      <c r="G4">
        <v>1</v>
      </c>
      <c r="H4">
        <v>70</v>
      </c>
      <c r="I4">
        <v>80.5</v>
      </c>
      <c r="J4">
        <v>6</v>
      </c>
      <c r="K4" t="s">
        <v>227</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223</v>
      </c>
      <c r="D5" t="s">
        <v>224</v>
      </c>
      <c r="E5" t="s">
        <v>225</v>
      </c>
      <c r="F5" t="s">
        <v>226</v>
      </c>
      <c r="G5">
        <v>1</v>
      </c>
      <c r="H5">
        <v>70</v>
      </c>
      <c r="I5">
        <v>80.5</v>
      </c>
      <c r="J5">
        <v>6</v>
      </c>
      <c r="K5" t="s">
        <v>227</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223</v>
      </c>
      <c r="D6" t="s">
        <v>224</v>
      </c>
      <c r="E6" t="s">
        <v>225</v>
      </c>
      <c r="F6" t="s">
        <v>226</v>
      </c>
      <c r="G6">
        <v>1</v>
      </c>
      <c r="H6">
        <v>70</v>
      </c>
      <c r="I6">
        <v>80.5</v>
      </c>
      <c r="J6">
        <v>6</v>
      </c>
      <c r="K6" t="s">
        <v>227</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223</v>
      </c>
      <c r="D7" t="s">
        <v>224</v>
      </c>
      <c r="E7" t="s">
        <v>225</v>
      </c>
      <c r="F7" t="s">
        <v>226</v>
      </c>
      <c r="G7">
        <v>1</v>
      </c>
      <c r="H7">
        <v>70</v>
      </c>
      <c r="I7">
        <v>80.5</v>
      </c>
      <c r="J7">
        <v>6</v>
      </c>
      <c r="K7" t="s">
        <v>227</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223</v>
      </c>
      <c r="D8" t="s">
        <v>224</v>
      </c>
      <c r="E8" t="s">
        <v>225</v>
      </c>
      <c r="F8" t="s">
        <v>226</v>
      </c>
      <c r="G8">
        <v>1</v>
      </c>
      <c r="H8">
        <v>70</v>
      </c>
      <c r="I8">
        <v>80.5</v>
      </c>
      <c r="J8">
        <v>6</v>
      </c>
      <c r="K8" t="s">
        <v>227</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223</v>
      </c>
      <c r="D9" t="s">
        <v>224</v>
      </c>
      <c r="E9" t="s">
        <v>225</v>
      </c>
      <c r="F9" t="s">
        <v>226</v>
      </c>
      <c r="G9">
        <v>1</v>
      </c>
      <c r="H9">
        <v>70</v>
      </c>
      <c r="I9">
        <v>80.5</v>
      </c>
      <c r="J9">
        <v>6</v>
      </c>
      <c r="K9" t="s">
        <v>227</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223</v>
      </c>
      <c r="D10" t="s">
        <v>224</v>
      </c>
      <c r="E10" t="s">
        <v>225</v>
      </c>
      <c r="F10" t="s">
        <v>226</v>
      </c>
      <c r="G10">
        <v>1</v>
      </c>
      <c r="H10">
        <v>70</v>
      </c>
      <c r="I10">
        <v>80.5</v>
      </c>
      <c r="J10">
        <v>6</v>
      </c>
      <c r="K10" t="s">
        <v>227</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223</v>
      </c>
      <c r="D11" t="s">
        <v>224</v>
      </c>
      <c r="E11" t="s">
        <v>225</v>
      </c>
      <c r="F11" t="s">
        <v>226</v>
      </c>
      <c r="G11">
        <v>1</v>
      </c>
      <c r="H11">
        <v>70</v>
      </c>
      <c r="I11">
        <v>80.5</v>
      </c>
      <c r="J11">
        <v>6</v>
      </c>
      <c r="K11" t="s">
        <v>227</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223</v>
      </c>
      <c r="D12" t="s">
        <v>224</v>
      </c>
      <c r="E12" t="s">
        <v>225</v>
      </c>
      <c r="F12" t="s">
        <v>226</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223</v>
      </c>
      <c r="D13" t="s">
        <v>224</v>
      </c>
      <c r="E13" t="s">
        <v>225</v>
      </c>
      <c r="F13" t="s">
        <v>226</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223</v>
      </c>
      <c r="D14" t="s">
        <v>224</v>
      </c>
      <c r="E14" t="s">
        <v>225</v>
      </c>
      <c r="F14" t="s">
        <v>226</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223</v>
      </c>
      <c r="D15" t="s">
        <v>224</v>
      </c>
      <c r="E15" t="s">
        <v>225</v>
      </c>
      <c r="F15" t="s">
        <v>226</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223</v>
      </c>
      <c r="D16" t="s">
        <v>224</v>
      </c>
      <c r="E16" t="s">
        <v>225</v>
      </c>
      <c r="F16" t="s">
        <v>226</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228</v>
      </c>
      <c r="E17" t="s">
        <v>225</v>
      </c>
      <c r="F17" t="s">
        <v>226</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228</v>
      </c>
      <c r="E18" t="s">
        <v>225</v>
      </c>
      <c r="F18" t="s">
        <v>226</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228</v>
      </c>
      <c r="E19" t="s">
        <v>225</v>
      </c>
      <c r="F19" t="s">
        <v>226</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228</v>
      </c>
      <c r="E20" t="s">
        <v>225</v>
      </c>
      <c r="F20" t="s">
        <v>226</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228</v>
      </c>
      <c r="E21" t="s">
        <v>225</v>
      </c>
      <c r="F21" t="s">
        <v>226</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228</v>
      </c>
      <c r="E22" t="s">
        <v>225</v>
      </c>
      <c r="F22" t="s">
        <v>226</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228</v>
      </c>
      <c r="E23" t="s">
        <v>225</v>
      </c>
      <c r="F23" t="s">
        <v>226</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228</v>
      </c>
      <c r="E24" t="s">
        <v>225</v>
      </c>
      <c r="F24" t="s">
        <v>226</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228</v>
      </c>
      <c r="E25" t="s">
        <v>225</v>
      </c>
      <c r="F25" t="s">
        <v>226</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228</v>
      </c>
      <c r="E26" t="s">
        <v>225</v>
      </c>
      <c r="F26" t="s">
        <v>226</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228</v>
      </c>
      <c r="E27" t="s">
        <v>225</v>
      </c>
      <c r="F27" t="s">
        <v>226</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228</v>
      </c>
      <c r="E28" t="s">
        <v>225</v>
      </c>
      <c r="F28" t="s">
        <v>226</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228</v>
      </c>
      <c r="E29" t="s">
        <v>225</v>
      </c>
      <c r="F29" t="s">
        <v>226</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228</v>
      </c>
      <c r="E30" t="s">
        <v>225</v>
      </c>
      <c r="F30" t="s">
        <v>226</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228</v>
      </c>
      <c r="E31" t="s">
        <v>225</v>
      </c>
      <c r="F31" t="s">
        <v>226</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229</v>
      </c>
      <c r="D32" t="s">
        <v>230</v>
      </c>
      <c r="E32" t="s">
        <v>225</v>
      </c>
      <c r="F32" t="s">
        <v>226</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229</v>
      </c>
      <c r="D33" t="s">
        <v>230</v>
      </c>
      <c r="E33" t="s">
        <v>225</v>
      </c>
      <c r="F33" t="s">
        <v>226</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229</v>
      </c>
      <c r="D34" t="s">
        <v>230</v>
      </c>
      <c r="E34" t="s">
        <v>225</v>
      </c>
      <c r="F34" t="s">
        <v>226</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229</v>
      </c>
      <c r="D35" t="s">
        <v>230</v>
      </c>
      <c r="E35" t="s">
        <v>225</v>
      </c>
      <c r="F35" t="s">
        <v>226</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229</v>
      </c>
      <c r="D36" t="s">
        <v>230</v>
      </c>
      <c r="E36" t="s">
        <v>225</v>
      </c>
      <c r="F36" t="s">
        <v>226</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229</v>
      </c>
      <c r="D37" t="s">
        <v>230</v>
      </c>
      <c r="E37" t="s">
        <v>225</v>
      </c>
      <c r="F37" t="s">
        <v>226</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229</v>
      </c>
      <c r="D38" t="s">
        <v>230</v>
      </c>
      <c r="E38" t="s">
        <v>225</v>
      </c>
      <c r="F38" t="s">
        <v>226</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229</v>
      </c>
      <c r="D39" t="s">
        <v>230</v>
      </c>
      <c r="E39" t="s">
        <v>225</v>
      </c>
      <c r="F39" t="s">
        <v>226</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229</v>
      </c>
      <c r="D40" t="s">
        <v>230</v>
      </c>
      <c r="E40" t="s">
        <v>225</v>
      </c>
      <c r="F40" t="s">
        <v>226</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229</v>
      </c>
      <c r="D41" t="s">
        <v>230</v>
      </c>
      <c r="E41" t="s">
        <v>225</v>
      </c>
      <c r="F41" t="s">
        <v>226</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228</v>
      </c>
      <c r="E42" t="s">
        <v>225</v>
      </c>
      <c r="F42" t="s">
        <v>226</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228</v>
      </c>
      <c r="E43" t="s">
        <v>225</v>
      </c>
      <c r="F43" t="s">
        <v>226</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228</v>
      </c>
      <c r="E44" t="s">
        <v>225</v>
      </c>
      <c r="F44" t="s">
        <v>226</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228</v>
      </c>
      <c r="E45" t="s">
        <v>225</v>
      </c>
      <c r="F45" t="s">
        <v>226</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228</v>
      </c>
      <c r="E46" t="s">
        <v>225</v>
      </c>
      <c r="F46" t="s">
        <v>226</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228</v>
      </c>
      <c r="E47" t="s">
        <v>225</v>
      </c>
      <c r="F47" t="s">
        <v>226</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228</v>
      </c>
      <c r="E48" t="s">
        <v>225</v>
      </c>
      <c r="F48" t="s">
        <v>226</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228</v>
      </c>
      <c r="E49" t="s">
        <v>225</v>
      </c>
      <c r="F49" t="s">
        <v>226</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228</v>
      </c>
      <c r="E50" t="s">
        <v>225</v>
      </c>
      <c r="F50" t="s">
        <v>226</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228</v>
      </c>
      <c r="E51" t="s">
        <v>225</v>
      </c>
      <c r="F51" t="s">
        <v>226</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228</v>
      </c>
      <c r="E52" t="s">
        <v>225</v>
      </c>
      <c r="F52" t="s">
        <v>226</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228</v>
      </c>
      <c r="E53" t="s">
        <v>225</v>
      </c>
      <c r="F53" t="s">
        <v>226</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228</v>
      </c>
      <c r="E54" t="s">
        <v>225</v>
      </c>
      <c r="F54" t="s">
        <v>226</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228</v>
      </c>
      <c r="E55" t="s">
        <v>225</v>
      </c>
      <c r="F55" t="s">
        <v>226</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228</v>
      </c>
      <c r="E56" t="s">
        <v>225</v>
      </c>
      <c r="F56" t="s">
        <v>226</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228</v>
      </c>
      <c r="E57" t="s">
        <v>225</v>
      </c>
      <c r="F57" t="s">
        <v>226</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228</v>
      </c>
      <c r="E58" t="s">
        <v>225</v>
      </c>
      <c r="F58" t="s">
        <v>226</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228</v>
      </c>
      <c r="E59" t="s">
        <v>225</v>
      </c>
      <c r="F59" t="s">
        <v>226</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228</v>
      </c>
      <c r="E60" t="s">
        <v>225</v>
      </c>
      <c r="F60" t="s">
        <v>226</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228</v>
      </c>
      <c r="E61" t="s">
        <v>225</v>
      </c>
      <c r="F61" t="s">
        <v>226</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223</v>
      </c>
      <c r="D62" t="s">
        <v>236</v>
      </c>
      <c r="E62" t="s">
        <v>225</v>
      </c>
      <c r="F62" t="s">
        <v>226</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223</v>
      </c>
      <c r="D63" t="s">
        <v>236</v>
      </c>
      <c r="E63" t="s">
        <v>225</v>
      </c>
      <c r="F63" t="s">
        <v>226</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223</v>
      </c>
      <c r="D64" t="s">
        <v>236</v>
      </c>
      <c r="E64" t="s">
        <v>225</v>
      </c>
      <c r="F64" t="s">
        <v>226</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223</v>
      </c>
      <c r="D65" t="s">
        <v>236</v>
      </c>
      <c r="E65" t="s">
        <v>225</v>
      </c>
      <c r="F65" t="s">
        <v>226</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223</v>
      </c>
      <c r="D66" t="s">
        <v>236</v>
      </c>
      <c r="E66" t="s">
        <v>225</v>
      </c>
      <c r="F66" t="s">
        <v>226</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223</v>
      </c>
      <c r="D67" t="s">
        <v>236</v>
      </c>
      <c r="E67" t="s">
        <v>225</v>
      </c>
      <c r="F67" t="s">
        <v>226</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223</v>
      </c>
      <c r="D68" t="s">
        <v>236</v>
      </c>
      <c r="E68" t="s">
        <v>225</v>
      </c>
      <c r="F68" t="s">
        <v>226</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223</v>
      </c>
      <c r="D69" t="s">
        <v>236</v>
      </c>
      <c r="E69" t="s">
        <v>225</v>
      </c>
      <c r="F69" t="s">
        <v>226</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223</v>
      </c>
      <c r="D70" t="s">
        <v>236</v>
      </c>
      <c r="E70" t="s">
        <v>225</v>
      </c>
      <c r="F70" t="s">
        <v>226</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223</v>
      </c>
      <c r="D71" t="s">
        <v>236</v>
      </c>
      <c r="E71" t="s">
        <v>225</v>
      </c>
      <c r="F71" t="s">
        <v>226</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223</v>
      </c>
      <c r="D72" t="s">
        <v>236</v>
      </c>
      <c r="E72" t="s">
        <v>225</v>
      </c>
      <c r="F72" t="s">
        <v>226</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223</v>
      </c>
      <c r="D73" t="s">
        <v>236</v>
      </c>
      <c r="E73" t="s">
        <v>225</v>
      </c>
      <c r="F73" t="s">
        <v>226</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223</v>
      </c>
      <c r="D74" t="s">
        <v>236</v>
      </c>
      <c r="E74" t="s">
        <v>225</v>
      </c>
      <c r="F74" t="s">
        <v>226</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223</v>
      </c>
      <c r="D75" t="s">
        <v>236</v>
      </c>
      <c r="E75" t="s">
        <v>225</v>
      </c>
      <c r="F75" t="s">
        <v>226</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223</v>
      </c>
      <c r="D76" t="s">
        <v>236</v>
      </c>
      <c r="E76" t="s">
        <v>225</v>
      </c>
      <c r="F76" t="s">
        <v>226</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223</v>
      </c>
      <c r="D77" t="s">
        <v>236</v>
      </c>
      <c r="E77" t="s">
        <v>225</v>
      </c>
      <c r="F77" t="s">
        <v>226</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223</v>
      </c>
      <c r="D78" t="s">
        <v>236</v>
      </c>
      <c r="E78" t="s">
        <v>225</v>
      </c>
      <c r="F78" t="s">
        <v>226</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223</v>
      </c>
      <c r="D79" t="s">
        <v>236</v>
      </c>
      <c r="E79" t="s">
        <v>225</v>
      </c>
      <c r="F79" t="s">
        <v>226</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223</v>
      </c>
      <c r="D80" t="s">
        <v>236</v>
      </c>
      <c r="E80" t="s">
        <v>225</v>
      </c>
      <c r="F80" t="s">
        <v>226</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223</v>
      </c>
      <c r="D81" t="s">
        <v>236</v>
      </c>
      <c r="E81" t="s">
        <v>225</v>
      </c>
      <c r="F81" t="s">
        <v>226</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228</v>
      </c>
      <c r="E82" t="s">
        <v>225</v>
      </c>
      <c r="F82" t="s">
        <v>226</v>
      </c>
      <c r="G82">
        <v>6</v>
      </c>
      <c r="H82">
        <v>26</v>
      </c>
      <c r="I82">
        <v>90</v>
      </c>
      <c r="J82">
        <v>24</v>
      </c>
      <c r="K82" t="s">
        <v>27</v>
      </c>
      <c r="L82">
        <v>90</v>
      </c>
      <c r="M82">
        <v>20</v>
      </c>
      <c r="N82">
        <v>146</v>
      </c>
      <c r="O82" t="s">
        <v>242</v>
      </c>
      <c r="P82" t="s">
        <v>29</v>
      </c>
      <c r="Q82" t="s">
        <v>29</v>
      </c>
      <c r="R82" t="s">
        <v>243</v>
      </c>
      <c r="S82">
        <v>185</v>
      </c>
      <c r="T82">
        <v>1.7</v>
      </c>
      <c r="X82" t="str">
        <f t="shared" si="1"/>
        <v>DLW6</v>
      </c>
      <c r="Y82">
        <f>VLOOKUP($X82,Salt_Elev!$Q$1:$R$128,2,FALSE)</f>
        <v>0.47499999999999998</v>
      </c>
    </row>
    <row r="83" spans="1:25" x14ac:dyDescent="0.25">
      <c r="A83" s="1">
        <v>45073</v>
      </c>
      <c r="B83" s="2">
        <v>0.48958333333333331</v>
      </c>
      <c r="C83" t="s">
        <v>61</v>
      </c>
      <c r="D83" t="s">
        <v>228</v>
      </c>
      <c r="E83" t="s">
        <v>225</v>
      </c>
      <c r="F83" t="s">
        <v>226</v>
      </c>
      <c r="G83">
        <v>6</v>
      </c>
      <c r="H83">
        <v>26</v>
      </c>
      <c r="I83">
        <v>90</v>
      </c>
      <c r="J83">
        <v>24</v>
      </c>
      <c r="K83" t="s">
        <v>27</v>
      </c>
      <c r="L83">
        <v>90</v>
      </c>
      <c r="M83">
        <v>20</v>
      </c>
      <c r="N83">
        <v>146</v>
      </c>
      <c r="O83" t="s">
        <v>242</v>
      </c>
      <c r="P83" t="s">
        <v>29</v>
      </c>
      <c r="Q83" t="s">
        <v>29</v>
      </c>
      <c r="R83" t="s">
        <v>243</v>
      </c>
      <c r="S83">
        <v>116</v>
      </c>
      <c r="T83">
        <v>1.5</v>
      </c>
      <c r="X83" t="str">
        <f t="shared" si="1"/>
        <v>DLW6</v>
      </c>
      <c r="Y83">
        <f>VLOOKUP($X83,Salt_Elev!$Q$1:$R$128,2,FALSE)</f>
        <v>0.47499999999999998</v>
      </c>
    </row>
    <row r="84" spans="1:25" x14ac:dyDescent="0.25">
      <c r="A84" s="1">
        <v>45073</v>
      </c>
      <c r="B84" s="2">
        <v>0.48958333333333331</v>
      </c>
      <c r="C84" t="s">
        <v>61</v>
      </c>
      <c r="D84" t="s">
        <v>228</v>
      </c>
      <c r="E84" t="s">
        <v>225</v>
      </c>
      <c r="F84" t="s">
        <v>226</v>
      </c>
      <c r="G84">
        <v>6</v>
      </c>
      <c r="H84">
        <v>26</v>
      </c>
      <c r="I84">
        <v>90</v>
      </c>
      <c r="J84">
        <v>24</v>
      </c>
      <c r="K84" t="s">
        <v>27</v>
      </c>
      <c r="L84">
        <v>90</v>
      </c>
      <c r="M84">
        <v>20</v>
      </c>
      <c r="N84">
        <v>146</v>
      </c>
      <c r="O84" t="s">
        <v>242</v>
      </c>
      <c r="P84" t="s">
        <v>29</v>
      </c>
      <c r="Q84" t="s">
        <v>29</v>
      </c>
      <c r="R84" t="s">
        <v>243</v>
      </c>
      <c r="S84">
        <v>103</v>
      </c>
      <c r="T84">
        <v>1.5</v>
      </c>
      <c r="X84" t="str">
        <f t="shared" si="1"/>
        <v>DLW6</v>
      </c>
      <c r="Y84">
        <f>VLOOKUP($X84,Salt_Elev!$Q$1:$R$128,2,FALSE)</f>
        <v>0.47499999999999998</v>
      </c>
    </row>
    <row r="85" spans="1:25" x14ac:dyDescent="0.25">
      <c r="A85" s="1">
        <v>45073</v>
      </c>
      <c r="B85" s="2">
        <v>0.48958333333333331</v>
      </c>
      <c r="C85" t="s">
        <v>61</v>
      </c>
      <c r="D85" t="s">
        <v>228</v>
      </c>
      <c r="E85" t="s">
        <v>225</v>
      </c>
      <c r="F85" t="s">
        <v>226</v>
      </c>
      <c r="G85">
        <v>6</v>
      </c>
      <c r="H85">
        <v>26</v>
      </c>
      <c r="I85">
        <v>90</v>
      </c>
      <c r="J85">
        <v>24</v>
      </c>
      <c r="K85" t="s">
        <v>27</v>
      </c>
      <c r="L85">
        <v>90</v>
      </c>
      <c r="M85">
        <v>20</v>
      </c>
      <c r="N85">
        <v>146</v>
      </c>
      <c r="O85" t="s">
        <v>242</v>
      </c>
      <c r="P85" t="s">
        <v>29</v>
      </c>
      <c r="Q85" t="s">
        <v>29</v>
      </c>
      <c r="R85" t="s">
        <v>243</v>
      </c>
      <c r="S85">
        <v>137</v>
      </c>
      <c r="T85">
        <v>1</v>
      </c>
      <c r="X85" t="str">
        <f t="shared" si="1"/>
        <v>DLW6</v>
      </c>
      <c r="Y85">
        <f>VLOOKUP($X85,Salt_Elev!$Q$1:$R$128,2,FALSE)</f>
        <v>0.47499999999999998</v>
      </c>
    </row>
    <row r="86" spans="1:25" x14ac:dyDescent="0.25">
      <c r="A86" s="1">
        <v>45073</v>
      </c>
      <c r="B86" s="2">
        <v>0.48958333333333331</v>
      </c>
      <c r="C86" t="s">
        <v>61</v>
      </c>
      <c r="D86" t="s">
        <v>228</v>
      </c>
      <c r="E86" t="s">
        <v>225</v>
      </c>
      <c r="F86" t="s">
        <v>226</v>
      </c>
      <c r="G86">
        <v>6</v>
      </c>
      <c r="H86">
        <v>26</v>
      </c>
      <c r="I86">
        <v>90</v>
      </c>
      <c r="J86">
        <v>24</v>
      </c>
      <c r="K86" t="s">
        <v>27</v>
      </c>
      <c r="L86">
        <v>90</v>
      </c>
      <c r="M86">
        <v>20</v>
      </c>
      <c r="N86">
        <v>146</v>
      </c>
      <c r="O86" t="s">
        <v>242</v>
      </c>
      <c r="P86" t="s">
        <v>29</v>
      </c>
      <c r="Q86" t="s">
        <v>29</v>
      </c>
      <c r="R86" t="s">
        <v>243</v>
      </c>
      <c r="S86">
        <v>125</v>
      </c>
      <c r="T86">
        <v>1</v>
      </c>
      <c r="X86" t="str">
        <f t="shared" si="1"/>
        <v>DLW6</v>
      </c>
      <c r="Y86">
        <f>VLOOKUP($X86,Salt_Elev!$Q$1:$R$128,2,FALSE)</f>
        <v>0.47499999999999998</v>
      </c>
    </row>
    <row r="87" spans="1:25" x14ac:dyDescent="0.25">
      <c r="A87" s="1">
        <v>45073</v>
      </c>
      <c r="B87" s="2">
        <v>0.48958333333333331</v>
      </c>
      <c r="C87" t="s">
        <v>61</v>
      </c>
      <c r="D87" t="s">
        <v>228</v>
      </c>
      <c r="E87" t="s">
        <v>225</v>
      </c>
      <c r="F87" t="s">
        <v>226</v>
      </c>
      <c r="G87">
        <v>6</v>
      </c>
      <c r="H87">
        <v>26</v>
      </c>
      <c r="I87">
        <v>90</v>
      </c>
      <c r="J87">
        <v>24</v>
      </c>
      <c r="K87" t="s">
        <v>27</v>
      </c>
      <c r="L87">
        <v>90</v>
      </c>
      <c r="M87">
        <v>20</v>
      </c>
      <c r="N87">
        <v>146</v>
      </c>
      <c r="O87" t="s">
        <v>242</v>
      </c>
      <c r="P87" t="s">
        <v>29</v>
      </c>
      <c r="Q87" t="s">
        <v>29</v>
      </c>
      <c r="R87" t="s">
        <v>243</v>
      </c>
      <c r="S87">
        <v>147</v>
      </c>
      <c r="T87">
        <v>1</v>
      </c>
      <c r="X87" t="str">
        <f t="shared" si="1"/>
        <v>DLW6</v>
      </c>
      <c r="Y87">
        <f>VLOOKUP($X87,Salt_Elev!$Q$1:$R$128,2,FALSE)</f>
        <v>0.47499999999999998</v>
      </c>
    </row>
    <row r="88" spans="1:25" x14ac:dyDescent="0.25">
      <c r="A88" s="1">
        <v>45073</v>
      </c>
      <c r="B88" s="2">
        <v>0.48958333333333331</v>
      </c>
      <c r="C88" t="s">
        <v>61</v>
      </c>
      <c r="D88" t="s">
        <v>228</v>
      </c>
      <c r="E88" t="s">
        <v>225</v>
      </c>
      <c r="F88" t="s">
        <v>226</v>
      </c>
      <c r="G88">
        <v>6</v>
      </c>
      <c r="H88">
        <v>26</v>
      </c>
      <c r="I88">
        <v>90</v>
      </c>
      <c r="J88">
        <v>24</v>
      </c>
      <c r="K88" t="s">
        <v>27</v>
      </c>
      <c r="L88">
        <v>90</v>
      </c>
      <c r="M88">
        <v>20</v>
      </c>
      <c r="N88">
        <v>146</v>
      </c>
      <c r="O88" t="s">
        <v>242</v>
      </c>
      <c r="P88" t="s">
        <v>29</v>
      </c>
      <c r="Q88" t="s">
        <v>29</v>
      </c>
      <c r="R88" t="s">
        <v>243</v>
      </c>
      <c r="S88">
        <v>94</v>
      </c>
      <c r="T88">
        <v>1</v>
      </c>
      <c r="X88" t="str">
        <f t="shared" si="1"/>
        <v>DLW6</v>
      </c>
      <c r="Y88">
        <f>VLOOKUP($X88,Salt_Elev!$Q$1:$R$128,2,FALSE)</f>
        <v>0.47499999999999998</v>
      </c>
    </row>
    <row r="89" spans="1:25" x14ac:dyDescent="0.25">
      <c r="A89" s="1">
        <v>45073</v>
      </c>
      <c r="B89" s="2">
        <v>0.48958333333333331</v>
      </c>
      <c r="C89" t="s">
        <v>61</v>
      </c>
      <c r="D89" t="s">
        <v>228</v>
      </c>
      <c r="E89" t="s">
        <v>225</v>
      </c>
      <c r="F89" t="s">
        <v>226</v>
      </c>
      <c r="G89">
        <v>6</v>
      </c>
      <c r="H89">
        <v>26</v>
      </c>
      <c r="I89">
        <v>90</v>
      </c>
      <c r="J89">
        <v>24</v>
      </c>
      <c r="K89" t="s">
        <v>27</v>
      </c>
      <c r="L89">
        <v>90</v>
      </c>
      <c r="M89">
        <v>20</v>
      </c>
      <c r="N89">
        <v>146</v>
      </c>
      <c r="O89" t="s">
        <v>242</v>
      </c>
      <c r="P89" t="s">
        <v>29</v>
      </c>
      <c r="Q89" t="s">
        <v>29</v>
      </c>
      <c r="R89" t="s">
        <v>243</v>
      </c>
      <c r="S89">
        <v>120</v>
      </c>
      <c r="T89">
        <v>0.9</v>
      </c>
      <c r="X89" t="str">
        <f t="shared" si="1"/>
        <v>DLW6</v>
      </c>
      <c r="Y89">
        <f>VLOOKUP($X89,Salt_Elev!$Q$1:$R$128,2,FALSE)</f>
        <v>0.47499999999999998</v>
      </c>
    </row>
    <row r="90" spans="1:25" x14ac:dyDescent="0.25">
      <c r="A90" s="1">
        <v>45073</v>
      </c>
      <c r="B90" s="2">
        <v>0.48958333333333331</v>
      </c>
      <c r="C90" t="s">
        <v>61</v>
      </c>
      <c r="D90" t="s">
        <v>228</v>
      </c>
      <c r="E90" t="s">
        <v>225</v>
      </c>
      <c r="F90" t="s">
        <v>226</v>
      </c>
      <c r="G90">
        <v>6</v>
      </c>
      <c r="H90">
        <v>26</v>
      </c>
      <c r="I90">
        <v>90</v>
      </c>
      <c r="J90">
        <v>24</v>
      </c>
      <c r="K90" t="s">
        <v>27</v>
      </c>
      <c r="L90">
        <v>90</v>
      </c>
      <c r="M90">
        <v>20</v>
      </c>
      <c r="N90">
        <v>146</v>
      </c>
      <c r="O90" t="s">
        <v>242</v>
      </c>
      <c r="P90" t="s">
        <v>29</v>
      </c>
      <c r="Q90" t="s">
        <v>29</v>
      </c>
      <c r="R90" t="s">
        <v>243</v>
      </c>
      <c r="S90">
        <v>142</v>
      </c>
      <c r="T90">
        <v>0.5</v>
      </c>
      <c r="X90" t="str">
        <f t="shared" si="1"/>
        <v>DLW6</v>
      </c>
      <c r="Y90">
        <f>VLOOKUP($X90,Salt_Elev!$Q$1:$R$128,2,FALSE)</f>
        <v>0.47499999999999998</v>
      </c>
    </row>
    <row r="91" spans="1:25" x14ac:dyDescent="0.25">
      <c r="A91" s="1">
        <v>45073</v>
      </c>
      <c r="B91" s="2">
        <v>0.4993055555555555</v>
      </c>
      <c r="C91" t="s">
        <v>229</v>
      </c>
      <c r="D91" t="s">
        <v>249</v>
      </c>
      <c r="E91" t="s">
        <v>225</v>
      </c>
      <c r="F91" t="s">
        <v>226</v>
      </c>
      <c r="G91">
        <v>7</v>
      </c>
      <c r="H91">
        <v>22.8</v>
      </c>
      <c r="I91">
        <v>80</v>
      </c>
      <c r="J91">
        <v>17</v>
      </c>
      <c r="K91" t="s">
        <v>27</v>
      </c>
      <c r="L91">
        <v>80</v>
      </c>
      <c r="M91">
        <v>30</v>
      </c>
      <c r="N91">
        <v>167</v>
      </c>
      <c r="O91" t="s">
        <v>242</v>
      </c>
      <c r="P91" t="s">
        <v>29</v>
      </c>
      <c r="Q91" t="s">
        <v>29</v>
      </c>
      <c r="R91" t="s">
        <v>243</v>
      </c>
      <c r="S91">
        <v>95</v>
      </c>
      <c r="T91">
        <v>1</v>
      </c>
      <c r="X91" t="str">
        <f t="shared" si="1"/>
        <v>DLW7</v>
      </c>
      <c r="Y91">
        <f>VLOOKUP($X91,Salt_Elev!$Q$1:$R$128,2,FALSE)</f>
        <v>0.41</v>
      </c>
    </row>
    <row r="92" spans="1:25" x14ac:dyDescent="0.25">
      <c r="A92" s="1">
        <v>45073</v>
      </c>
      <c r="B92" s="2">
        <v>0.4993055555555555</v>
      </c>
      <c r="C92" t="s">
        <v>229</v>
      </c>
      <c r="D92" t="s">
        <v>249</v>
      </c>
      <c r="E92" t="s">
        <v>225</v>
      </c>
      <c r="F92" t="s">
        <v>226</v>
      </c>
      <c r="G92">
        <v>7</v>
      </c>
      <c r="H92">
        <v>22.8</v>
      </c>
      <c r="I92">
        <v>80</v>
      </c>
      <c r="J92">
        <v>17</v>
      </c>
      <c r="K92" t="s">
        <v>27</v>
      </c>
      <c r="L92">
        <v>80</v>
      </c>
      <c r="M92">
        <v>30</v>
      </c>
      <c r="N92">
        <v>167</v>
      </c>
      <c r="O92" t="s">
        <v>242</v>
      </c>
      <c r="P92" t="s">
        <v>29</v>
      </c>
      <c r="Q92" t="s">
        <v>29</v>
      </c>
      <c r="R92" t="s">
        <v>243</v>
      </c>
      <c r="S92">
        <v>121</v>
      </c>
      <c r="T92">
        <v>1</v>
      </c>
      <c r="X92" t="str">
        <f t="shared" si="1"/>
        <v>DLW7</v>
      </c>
      <c r="Y92">
        <f>VLOOKUP($X92,Salt_Elev!$Q$1:$R$128,2,FALSE)</f>
        <v>0.41</v>
      </c>
    </row>
    <row r="93" spans="1:25" x14ac:dyDescent="0.25">
      <c r="A93" s="1">
        <v>45073</v>
      </c>
      <c r="B93" s="2">
        <v>0.4993055555555555</v>
      </c>
      <c r="C93" t="s">
        <v>229</v>
      </c>
      <c r="D93" t="s">
        <v>249</v>
      </c>
      <c r="E93" t="s">
        <v>225</v>
      </c>
      <c r="F93" t="s">
        <v>226</v>
      </c>
      <c r="G93">
        <v>7</v>
      </c>
      <c r="H93">
        <v>22.8</v>
      </c>
      <c r="I93">
        <v>80</v>
      </c>
      <c r="J93">
        <v>17</v>
      </c>
      <c r="K93" t="s">
        <v>27</v>
      </c>
      <c r="L93">
        <v>80</v>
      </c>
      <c r="M93">
        <v>30</v>
      </c>
      <c r="N93">
        <v>167</v>
      </c>
      <c r="O93" t="s">
        <v>242</v>
      </c>
      <c r="P93" t="s">
        <v>29</v>
      </c>
      <c r="Q93" t="s">
        <v>29</v>
      </c>
      <c r="R93" t="s">
        <v>243</v>
      </c>
      <c r="S93">
        <v>113</v>
      </c>
      <c r="T93">
        <v>1</v>
      </c>
      <c r="X93" t="str">
        <f t="shared" si="1"/>
        <v>DLW7</v>
      </c>
      <c r="Y93">
        <f>VLOOKUP($X93,Salt_Elev!$Q$1:$R$128,2,FALSE)</f>
        <v>0.41</v>
      </c>
    </row>
    <row r="94" spans="1:25" x14ac:dyDescent="0.25">
      <c r="A94" s="1">
        <v>45073</v>
      </c>
      <c r="B94" s="2">
        <v>0.4993055555555555</v>
      </c>
      <c r="C94" t="s">
        <v>229</v>
      </c>
      <c r="D94" t="s">
        <v>249</v>
      </c>
      <c r="E94" t="s">
        <v>225</v>
      </c>
      <c r="F94" t="s">
        <v>226</v>
      </c>
      <c r="G94">
        <v>7</v>
      </c>
      <c r="H94">
        <v>22.8</v>
      </c>
      <c r="I94">
        <v>80</v>
      </c>
      <c r="J94">
        <v>17</v>
      </c>
      <c r="K94" t="s">
        <v>27</v>
      </c>
      <c r="L94">
        <v>80</v>
      </c>
      <c r="M94">
        <v>30</v>
      </c>
      <c r="N94">
        <v>167</v>
      </c>
      <c r="O94" t="s">
        <v>242</v>
      </c>
      <c r="P94" t="s">
        <v>29</v>
      </c>
      <c r="Q94" t="s">
        <v>29</v>
      </c>
      <c r="R94" t="s">
        <v>243</v>
      </c>
      <c r="S94">
        <v>99</v>
      </c>
      <c r="T94">
        <v>0.8</v>
      </c>
      <c r="X94" t="str">
        <f t="shared" si="1"/>
        <v>DLW7</v>
      </c>
      <c r="Y94">
        <f>VLOOKUP($X94,Salt_Elev!$Q$1:$R$128,2,FALSE)</f>
        <v>0.41</v>
      </c>
    </row>
    <row r="95" spans="1:25" x14ac:dyDescent="0.25">
      <c r="A95" s="1">
        <v>45073</v>
      </c>
      <c r="B95" s="2">
        <v>0.4993055555555555</v>
      </c>
      <c r="C95" t="s">
        <v>229</v>
      </c>
      <c r="D95" t="s">
        <v>249</v>
      </c>
      <c r="E95" t="s">
        <v>225</v>
      </c>
      <c r="F95" t="s">
        <v>226</v>
      </c>
      <c r="G95">
        <v>7</v>
      </c>
      <c r="H95">
        <v>22.8</v>
      </c>
      <c r="I95">
        <v>80</v>
      </c>
      <c r="J95">
        <v>17</v>
      </c>
      <c r="K95" t="s">
        <v>27</v>
      </c>
      <c r="L95">
        <v>80</v>
      </c>
      <c r="M95">
        <v>30</v>
      </c>
      <c r="N95">
        <v>167</v>
      </c>
      <c r="O95" t="s">
        <v>242</v>
      </c>
      <c r="P95" t="s">
        <v>29</v>
      </c>
      <c r="Q95" t="s">
        <v>29</v>
      </c>
      <c r="R95" t="s">
        <v>243</v>
      </c>
      <c r="S95">
        <v>85</v>
      </c>
      <c r="T95">
        <v>0.8</v>
      </c>
      <c r="X95" t="str">
        <f t="shared" si="1"/>
        <v>DLW7</v>
      </c>
      <c r="Y95">
        <f>VLOOKUP($X95,Salt_Elev!$Q$1:$R$128,2,FALSE)</f>
        <v>0.41</v>
      </c>
    </row>
    <row r="96" spans="1:25" x14ac:dyDescent="0.25">
      <c r="A96" s="1">
        <v>45073</v>
      </c>
      <c r="B96" s="2">
        <v>0.4993055555555555</v>
      </c>
      <c r="C96" t="s">
        <v>229</v>
      </c>
      <c r="D96" t="s">
        <v>249</v>
      </c>
      <c r="E96" t="s">
        <v>225</v>
      </c>
      <c r="F96" t="s">
        <v>226</v>
      </c>
      <c r="G96">
        <v>7</v>
      </c>
      <c r="H96">
        <v>22.8</v>
      </c>
      <c r="I96">
        <v>80</v>
      </c>
      <c r="J96">
        <v>17</v>
      </c>
      <c r="K96" t="s">
        <v>27</v>
      </c>
      <c r="L96">
        <v>80</v>
      </c>
      <c r="M96">
        <v>30</v>
      </c>
      <c r="N96">
        <v>167</v>
      </c>
      <c r="O96" t="s">
        <v>242</v>
      </c>
      <c r="P96" t="s">
        <v>29</v>
      </c>
      <c r="Q96" t="s">
        <v>29</v>
      </c>
      <c r="R96" t="s">
        <v>243</v>
      </c>
      <c r="S96">
        <v>190</v>
      </c>
      <c r="T96">
        <v>0.6</v>
      </c>
      <c r="X96" t="str">
        <f t="shared" si="1"/>
        <v>DLW7</v>
      </c>
      <c r="Y96">
        <f>VLOOKUP($X96,Salt_Elev!$Q$1:$R$128,2,FALSE)</f>
        <v>0.41</v>
      </c>
    </row>
    <row r="97" spans="1:25" x14ac:dyDescent="0.25">
      <c r="A97" s="1">
        <v>45073</v>
      </c>
      <c r="B97" s="2">
        <v>0.4993055555555555</v>
      </c>
      <c r="C97" t="s">
        <v>229</v>
      </c>
      <c r="D97" t="s">
        <v>249</v>
      </c>
      <c r="E97" t="s">
        <v>225</v>
      </c>
      <c r="F97" t="s">
        <v>226</v>
      </c>
      <c r="G97">
        <v>7</v>
      </c>
      <c r="H97">
        <v>22.8</v>
      </c>
      <c r="I97">
        <v>80</v>
      </c>
      <c r="J97">
        <v>17</v>
      </c>
      <c r="K97" t="s">
        <v>27</v>
      </c>
      <c r="L97">
        <v>80</v>
      </c>
      <c r="M97">
        <v>30</v>
      </c>
      <c r="N97">
        <v>167</v>
      </c>
      <c r="O97" t="s">
        <v>242</v>
      </c>
      <c r="P97" t="s">
        <v>29</v>
      </c>
      <c r="Q97" t="s">
        <v>29</v>
      </c>
      <c r="R97" t="s">
        <v>243</v>
      </c>
      <c r="S97">
        <v>140</v>
      </c>
      <c r="T97">
        <v>0.6</v>
      </c>
      <c r="X97" t="str">
        <f t="shared" si="1"/>
        <v>DLW7</v>
      </c>
      <c r="Y97">
        <f>VLOOKUP($X97,Salt_Elev!$Q$1:$R$128,2,FALSE)</f>
        <v>0.41</v>
      </c>
    </row>
    <row r="98" spans="1:25" x14ac:dyDescent="0.25">
      <c r="A98" s="1">
        <v>45073</v>
      </c>
      <c r="B98" s="2">
        <v>0.4993055555555555</v>
      </c>
      <c r="C98" t="s">
        <v>229</v>
      </c>
      <c r="D98" t="s">
        <v>249</v>
      </c>
      <c r="E98" t="s">
        <v>225</v>
      </c>
      <c r="F98" t="s">
        <v>226</v>
      </c>
      <c r="G98">
        <v>7</v>
      </c>
      <c r="H98">
        <v>22.8</v>
      </c>
      <c r="I98">
        <v>80</v>
      </c>
      <c r="J98">
        <v>17</v>
      </c>
      <c r="K98" t="s">
        <v>27</v>
      </c>
      <c r="L98">
        <v>80</v>
      </c>
      <c r="M98">
        <v>30</v>
      </c>
      <c r="N98">
        <v>167</v>
      </c>
      <c r="O98" t="s">
        <v>242</v>
      </c>
      <c r="P98" t="s">
        <v>29</v>
      </c>
      <c r="Q98" t="s">
        <v>29</v>
      </c>
      <c r="R98" t="s">
        <v>243</v>
      </c>
      <c r="S98">
        <v>205</v>
      </c>
      <c r="T98">
        <v>0.6</v>
      </c>
      <c r="X98" t="str">
        <f t="shared" si="1"/>
        <v>DLW7</v>
      </c>
      <c r="Y98">
        <f>VLOOKUP($X98,Salt_Elev!$Q$1:$R$128,2,FALSE)</f>
        <v>0.41</v>
      </c>
    </row>
    <row r="99" spans="1:25" x14ac:dyDescent="0.25">
      <c r="A99" s="1">
        <v>45073</v>
      </c>
      <c r="B99" s="2">
        <v>0.4993055555555555</v>
      </c>
      <c r="C99" t="s">
        <v>229</v>
      </c>
      <c r="D99" t="s">
        <v>249</v>
      </c>
      <c r="E99" t="s">
        <v>225</v>
      </c>
      <c r="F99" t="s">
        <v>226</v>
      </c>
      <c r="G99">
        <v>7</v>
      </c>
      <c r="H99">
        <v>22.8</v>
      </c>
      <c r="I99">
        <v>80</v>
      </c>
      <c r="J99">
        <v>17</v>
      </c>
      <c r="K99" t="s">
        <v>27</v>
      </c>
      <c r="L99">
        <v>80</v>
      </c>
      <c r="M99">
        <v>30</v>
      </c>
      <c r="N99">
        <v>167</v>
      </c>
      <c r="O99" t="s">
        <v>242</v>
      </c>
      <c r="P99" t="s">
        <v>29</v>
      </c>
      <c r="Q99" t="s">
        <v>29</v>
      </c>
      <c r="R99" t="s">
        <v>243</v>
      </c>
      <c r="S99">
        <v>144</v>
      </c>
      <c r="T99">
        <v>0.5</v>
      </c>
      <c r="X99" t="str">
        <f t="shared" si="1"/>
        <v>DLW7</v>
      </c>
      <c r="Y99">
        <f>VLOOKUP($X99,Salt_Elev!$Q$1:$R$128,2,FALSE)</f>
        <v>0.41</v>
      </c>
    </row>
    <row r="100" spans="1:25" x14ac:dyDescent="0.25">
      <c r="A100" s="1">
        <v>45073</v>
      </c>
      <c r="B100" s="2">
        <v>0.4993055555555555</v>
      </c>
      <c r="C100" t="s">
        <v>229</v>
      </c>
      <c r="D100" t="s">
        <v>249</v>
      </c>
      <c r="E100" t="s">
        <v>225</v>
      </c>
      <c r="F100" t="s">
        <v>226</v>
      </c>
      <c r="G100">
        <v>7</v>
      </c>
      <c r="H100">
        <v>22.8</v>
      </c>
      <c r="I100">
        <v>80</v>
      </c>
      <c r="J100">
        <v>17</v>
      </c>
      <c r="K100" t="s">
        <v>27</v>
      </c>
      <c r="L100">
        <v>80</v>
      </c>
      <c r="M100">
        <v>30</v>
      </c>
      <c r="N100">
        <v>167</v>
      </c>
      <c r="O100" t="s">
        <v>242</v>
      </c>
      <c r="P100" t="s">
        <v>29</v>
      </c>
      <c r="Q100" t="s">
        <v>29</v>
      </c>
      <c r="R100" t="s">
        <v>243</v>
      </c>
      <c r="S100">
        <v>120</v>
      </c>
      <c r="T100">
        <v>0.5</v>
      </c>
      <c r="X100" t="str">
        <f t="shared" si="1"/>
        <v>DLW7</v>
      </c>
      <c r="Y100">
        <f>VLOOKUP($X100,Salt_Elev!$Q$1:$R$128,2,FALSE)</f>
        <v>0.41</v>
      </c>
    </row>
    <row r="101" spans="1:25" x14ac:dyDescent="0.25">
      <c r="A101" s="1">
        <v>45073</v>
      </c>
      <c r="B101" s="2">
        <v>0.54166666666666663</v>
      </c>
      <c r="C101" t="s">
        <v>223</v>
      </c>
      <c r="D101" t="s">
        <v>224</v>
      </c>
      <c r="E101" t="s">
        <v>225</v>
      </c>
      <c r="F101" t="s">
        <v>226</v>
      </c>
      <c r="G101">
        <v>8</v>
      </c>
      <c r="H101">
        <v>30.1</v>
      </c>
      <c r="I101">
        <v>98</v>
      </c>
      <c r="J101">
        <v>5</v>
      </c>
      <c r="K101" t="s">
        <v>27</v>
      </c>
      <c r="L101">
        <v>98</v>
      </c>
      <c r="M101">
        <v>20</v>
      </c>
      <c r="N101">
        <v>96</v>
      </c>
      <c r="O101" t="s">
        <v>242</v>
      </c>
      <c r="P101" t="s">
        <v>29</v>
      </c>
      <c r="Q101" t="s">
        <v>29</v>
      </c>
      <c r="R101" t="s">
        <v>243</v>
      </c>
      <c r="S101">
        <v>250</v>
      </c>
      <c r="T101">
        <v>1.7</v>
      </c>
      <c r="X101" t="str">
        <f t="shared" si="1"/>
        <v>DLW8</v>
      </c>
      <c r="Y101">
        <f>VLOOKUP($X101,Salt_Elev!$Q$1:$R$128,2,FALSE)</f>
        <v>-0.39100000000000001</v>
      </c>
    </row>
    <row r="102" spans="1:25" x14ac:dyDescent="0.25">
      <c r="A102" s="1">
        <v>45073</v>
      </c>
      <c r="B102" s="2">
        <v>0.54166666666666663</v>
      </c>
      <c r="C102" t="s">
        <v>223</v>
      </c>
      <c r="D102" t="s">
        <v>224</v>
      </c>
      <c r="E102" t="s">
        <v>225</v>
      </c>
      <c r="F102" t="s">
        <v>226</v>
      </c>
      <c r="G102">
        <v>8</v>
      </c>
      <c r="H102">
        <v>30.1</v>
      </c>
      <c r="I102">
        <v>98</v>
      </c>
      <c r="J102">
        <v>5</v>
      </c>
      <c r="K102" t="s">
        <v>27</v>
      </c>
      <c r="L102">
        <v>98</v>
      </c>
      <c r="M102">
        <v>20</v>
      </c>
      <c r="N102">
        <v>96</v>
      </c>
      <c r="O102" t="s">
        <v>242</v>
      </c>
      <c r="P102" t="s">
        <v>29</v>
      </c>
      <c r="Q102" t="s">
        <v>29</v>
      </c>
      <c r="R102" t="s">
        <v>243</v>
      </c>
      <c r="S102">
        <v>201</v>
      </c>
      <c r="T102">
        <v>1.5</v>
      </c>
      <c r="X102" t="str">
        <f t="shared" si="1"/>
        <v>DLW8</v>
      </c>
      <c r="Y102">
        <f>VLOOKUP($X102,Salt_Elev!$Q$1:$R$128,2,FALSE)</f>
        <v>-0.39100000000000001</v>
      </c>
    </row>
    <row r="103" spans="1:25" x14ac:dyDescent="0.25">
      <c r="A103" s="1">
        <v>45073</v>
      </c>
      <c r="B103" s="2">
        <v>0.54166666666666663</v>
      </c>
      <c r="C103" t="s">
        <v>223</v>
      </c>
      <c r="D103" t="s">
        <v>224</v>
      </c>
      <c r="E103" t="s">
        <v>225</v>
      </c>
      <c r="F103" t="s">
        <v>226</v>
      </c>
      <c r="G103">
        <v>8</v>
      </c>
      <c r="H103">
        <v>30.1</v>
      </c>
      <c r="I103">
        <v>98</v>
      </c>
      <c r="J103">
        <v>5</v>
      </c>
      <c r="K103" t="s">
        <v>27</v>
      </c>
      <c r="L103">
        <v>98</v>
      </c>
      <c r="M103">
        <v>20</v>
      </c>
      <c r="N103">
        <v>96</v>
      </c>
      <c r="O103" t="s">
        <v>242</v>
      </c>
      <c r="P103" t="s">
        <v>29</v>
      </c>
      <c r="Q103" t="s">
        <v>29</v>
      </c>
      <c r="R103" t="s">
        <v>243</v>
      </c>
      <c r="S103">
        <v>111</v>
      </c>
      <c r="T103">
        <v>1.1000000000000001</v>
      </c>
      <c r="X103" t="str">
        <f t="shared" si="1"/>
        <v>DLW8</v>
      </c>
      <c r="Y103">
        <f>VLOOKUP($X103,Salt_Elev!$Q$1:$R$128,2,FALSE)</f>
        <v>-0.39100000000000001</v>
      </c>
    </row>
    <row r="104" spans="1:25" x14ac:dyDescent="0.25">
      <c r="A104" s="1">
        <v>45073</v>
      </c>
      <c r="B104" s="2">
        <v>0.54166666666666663</v>
      </c>
      <c r="C104" t="s">
        <v>223</v>
      </c>
      <c r="D104" t="s">
        <v>224</v>
      </c>
      <c r="E104" t="s">
        <v>225</v>
      </c>
      <c r="F104" t="s">
        <v>226</v>
      </c>
      <c r="G104">
        <v>8</v>
      </c>
      <c r="H104">
        <v>30.1</v>
      </c>
      <c r="I104">
        <v>98</v>
      </c>
      <c r="J104">
        <v>5</v>
      </c>
      <c r="K104" t="s">
        <v>27</v>
      </c>
      <c r="L104">
        <v>98</v>
      </c>
      <c r="M104">
        <v>20</v>
      </c>
      <c r="N104">
        <v>96</v>
      </c>
      <c r="O104" t="s">
        <v>242</v>
      </c>
      <c r="P104" t="s">
        <v>29</v>
      </c>
      <c r="Q104" t="s">
        <v>29</v>
      </c>
      <c r="R104" t="s">
        <v>243</v>
      </c>
      <c r="S104">
        <v>78</v>
      </c>
      <c r="T104">
        <v>1</v>
      </c>
      <c r="X104" t="str">
        <f t="shared" si="1"/>
        <v>DLW8</v>
      </c>
      <c r="Y104">
        <f>VLOOKUP($X104,Salt_Elev!$Q$1:$R$128,2,FALSE)</f>
        <v>-0.39100000000000001</v>
      </c>
    </row>
    <row r="105" spans="1:25" x14ac:dyDescent="0.25">
      <c r="A105" s="1">
        <v>45073</v>
      </c>
      <c r="B105" s="2">
        <v>0.54166666666666663</v>
      </c>
      <c r="C105" t="s">
        <v>223</v>
      </c>
      <c r="D105" t="s">
        <v>224</v>
      </c>
      <c r="E105" t="s">
        <v>225</v>
      </c>
      <c r="F105" t="s">
        <v>226</v>
      </c>
      <c r="G105">
        <v>8</v>
      </c>
      <c r="H105">
        <v>30.1</v>
      </c>
      <c r="I105">
        <v>98</v>
      </c>
      <c r="J105">
        <v>5</v>
      </c>
      <c r="K105" t="s">
        <v>27</v>
      </c>
      <c r="L105">
        <v>98</v>
      </c>
      <c r="M105">
        <v>20</v>
      </c>
      <c r="N105">
        <v>96</v>
      </c>
      <c r="O105" t="s">
        <v>242</v>
      </c>
      <c r="P105" t="s">
        <v>29</v>
      </c>
      <c r="Q105" t="s">
        <v>29</v>
      </c>
      <c r="R105" t="s">
        <v>243</v>
      </c>
      <c r="S105">
        <v>237</v>
      </c>
      <c r="T105">
        <v>1</v>
      </c>
      <c r="X105" t="str">
        <f t="shared" si="1"/>
        <v>DLW8</v>
      </c>
      <c r="Y105">
        <f>VLOOKUP($X105,Salt_Elev!$Q$1:$R$128,2,FALSE)</f>
        <v>-0.39100000000000001</v>
      </c>
    </row>
    <row r="106" spans="1:25" x14ac:dyDescent="0.25">
      <c r="A106" s="1">
        <v>45073</v>
      </c>
      <c r="B106" s="2">
        <v>0.54166666666666663</v>
      </c>
      <c r="C106" t="s">
        <v>223</v>
      </c>
      <c r="D106" t="s">
        <v>224</v>
      </c>
      <c r="E106" t="s">
        <v>225</v>
      </c>
      <c r="F106" t="s">
        <v>226</v>
      </c>
      <c r="G106">
        <v>8</v>
      </c>
      <c r="H106">
        <v>30.1</v>
      </c>
      <c r="I106">
        <v>98</v>
      </c>
      <c r="J106">
        <v>5</v>
      </c>
      <c r="K106" t="s">
        <v>27</v>
      </c>
      <c r="L106">
        <v>98</v>
      </c>
      <c r="M106">
        <v>20</v>
      </c>
      <c r="N106">
        <v>96</v>
      </c>
      <c r="O106" t="s">
        <v>242</v>
      </c>
      <c r="P106" t="s">
        <v>29</v>
      </c>
      <c r="Q106" t="s">
        <v>29</v>
      </c>
      <c r="R106" t="s">
        <v>243</v>
      </c>
      <c r="S106">
        <v>207</v>
      </c>
      <c r="T106">
        <v>1</v>
      </c>
      <c r="X106" t="str">
        <f t="shared" si="1"/>
        <v>DLW8</v>
      </c>
      <c r="Y106">
        <f>VLOOKUP($X106,Salt_Elev!$Q$1:$R$128,2,FALSE)</f>
        <v>-0.39100000000000001</v>
      </c>
    </row>
    <row r="107" spans="1:25" x14ac:dyDescent="0.25">
      <c r="A107" s="1">
        <v>45073</v>
      </c>
      <c r="B107" s="2">
        <v>0.54166666666666663</v>
      </c>
      <c r="C107" t="s">
        <v>223</v>
      </c>
      <c r="D107" t="s">
        <v>224</v>
      </c>
      <c r="E107" t="s">
        <v>225</v>
      </c>
      <c r="F107" t="s">
        <v>226</v>
      </c>
      <c r="G107">
        <v>8</v>
      </c>
      <c r="H107">
        <v>30.1</v>
      </c>
      <c r="I107">
        <v>98</v>
      </c>
      <c r="J107">
        <v>5</v>
      </c>
      <c r="K107" t="s">
        <v>27</v>
      </c>
      <c r="L107">
        <v>98</v>
      </c>
      <c r="M107">
        <v>20</v>
      </c>
      <c r="N107">
        <v>96</v>
      </c>
      <c r="O107" t="s">
        <v>242</v>
      </c>
      <c r="P107" t="s">
        <v>29</v>
      </c>
      <c r="Q107" t="s">
        <v>29</v>
      </c>
      <c r="R107" t="s">
        <v>243</v>
      </c>
      <c r="S107">
        <v>218</v>
      </c>
      <c r="T107">
        <v>1</v>
      </c>
      <c r="X107" t="str">
        <f t="shared" si="1"/>
        <v>DLW8</v>
      </c>
      <c r="Y107">
        <f>VLOOKUP($X107,Salt_Elev!$Q$1:$R$128,2,FALSE)</f>
        <v>-0.39100000000000001</v>
      </c>
    </row>
    <row r="108" spans="1:25" x14ac:dyDescent="0.25">
      <c r="A108" s="1">
        <v>45073</v>
      </c>
      <c r="B108" s="2">
        <v>0.54166666666666663</v>
      </c>
      <c r="C108" t="s">
        <v>223</v>
      </c>
      <c r="D108" t="s">
        <v>224</v>
      </c>
      <c r="E108" t="s">
        <v>225</v>
      </c>
      <c r="F108" t="s">
        <v>226</v>
      </c>
      <c r="G108">
        <v>8</v>
      </c>
      <c r="H108">
        <v>30.1</v>
      </c>
      <c r="I108">
        <v>98</v>
      </c>
      <c r="J108">
        <v>5</v>
      </c>
      <c r="K108" t="s">
        <v>27</v>
      </c>
      <c r="L108">
        <v>98</v>
      </c>
      <c r="M108">
        <v>20</v>
      </c>
      <c r="N108">
        <v>96</v>
      </c>
      <c r="O108" t="s">
        <v>242</v>
      </c>
      <c r="P108" t="s">
        <v>29</v>
      </c>
      <c r="Q108" t="s">
        <v>29</v>
      </c>
      <c r="R108" t="s">
        <v>243</v>
      </c>
      <c r="S108">
        <v>246</v>
      </c>
      <c r="T108">
        <v>1</v>
      </c>
      <c r="X108" t="str">
        <f t="shared" si="1"/>
        <v>DLW8</v>
      </c>
      <c r="Y108">
        <f>VLOOKUP($X108,Salt_Elev!$Q$1:$R$128,2,FALSE)</f>
        <v>-0.39100000000000001</v>
      </c>
    </row>
    <row r="109" spans="1:25" x14ac:dyDescent="0.25">
      <c r="A109" s="1">
        <v>45073</v>
      </c>
      <c r="B109" s="2">
        <v>0.54166666666666663</v>
      </c>
      <c r="C109" t="s">
        <v>223</v>
      </c>
      <c r="D109" t="s">
        <v>224</v>
      </c>
      <c r="E109" t="s">
        <v>225</v>
      </c>
      <c r="F109" t="s">
        <v>226</v>
      </c>
      <c r="G109">
        <v>8</v>
      </c>
      <c r="H109">
        <v>30.1</v>
      </c>
      <c r="I109">
        <v>98</v>
      </c>
      <c r="J109">
        <v>5</v>
      </c>
      <c r="K109" t="s">
        <v>27</v>
      </c>
      <c r="L109">
        <v>98</v>
      </c>
      <c r="M109">
        <v>20</v>
      </c>
      <c r="N109">
        <v>96</v>
      </c>
      <c r="O109" t="s">
        <v>242</v>
      </c>
      <c r="P109" t="s">
        <v>29</v>
      </c>
      <c r="Q109" t="s">
        <v>29</v>
      </c>
      <c r="R109" t="s">
        <v>243</v>
      </c>
      <c r="S109">
        <v>130</v>
      </c>
      <c r="T109">
        <v>0.9</v>
      </c>
      <c r="X109" t="str">
        <f t="shared" si="1"/>
        <v>DLW8</v>
      </c>
      <c r="Y109">
        <f>VLOOKUP($X109,Salt_Elev!$Q$1:$R$128,2,FALSE)</f>
        <v>-0.39100000000000001</v>
      </c>
    </row>
    <row r="110" spans="1:25" x14ac:dyDescent="0.25">
      <c r="A110" s="1">
        <v>45073</v>
      </c>
      <c r="B110" s="2">
        <v>0.54166666666666663</v>
      </c>
      <c r="C110" t="s">
        <v>223</v>
      </c>
      <c r="D110" t="s">
        <v>224</v>
      </c>
      <c r="E110" t="s">
        <v>225</v>
      </c>
      <c r="F110" t="s">
        <v>226</v>
      </c>
      <c r="G110">
        <v>8</v>
      </c>
      <c r="H110">
        <v>30.1</v>
      </c>
      <c r="I110">
        <v>98</v>
      </c>
      <c r="J110">
        <v>5</v>
      </c>
      <c r="K110" t="s">
        <v>27</v>
      </c>
      <c r="L110">
        <v>98</v>
      </c>
      <c r="M110">
        <v>20</v>
      </c>
      <c r="N110">
        <v>96</v>
      </c>
      <c r="O110" t="s">
        <v>242</v>
      </c>
      <c r="P110" t="s">
        <v>29</v>
      </c>
      <c r="Q110" t="s">
        <v>29</v>
      </c>
      <c r="R110" t="s">
        <v>243</v>
      </c>
      <c r="S110">
        <v>156</v>
      </c>
      <c r="T110">
        <v>0.7</v>
      </c>
      <c r="X110" t="str">
        <f t="shared" si="1"/>
        <v>DLW8</v>
      </c>
      <c r="Y110">
        <f>VLOOKUP($X110,Salt_Elev!$Q$1:$R$128,2,FALSE)</f>
        <v>-0.39100000000000001</v>
      </c>
    </row>
    <row r="111" spans="1:25" x14ac:dyDescent="0.25">
      <c r="A111" s="1">
        <v>45070</v>
      </c>
      <c r="B111" s="2">
        <v>0.66111111111111109</v>
      </c>
      <c r="C111" t="s">
        <v>223</v>
      </c>
      <c r="D111" t="s">
        <v>232</v>
      </c>
      <c r="E111" t="s">
        <v>225</v>
      </c>
      <c r="F111" t="s">
        <v>238</v>
      </c>
      <c r="G111">
        <v>1</v>
      </c>
      <c r="H111">
        <v>165</v>
      </c>
      <c r="I111">
        <v>99</v>
      </c>
      <c r="J111">
        <v>0</v>
      </c>
      <c r="K111" t="s">
        <v>49</v>
      </c>
      <c r="L111">
        <v>77</v>
      </c>
      <c r="M111">
        <v>50</v>
      </c>
      <c r="N111">
        <v>58</v>
      </c>
      <c r="O111" t="s">
        <v>239</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223</v>
      </c>
      <c r="D112" t="s">
        <v>232</v>
      </c>
      <c r="E112" t="s">
        <v>225</v>
      </c>
      <c r="F112" t="s">
        <v>238</v>
      </c>
      <c r="G112">
        <v>1</v>
      </c>
      <c r="H112">
        <v>165</v>
      </c>
      <c r="I112">
        <v>99</v>
      </c>
      <c r="J112">
        <v>0</v>
      </c>
      <c r="K112" t="s">
        <v>49</v>
      </c>
      <c r="L112">
        <v>77</v>
      </c>
      <c r="M112">
        <v>50</v>
      </c>
      <c r="N112">
        <v>58</v>
      </c>
      <c r="O112" t="s">
        <v>239</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223</v>
      </c>
      <c r="D113" t="s">
        <v>232</v>
      </c>
      <c r="E113" t="s">
        <v>225</v>
      </c>
      <c r="F113" t="s">
        <v>238</v>
      </c>
      <c r="G113">
        <v>1</v>
      </c>
      <c r="H113">
        <v>165</v>
      </c>
      <c r="I113">
        <v>99</v>
      </c>
      <c r="J113">
        <v>0</v>
      </c>
      <c r="K113" t="s">
        <v>49</v>
      </c>
      <c r="L113">
        <v>77</v>
      </c>
      <c r="M113">
        <v>50</v>
      </c>
      <c r="N113">
        <v>58</v>
      </c>
      <c r="O113" t="s">
        <v>239</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223</v>
      </c>
      <c r="D114" t="s">
        <v>232</v>
      </c>
      <c r="E114" t="s">
        <v>225</v>
      </c>
      <c r="F114" t="s">
        <v>238</v>
      </c>
      <c r="G114">
        <v>1</v>
      </c>
      <c r="H114">
        <v>165</v>
      </c>
      <c r="I114">
        <v>99</v>
      </c>
      <c r="J114">
        <v>0</v>
      </c>
      <c r="K114" t="s">
        <v>49</v>
      </c>
      <c r="L114">
        <v>77</v>
      </c>
      <c r="M114">
        <v>50</v>
      </c>
      <c r="N114">
        <v>58</v>
      </c>
      <c r="O114" t="s">
        <v>239</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223</v>
      </c>
      <c r="D115" t="s">
        <v>232</v>
      </c>
      <c r="E115" t="s">
        <v>225</v>
      </c>
      <c r="F115" t="s">
        <v>238</v>
      </c>
      <c r="G115">
        <v>1</v>
      </c>
      <c r="H115">
        <v>165</v>
      </c>
      <c r="I115">
        <v>99</v>
      </c>
      <c r="J115">
        <v>0</v>
      </c>
      <c r="K115" t="s">
        <v>49</v>
      </c>
      <c r="L115">
        <v>77</v>
      </c>
      <c r="M115">
        <v>50</v>
      </c>
      <c r="N115">
        <v>58</v>
      </c>
      <c r="O115" t="s">
        <v>239</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223</v>
      </c>
      <c r="D116" t="s">
        <v>232</v>
      </c>
      <c r="E116" t="s">
        <v>225</v>
      </c>
      <c r="F116" t="s">
        <v>238</v>
      </c>
      <c r="G116">
        <v>1</v>
      </c>
      <c r="H116">
        <v>165</v>
      </c>
      <c r="I116">
        <v>99</v>
      </c>
      <c r="J116">
        <v>0</v>
      </c>
      <c r="K116" t="s">
        <v>49</v>
      </c>
      <c r="L116">
        <v>77</v>
      </c>
      <c r="M116">
        <v>50</v>
      </c>
      <c r="N116">
        <v>58</v>
      </c>
      <c r="O116" t="s">
        <v>239</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223</v>
      </c>
      <c r="D117" t="s">
        <v>232</v>
      </c>
      <c r="E117" t="s">
        <v>225</v>
      </c>
      <c r="F117" t="s">
        <v>238</v>
      </c>
      <c r="G117">
        <v>1</v>
      </c>
      <c r="H117">
        <v>165</v>
      </c>
      <c r="I117">
        <v>99</v>
      </c>
      <c r="J117">
        <v>0</v>
      </c>
      <c r="K117" t="s">
        <v>49</v>
      </c>
      <c r="L117">
        <v>77</v>
      </c>
      <c r="M117">
        <v>50</v>
      </c>
      <c r="N117">
        <v>58</v>
      </c>
      <c r="O117" t="s">
        <v>239</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223</v>
      </c>
      <c r="D118" t="s">
        <v>232</v>
      </c>
      <c r="E118" t="s">
        <v>225</v>
      </c>
      <c r="F118" t="s">
        <v>238</v>
      </c>
      <c r="G118">
        <v>1</v>
      </c>
      <c r="H118">
        <v>165</v>
      </c>
      <c r="I118">
        <v>99</v>
      </c>
      <c r="J118">
        <v>0</v>
      </c>
      <c r="K118" t="s">
        <v>49</v>
      </c>
      <c r="L118">
        <v>77</v>
      </c>
      <c r="M118">
        <v>50</v>
      </c>
      <c r="N118">
        <v>58</v>
      </c>
      <c r="O118" t="s">
        <v>239</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223</v>
      </c>
      <c r="D119" t="s">
        <v>232</v>
      </c>
      <c r="E119" t="s">
        <v>225</v>
      </c>
      <c r="F119" t="s">
        <v>238</v>
      </c>
      <c r="G119">
        <v>1</v>
      </c>
      <c r="H119">
        <v>165</v>
      </c>
      <c r="I119">
        <v>99</v>
      </c>
      <c r="J119">
        <v>0</v>
      </c>
      <c r="K119" t="s">
        <v>49</v>
      </c>
      <c r="L119">
        <v>77</v>
      </c>
      <c r="M119">
        <v>50</v>
      </c>
      <c r="N119">
        <v>58</v>
      </c>
      <c r="O119" t="s">
        <v>239</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223</v>
      </c>
      <c r="D120" t="s">
        <v>232</v>
      </c>
      <c r="E120" t="s">
        <v>225</v>
      </c>
      <c r="F120" t="s">
        <v>238</v>
      </c>
      <c r="G120">
        <v>1</v>
      </c>
      <c r="H120">
        <v>165</v>
      </c>
      <c r="I120">
        <v>99</v>
      </c>
      <c r="J120">
        <v>0</v>
      </c>
      <c r="K120" t="s">
        <v>49</v>
      </c>
      <c r="L120">
        <v>77</v>
      </c>
      <c r="M120">
        <v>50</v>
      </c>
      <c r="N120">
        <v>58</v>
      </c>
      <c r="O120" t="s">
        <v>239</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223</v>
      </c>
      <c r="D121" t="s">
        <v>232</v>
      </c>
      <c r="E121" t="s">
        <v>225</v>
      </c>
      <c r="F121" t="s">
        <v>238</v>
      </c>
      <c r="G121">
        <v>1</v>
      </c>
      <c r="H121">
        <v>165</v>
      </c>
      <c r="I121">
        <v>99</v>
      </c>
      <c r="J121">
        <v>0</v>
      </c>
      <c r="K121" s="5" t="s">
        <v>240</v>
      </c>
      <c r="L121">
        <v>12</v>
      </c>
      <c r="M121">
        <v>100</v>
      </c>
      <c r="N121">
        <v>12</v>
      </c>
      <c r="O121" t="s">
        <v>87</v>
      </c>
      <c r="P121" t="s">
        <v>37</v>
      </c>
      <c r="Q121" t="s">
        <v>37</v>
      </c>
      <c r="R121" t="s">
        <v>37</v>
      </c>
      <c r="S121" s="5"/>
      <c r="T121" s="5"/>
      <c r="U121" s="5"/>
      <c r="V121" s="5" t="s">
        <v>241</v>
      </c>
      <c r="X121" t="str">
        <f t="shared" si="1"/>
        <v>MWS1</v>
      </c>
      <c r="Y121">
        <f>VLOOKUP($X121,Salt_Elev!$Q$1:$R$128,2,FALSE)</f>
        <v>0.82899999999999996</v>
      </c>
    </row>
    <row r="122" spans="1:25" x14ac:dyDescent="0.25">
      <c r="A122" s="1">
        <v>45070</v>
      </c>
      <c r="B122" s="2">
        <v>0.66111111111111109</v>
      </c>
      <c r="C122" t="s">
        <v>223</v>
      </c>
      <c r="D122" t="s">
        <v>232</v>
      </c>
      <c r="E122" t="s">
        <v>225</v>
      </c>
      <c r="F122" t="s">
        <v>238</v>
      </c>
      <c r="G122">
        <v>1</v>
      </c>
      <c r="H122">
        <v>165</v>
      </c>
      <c r="I122">
        <v>99</v>
      </c>
      <c r="J122">
        <v>0</v>
      </c>
      <c r="K122" s="5" t="s">
        <v>52</v>
      </c>
      <c r="L122">
        <v>0</v>
      </c>
      <c r="M122">
        <v>50</v>
      </c>
      <c r="N122">
        <v>23</v>
      </c>
      <c r="O122" t="s">
        <v>87</v>
      </c>
      <c r="P122" t="s">
        <v>37</v>
      </c>
      <c r="Q122" t="s">
        <v>37</v>
      </c>
      <c r="R122" t="s">
        <v>37</v>
      </c>
      <c r="S122" s="5"/>
      <c r="T122" s="5"/>
      <c r="U122" s="5"/>
      <c r="V122" s="5" t="s">
        <v>241</v>
      </c>
      <c r="X122" t="str">
        <f t="shared" si="1"/>
        <v>MWS1</v>
      </c>
      <c r="Y122">
        <f>VLOOKUP($X122,Salt_Elev!$Q$1:$R$128,2,FALSE)</f>
        <v>0.82899999999999996</v>
      </c>
    </row>
    <row r="123" spans="1:25" x14ac:dyDescent="0.25">
      <c r="A123" s="1">
        <v>45070</v>
      </c>
      <c r="B123" s="2">
        <v>0.66111111111111109</v>
      </c>
      <c r="C123" t="s">
        <v>223</v>
      </c>
      <c r="D123" t="s">
        <v>232</v>
      </c>
      <c r="E123" t="s">
        <v>225</v>
      </c>
      <c r="F123" t="s">
        <v>238</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223</v>
      </c>
      <c r="D124" t="s">
        <v>232</v>
      </c>
      <c r="E124" t="s">
        <v>225</v>
      </c>
      <c r="F124" t="s">
        <v>238</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223</v>
      </c>
      <c r="D125" t="s">
        <v>232</v>
      </c>
      <c r="E125" t="s">
        <v>225</v>
      </c>
      <c r="F125" t="s">
        <v>238</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223</v>
      </c>
      <c r="D126" t="s">
        <v>232</v>
      </c>
      <c r="E126" t="s">
        <v>225</v>
      </c>
      <c r="F126" t="s">
        <v>238</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223</v>
      </c>
      <c r="D127" t="s">
        <v>232</v>
      </c>
      <c r="E127" t="s">
        <v>225</v>
      </c>
      <c r="F127" t="s">
        <v>238</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223</v>
      </c>
      <c r="D128" t="s">
        <v>232</v>
      </c>
      <c r="E128" t="s">
        <v>225</v>
      </c>
      <c r="F128" t="s">
        <v>238</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223</v>
      </c>
      <c r="D129" t="s">
        <v>232</v>
      </c>
      <c r="E129" t="s">
        <v>225</v>
      </c>
      <c r="F129" t="s">
        <v>238</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223</v>
      </c>
      <c r="D130" t="s">
        <v>232</v>
      </c>
      <c r="E130" t="s">
        <v>225</v>
      </c>
      <c r="F130" t="s">
        <v>238</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223</v>
      </c>
      <c r="D131" t="s">
        <v>232</v>
      </c>
      <c r="E131" t="s">
        <v>225</v>
      </c>
      <c r="F131" t="s">
        <v>238</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223</v>
      </c>
      <c r="D132" t="s">
        <v>232</v>
      </c>
      <c r="E132" t="s">
        <v>225</v>
      </c>
      <c r="F132" t="s">
        <v>238</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223</v>
      </c>
      <c r="D133" t="s">
        <v>232</v>
      </c>
      <c r="E133" t="s">
        <v>225</v>
      </c>
      <c r="F133" t="s">
        <v>238</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223</v>
      </c>
      <c r="D134" t="s">
        <v>232</v>
      </c>
      <c r="E134" t="s">
        <v>225</v>
      </c>
      <c r="F134" t="s">
        <v>238</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223</v>
      </c>
      <c r="D135" t="s">
        <v>232</v>
      </c>
      <c r="E135" t="s">
        <v>225</v>
      </c>
      <c r="F135" t="s">
        <v>238</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223</v>
      </c>
      <c r="D136" t="s">
        <v>232</v>
      </c>
      <c r="E136" t="s">
        <v>225</v>
      </c>
      <c r="F136" t="s">
        <v>238</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223</v>
      </c>
      <c r="D137" t="s">
        <v>232</v>
      </c>
      <c r="E137" t="s">
        <v>225</v>
      </c>
      <c r="F137" t="s">
        <v>238</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223</v>
      </c>
      <c r="D138" t="s">
        <v>228</v>
      </c>
      <c r="E138" t="s">
        <v>225</v>
      </c>
      <c r="F138" t="s">
        <v>238</v>
      </c>
      <c r="G138">
        <v>2</v>
      </c>
      <c r="H138">
        <v>80.5</v>
      </c>
      <c r="I138">
        <v>12.5</v>
      </c>
      <c r="J138" t="s">
        <v>253</v>
      </c>
      <c r="K138" t="s">
        <v>49</v>
      </c>
      <c r="L138">
        <v>0.5</v>
      </c>
      <c r="M138">
        <v>100</v>
      </c>
      <c r="N138">
        <v>3</v>
      </c>
      <c r="O138" t="s">
        <v>87</v>
      </c>
      <c r="P138" t="s">
        <v>29</v>
      </c>
      <c r="Q138" t="s">
        <v>29</v>
      </c>
      <c r="R138" t="s">
        <v>29</v>
      </c>
      <c r="S138">
        <v>812</v>
      </c>
      <c r="T138">
        <v>5</v>
      </c>
      <c r="U138" s="5" t="s">
        <v>252</v>
      </c>
      <c r="X138" t="str">
        <f t="shared" si="2"/>
        <v>MWS2</v>
      </c>
      <c r="Y138">
        <f>VLOOKUP($X138,Salt_Elev!$Q$1:$R$128,2,FALSE)</f>
        <v>0.88999998569488503</v>
      </c>
    </row>
    <row r="139" spans="1:25" x14ac:dyDescent="0.25">
      <c r="A139" s="1">
        <v>45070</v>
      </c>
      <c r="B139" s="2">
        <v>0.68194444444444446</v>
      </c>
      <c r="C139" t="s">
        <v>223</v>
      </c>
      <c r="D139" t="s">
        <v>228</v>
      </c>
      <c r="E139" t="s">
        <v>225</v>
      </c>
      <c r="F139" t="s">
        <v>238</v>
      </c>
      <c r="G139">
        <v>2</v>
      </c>
      <c r="H139">
        <v>80.5</v>
      </c>
      <c r="I139">
        <v>12.5</v>
      </c>
      <c r="J139" t="s">
        <v>253</v>
      </c>
      <c r="K139" t="s">
        <v>49</v>
      </c>
      <c r="L139">
        <v>0.5</v>
      </c>
      <c r="M139">
        <v>100</v>
      </c>
      <c r="N139">
        <v>3</v>
      </c>
      <c r="O139" t="s">
        <v>87</v>
      </c>
      <c r="P139" t="s">
        <v>29</v>
      </c>
      <c r="Q139" t="s">
        <v>29</v>
      </c>
      <c r="R139" t="s">
        <v>29</v>
      </c>
      <c r="S139">
        <v>709</v>
      </c>
      <c r="T139">
        <v>4</v>
      </c>
      <c r="U139" s="5" t="s">
        <v>252</v>
      </c>
      <c r="X139" t="str">
        <f t="shared" si="2"/>
        <v>MWS2</v>
      </c>
      <c r="Y139">
        <f>VLOOKUP($X139,Salt_Elev!$Q$1:$R$128,2,FALSE)</f>
        <v>0.88999998569488503</v>
      </c>
    </row>
    <row r="140" spans="1:25" x14ac:dyDescent="0.25">
      <c r="A140" s="1">
        <v>45070</v>
      </c>
      <c r="B140" s="2">
        <v>0.68194444444444446</v>
      </c>
      <c r="C140" t="s">
        <v>223</v>
      </c>
      <c r="D140" t="s">
        <v>228</v>
      </c>
      <c r="E140" t="s">
        <v>225</v>
      </c>
      <c r="F140" t="s">
        <v>238</v>
      </c>
      <c r="G140">
        <v>2</v>
      </c>
      <c r="H140">
        <v>80.5</v>
      </c>
      <c r="I140">
        <v>12.5</v>
      </c>
      <c r="J140" t="s">
        <v>253</v>
      </c>
      <c r="K140" t="s">
        <v>49</v>
      </c>
      <c r="L140">
        <v>0.5</v>
      </c>
      <c r="M140">
        <v>100</v>
      </c>
      <c r="N140">
        <v>3</v>
      </c>
      <c r="O140" t="s">
        <v>87</v>
      </c>
      <c r="P140" t="s">
        <v>29</v>
      </c>
      <c r="Q140" t="s">
        <v>29</v>
      </c>
      <c r="R140" t="s">
        <v>29</v>
      </c>
      <c r="S140">
        <v>618</v>
      </c>
      <c r="T140">
        <v>3</v>
      </c>
      <c r="U140" s="5" t="s">
        <v>252</v>
      </c>
      <c r="X140" t="str">
        <f t="shared" si="2"/>
        <v>MWS2</v>
      </c>
      <c r="Y140">
        <f>VLOOKUP($X140,Salt_Elev!$Q$1:$R$128,2,FALSE)</f>
        <v>0.88999998569488503</v>
      </c>
    </row>
    <row r="141" spans="1:25" x14ac:dyDescent="0.25">
      <c r="A141" s="1">
        <v>45070</v>
      </c>
      <c r="B141" s="2">
        <v>0.68194444444444446</v>
      </c>
      <c r="C141" t="s">
        <v>223</v>
      </c>
      <c r="D141" t="s">
        <v>228</v>
      </c>
      <c r="E141" t="s">
        <v>225</v>
      </c>
      <c r="F141" t="s">
        <v>238</v>
      </c>
      <c r="G141">
        <v>2</v>
      </c>
      <c r="H141">
        <v>80.5</v>
      </c>
      <c r="I141">
        <v>12.5</v>
      </c>
      <c r="J141" t="s">
        <v>253</v>
      </c>
      <c r="K141" t="s">
        <v>36</v>
      </c>
      <c r="L141">
        <v>8</v>
      </c>
      <c r="M141">
        <v>50</v>
      </c>
      <c r="N141">
        <v>87</v>
      </c>
      <c r="O141" t="s">
        <v>87</v>
      </c>
      <c r="P141" t="s">
        <v>29</v>
      </c>
      <c r="Q141" t="s">
        <v>29</v>
      </c>
      <c r="R141" t="s">
        <v>29</v>
      </c>
      <c r="S141">
        <v>192</v>
      </c>
      <c r="T141">
        <v>10.5</v>
      </c>
      <c r="U141" s="5" t="s">
        <v>252</v>
      </c>
      <c r="X141" t="str">
        <f t="shared" si="2"/>
        <v>MWS2</v>
      </c>
      <c r="Y141">
        <f>VLOOKUP($X141,Salt_Elev!$Q$1:$R$128,2,FALSE)</f>
        <v>0.88999998569488503</v>
      </c>
    </row>
    <row r="142" spans="1:25" x14ac:dyDescent="0.25">
      <c r="A142" s="1">
        <v>45070</v>
      </c>
      <c r="B142" s="2">
        <v>0.68194444444444446</v>
      </c>
      <c r="C142" t="s">
        <v>223</v>
      </c>
      <c r="D142" t="s">
        <v>228</v>
      </c>
      <c r="E142" t="s">
        <v>225</v>
      </c>
      <c r="F142" t="s">
        <v>238</v>
      </c>
      <c r="G142">
        <v>2</v>
      </c>
      <c r="H142">
        <v>80.5</v>
      </c>
      <c r="I142">
        <v>12.5</v>
      </c>
      <c r="J142" t="s">
        <v>253</v>
      </c>
      <c r="K142" t="s">
        <v>36</v>
      </c>
      <c r="L142">
        <v>8</v>
      </c>
      <c r="M142">
        <v>50</v>
      </c>
      <c r="N142">
        <v>87</v>
      </c>
      <c r="O142" t="s">
        <v>87</v>
      </c>
      <c r="P142" t="s">
        <v>29</v>
      </c>
      <c r="Q142" t="s">
        <v>29</v>
      </c>
      <c r="R142" t="s">
        <v>29</v>
      </c>
      <c r="S142">
        <v>223</v>
      </c>
      <c r="T142">
        <v>10</v>
      </c>
      <c r="U142" s="5" t="s">
        <v>252</v>
      </c>
      <c r="X142" t="str">
        <f t="shared" si="2"/>
        <v>MWS2</v>
      </c>
      <c r="Y142">
        <f>VLOOKUP($X142,Salt_Elev!$Q$1:$R$128,2,FALSE)</f>
        <v>0.88999998569488503</v>
      </c>
    </row>
    <row r="143" spans="1:25" x14ac:dyDescent="0.25">
      <c r="A143" s="1">
        <v>45070</v>
      </c>
      <c r="B143" s="2">
        <v>0.68194444444444446</v>
      </c>
      <c r="C143" t="s">
        <v>223</v>
      </c>
      <c r="D143" t="s">
        <v>228</v>
      </c>
      <c r="E143" t="s">
        <v>225</v>
      </c>
      <c r="F143" t="s">
        <v>238</v>
      </c>
      <c r="G143">
        <v>2</v>
      </c>
      <c r="H143">
        <v>80.5</v>
      </c>
      <c r="I143">
        <v>12.5</v>
      </c>
      <c r="J143" t="s">
        <v>253</v>
      </c>
      <c r="K143" t="s">
        <v>36</v>
      </c>
      <c r="L143">
        <v>8</v>
      </c>
      <c r="M143">
        <v>50</v>
      </c>
      <c r="N143">
        <v>87</v>
      </c>
      <c r="O143" t="s">
        <v>87</v>
      </c>
      <c r="P143" t="s">
        <v>29</v>
      </c>
      <c r="Q143" t="s">
        <v>29</v>
      </c>
      <c r="R143" t="s">
        <v>29</v>
      </c>
      <c r="S143">
        <v>172</v>
      </c>
      <c r="T143">
        <v>10</v>
      </c>
      <c r="U143" s="5" t="s">
        <v>252</v>
      </c>
      <c r="X143" t="str">
        <f t="shared" si="2"/>
        <v>MWS2</v>
      </c>
      <c r="Y143">
        <f>VLOOKUP($X143,Salt_Elev!$Q$1:$R$128,2,FALSE)</f>
        <v>0.88999998569488503</v>
      </c>
    </row>
    <row r="144" spans="1:25" x14ac:dyDescent="0.25">
      <c r="A144" s="1">
        <v>45070</v>
      </c>
      <c r="B144" s="2">
        <v>0.68194444444444446</v>
      </c>
      <c r="C144" t="s">
        <v>223</v>
      </c>
      <c r="D144" t="s">
        <v>228</v>
      </c>
      <c r="E144" t="s">
        <v>225</v>
      </c>
      <c r="F144" t="s">
        <v>238</v>
      </c>
      <c r="G144">
        <v>2</v>
      </c>
      <c r="H144">
        <v>80.5</v>
      </c>
      <c r="I144">
        <v>12.5</v>
      </c>
      <c r="J144" t="s">
        <v>253</v>
      </c>
      <c r="K144" t="s">
        <v>36</v>
      </c>
      <c r="L144">
        <v>8</v>
      </c>
      <c r="M144">
        <v>50</v>
      </c>
      <c r="N144">
        <v>87</v>
      </c>
      <c r="O144" t="s">
        <v>87</v>
      </c>
      <c r="P144" t="s">
        <v>29</v>
      </c>
      <c r="Q144" t="s">
        <v>29</v>
      </c>
      <c r="R144" t="s">
        <v>29</v>
      </c>
      <c r="S144">
        <v>228</v>
      </c>
      <c r="T144">
        <v>9.5</v>
      </c>
      <c r="U144" s="5" t="s">
        <v>252</v>
      </c>
      <c r="X144" t="str">
        <f t="shared" si="2"/>
        <v>MWS2</v>
      </c>
      <c r="Y144">
        <f>VLOOKUP($X144,Salt_Elev!$Q$1:$R$128,2,FALSE)</f>
        <v>0.88999998569488503</v>
      </c>
    </row>
    <row r="145" spans="1:25" x14ac:dyDescent="0.25">
      <c r="A145" s="1">
        <v>45070</v>
      </c>
      <c r="B145" s="2">
        <v>0.68194444444444446</v>
      </c>
      <c r="C145" t="s">
        <v>223</v>
      </c>
      <c r="D145" t="s">
        <v>228</v>
      </c>
      <c r="E145" t="s">
        <v>225</v>
      </c>
      <c r="F145" t="s">
        <v>238</v>
      </c>
      <c r="G145">
        <v>2</v>
      </c>
      <c r="H145">
        <v>80.5</v>
      </c>
      <c r="I145">
        <v>12.5</v>
      </c>
      <c r="J145" t="s">
        <v>253</v>
      </c>
      <c r="K145" t="s">
        <v>36</v>
      </c>
      <c r="L145">
        <v>8</v>
      </c>
      <c r="M145">
        <v>50</v>
      </c>
      <c r="N145">
        <v>87</v>
      </c>
      <c r="O145" t="s">
        <v>87</v>
      </c>
      <c r="P145" t="s">
        <v>29</v>
      </c>
      <c r="Q145" t="s">
        <v>29</v>
      </c>
      <c r="R145" t="s">
        <v>29</v>
      </c>
      <c r="S145">
        <v>115</v>
      </c>
      <c r="T145">
        <v>9.4</v>
      </c>
      <c r="U145" s="5" t="s">
        <v>252</v>
      </c>
      <c r="X145" t="str">
        <f t="shared" si="2"/>
        <v>MWS2</v>
      </c>
      <c r="Y145">
        <f>VLOOKUP($X145,Salt_Elev!$Q$1:$R$128,2,FALSE)</f>
        <v>0.88999998569488503</v>
      </c>
    </row>
    <row r="146" spans="1:25" x14ac:dyDescent="0.25">
      <c r="A146" s="1">
        <v>45070</v>
      </c>
      <c r="B146" s="2">
        <v>0.68194444444444446</v>
      </c>
      <c r="C146" t="s">
        <v>223</v>
      </c>
      <c r="D146" t="s">
        <v>228</v>
      </c>
      <c r="E146" t="s">
        <v>225</v>
      </c>
      <c r="F146" t="s">
        <v>238</v>
      </c>
      <c r="G146">
        <v>2</v>
      </c>
      <c r="H146">
        <v>80.5</v>
      </c>
      <c r="I146">
        <v>12.5</v>
      </c>
      <c r="J146" t="s">
        <v>253</v>
      </c>
      <c r="K146" t="s">
        <v>36</v>
      </c>
      <c r="L146">
        <v>8</v>
      </c>
      <c r="M146">
        <v>50</v>
      </c>
      <c r="N146">
        <v>87</v>
      </c>
      <c r="O146" t="s">
        <v>87</v>
      </c>
      <c r="P146" t="s">
        <v>29</v>
      </c>
      <c r="Q146" t="s">
        <v>29</v>
      </c>
      <c r="R146" t="s">
        <v>29</v>
      </c>
      <c r="S146">
        <v>92</v>
      </c>
      <c r="T146">
        <v>8</v>
      </c>
      <c r="U146" s="5" t="s">
        <v>252</v>
      </c>
      <c r="X146" t="str">
        <f t="shared" si="2"/>
        <v>MWS2</v>
      </c>
      <c r="Y146">
        <f>VLOOKUP($X146,Salt_Elev!$Q$1:$R$128,2,FALSE)</f>
        <v>0.88999998569488503</v>
      </c>
    </row>
    <row r="147" spans="1:25" x14ac:dyDescent="0.25">
      <c r="A147" s="1">
        <v>45070</v>
      </c>
      <c r="B147" s="2">
        <v>0.68194444444444446</v>
      </c>
      <c r="C147" t="s">
        <v>223</v>
      </c>
      <c r="D147" t="s">
        <v>228</v>
      </c>
      <c r="E147" t="s">
        <v>225</v>
      </c>
      <c r="F147" t="s">
        <v>238</v>
      </c>
      <c r="G147">
        <v>2</v>
      </c>
      <c r="H147">
        <v>80.5</v>
      </c>
      <c r="I147">
        <v>12.5</v>
      </c>
      <c r="J147" t="s">
        <v>253</v>
      </c>
      <c r="K147" t="s">
        <v>36</v>
      </c>
      <c r="L147">
        <v>8</v>
      </c>
      <c r="M147">
        <v>50</v>
      </c>
      <c r="N147">
        <v>87</v>
      </c>
      <c r="O147" t="s">
        <v>87</v>
      </c>
      <c r="P147" t="s">
        <v>29</v>
      </c>
      <c r="Q147" t="s">
        <v>29</v>
      </c>
      <c r="R147" t="s">
        <v>29</v>
      </c>
      <c r="S147">
        <v>111</v>
      </c>
      <c r="T147">
        <v>6.5</v>
      </c>
      <c r="U147" s="5" t="s">
        <v>252</v>
      </c>
      <c r="X147" t="str">
        <f t="shared" si="2"/>
        <v>MWS2</v>
      </c>
      <c r="Y147">
        <f>VLOOKUP($X147,Salt_Elev!$Q$1:$R$128,2,FALSE)</f>
        <v>0.88999998569488503</v>
      </c>
    </row>
    <row r="148" spans="1:25" x14ac:dyDescent="0.25">
      <c r="A148" s="1">
        <v>45070</v>
      </c>
      <c r="B148" s="2">
        <v>0.68194444444444446</v>
      </c>
      <c r="C148" t="s">
        <v>223</v>
      </c>
      <c r="D148" t="s">
        <v>228</v>
      </c>
      <c r="E148" t="s">
        <v>225</v>
      </c>
      <c r="F148" t="s">
        <v>238</v>
      </c>
      <c r="G148">
        <v>2</v>
      </c>
      <c r="H148">
        <v>80.5</v>
      </c>
      <c r="I148">
        <v>12.5</v>
      </c>
      <c r="J148" t="s">
        <v>253</v>
      </c>
      <c r="K148" t="s">
        <v>36</v>
      </c>
      <c r="L148">
        <v>8</v>
      </c>
      <c r="M148">
        <v>50</v>
      </c>
      <c r="N148">
        <v>87</v>
      </c>
      <c r="O148" t="s">
        <v>87</v>
      </c>
      <c r="P148" t="s">
        <v>29</v>
      </c>
      <c r="Q148" t="s">
        <v>29</v>
      </c>
      <c r="R148" t="s">
        <v>29</v>
      </c>
      <c r="S148">
        <v>154</v>
      </c>
      <c r="T148">
        <v>6</v>
      </c>
      <c r="U148" s="5" t="s">
        <v>252</v>
      </c>
      <c r="X148" t="str">
        <f t="shared" si="2"/>
        <v>MWS2</v>
      </c>
      <c r="Y148">
        <f>VLOOKUP($X148,Salt_Elev!$Q$1:$R$128,2,FALSE)</f>
        <v>0.88999998569488503</v>
      </c>
    </row>
    <row r="149" spans="1:25" x14ac:dyDescent="0.25">
      <c r="A149" s="1">
        <v>45070</v>
      </c>
      <c r="B149" s="2">
        <v>0.68194444444444446</v>
      </c>
      <c r="C149" t="s">
        <v>223</v>
      </c>
      <c r="D149" t="s">
        <v>228</v>
      </c>
      <c r="E149" t="s">
        <v>225</v>
      </c>
      <c r="F149" t="s">
        <v>238</v>
      </c>
      <c r="G149">
        <v>2</v>
      </c>
      <c r="H149">
        <v>80.5</v>
      </c>
      <c r="I149">
        <v>12.5</v>
      </c>
      <c r="J149" t="s">
        <v>253</v>
      </c>
      <c r="K149" t="s">
        <v>36</v>
      </c>
      <c r="L149">
        <v>8</v>
      </c>
      <c r="M149">
        <v>50</v>
      </c>
      <c r="N149">
        <v>87</v>
      </c>
      <c r="O149" t="s">
        <v>87</v>
      </c>
      <c r="P149" t="s">
        <v>29</v>
      </c>
      <c r="Q149" t="s">
        <v>29</v>
      </c>
      <c r="R149" t="s">
        <v>29</v>
      </c>
      <c r="S149">
        <v>112</v>
      </c>
      <c r="T149">
        <v>6</v>
      </c>
      <c r="U149" s="5" t="s">
        <v>252</v>
      </c>
      <c r="X149" t="str">
        <f t="shared" si="2"/>
        <v>MWS2</v>
      </c>
      <c r="Y149">
        <f>VLOOKUP($X149,Salt_Elev!$Q$1:$R$128,2,FALSE)</f>
        <v>0.88999998569488503</v>
      </c>
    </row>
    <row r="150" spans="1:25" x14ac:dyDescent="0.25">
      <c r="A150" s="1">
        <v>45070</v>
      </c>
      <c r="B150" s="2">
        <v>0.68194444444444446</v>
      </c>
      <c r="C150" t="s">
        <v>223</v>
      </c>
      <c r="D150" t="s">
        <v>228</v>
      </c>
      <c r="E150" t="s">
        <v>225</v>
      </c>
      <c r="F150" t="s">
        <v>238</v>
      </c>
      <c r="G150">
        <v>2</v>
      </c>
      <c r="H150">
        <v>80.5</v>
      </c>
      <c r="I150">
        <v>12.5</v>
      </c>
      <c r="J150" t="s">
        <v>253</v>
      </c>
      <c r="K150" t="s">
        <v>36</v>
      </c>
      <c r="L150">
        <v>8</v>
      </c>
      <c r="M150">
        <v>50</v>
      </c>
      <c r="N150">
        <v>87</v>
      </c>
      <c r="O150" t="s">
        <v>87</v>
      </c>
      <c r="P150" t="s">
        <v>29</v>
      </c>
      <c r="Q150" t="s">
        <v>29</v>
      </c>
      <c r="R150" t="s">
        <v>29</v>
      </c>
      <c r="S150">
        <v>95</v>
      </c>
      <c r="T150">
        <v>5.5</v>
      </c>
      <c r="U150" s="5" t="s">
        <v>252</v>
      </c>
      <c r="X150" t="str">
        <f t="shared" si="2"/>
        <v>MWS2</v>
      </c>
      <c r="Y150">
        <f>VLOOKUP($X150,Salt_Elev!$Q$1:$R$128,2,FALSE)</f>
        <v>0.88999998569488503</v>
      </c>
    </row>
    <row r="151" spans="1:25" x14ac:dyDescent="0.25">
      <c r="A151" s="1">
        <v>45070</v>
      </c>
      <c r="B151" s="2">
        <v>0.68194444444444446</v>
      </c>
      <c r="C151" t="s">
        <v>223</v>
      </c>
      <c r="D151" t="s">
        <v>228</v>
      </c>
      <c r="E151" t="s">
        <v>225</v>
      </c>
      <c r="F151" t="s">
        <v>238</v>
      </c>
      <c r="G151">
        <v>2</v>
      </c>
      <c r="H151">
        <v>80.5</v>
      </c>
      <c r="I151">
        <v>12.5</v>
      </c>
      <c r="J151" t="s">
        <v>253</v>
      </c>
      <c r="K151" t="s">
        <v>44</v>
      </c>
      <c r="L151">
        <v>4</v>
      </c>
      <c r="M151">
        <v>50</v>
      </c>
      <c r="N151">
        <v>115</v>
      </c>
      <c r="O151" t="s">
        <v>17</v>
      </c>
      <c r="P151" t="s">
        <v>29</v>
      </c>
      <c r="Q151" t="s">
        <v>29</v>
      </c>
      <c r="R151" t="s">
        <v>50</v>
      </c>
      <c r="S151">
        <v>170</v>
      </c>
      <c r="T151">
        <v>1</v>
      </c>
      <c r="U151" s="5" t="s">
        <v>252</v>
      </c>
      <c r="X151" t="str">
        <f t="shared" si="2"/>
        <v>MWS2</v>
      </c>
      <c r="Y151">
        <f>VLOOKUP($X151,Salt_Elev!$Q$1:$R$128,2,FALSE)</f>
        <v>0.88999998569488503</v>
      </c>
    </row>
    <row r="152" spans="1:25" x14ac:dyDescent="0.25">
      <c r="A152" s="1">
        <v>45070</v>
      </c>
      <c r="B152" s="2">
        <v>0.68194444444444446</v>
      </c>
      <c r="C152" t="s">
        <v>223</v>
      </c>
      <c r="D152" t="s">
        <v>228</v>
      </c>
      <c r="E152" t="s">
        <v>225</v>
      </c>
      <c r="F152" t="s">
        <v>238</v>
      </c>
      <c r="G152">
        <v>2</v>
      </c>
      <c r="H152">
        <v>80.5</v>
      </c>
      <c r="I152">
        <v>12.5</v>
      </c>
      <c r="J152" t="s">
        <v>253</v>
      </c>
      <c r="K152" t="s">
        <v>44</v>
      </c>
      <c r="L152">
        <v>4</v>
      </c>
      <c r="M152">
        <v>50</v>
      </c>
      <c r="N152">
        <v>115</v>
      </c>
      <c r="O152" t="s">
        <v>17</v>
      </c>
      <c r="P152" t="s">
        <v>29</v>
      </c>
      <c r="Q152" t="s">
        <v>29</v>
      </c>
      <c r="R152" t="s">
        <v>50</v>
      </c>
      <c r="S152">
        <v>96</v>
      </c>
      <c r="T152">
        <v>0.9</v>
      </c>
      <c r="U152" s="5" t="s">
        <v>252</v>
      </c>
      <c r="X152" t="str">
        <f t="shared" si="2"/>
        <v>MWS2</v>
      </c>
      <c r="Y152">
        <f>VLOOKUP($X152,Salt_Elev!$Q$1:$R$128,2,FALSE)</f>
        <v>0.88999998569488503</v>
      </c>
    </row>
    <row r="153" spans="1:25" x14ac:dyDescent="0.25">
      <c r="A153" s="1">
        <v>45070</v>
      </c>
      <c r="B153" s="2">
        <v>0.68194444444444446</v>
      </c>
      <c r="C153" t="s">
        <v>223</v>
      </c>
      <c r="D153" t="s">
        <v>228</v>
      </c>
      <c r="E153" t="s">
        <v>225</v>
      </c>
      <c r="F153" t="s">
        <v>238</v>
      </c>
      <c r="G153">
        <v>2</v>
      </c>
      <c r="H153">
        <v>80.5</v>
      </c>
      <c r="I153">
        <v>12.5</v>
      </c>
      <c r="J153" t="s">
        <v>253</v>
      </c>
      <c r="K153" t="s">
        <v>44</v>
      </c>
      <c r="L153">
        <v>4</v>
      </c>
      <c r="M153">
        <v>50</v>
      </c>
      <c r="N153">
        <v>115</v>
      </c>
      <c r="O153" t="s">
        <v>17</v>
      </c>
      <c r="P153" t="s">
        <v>29</v>
      </c>
      <c r="Q153" t="s">
        <v>29</v>
      </c>
      <c r="R153" t="s">
        <v>50</v>
      </c>
      <c r="S153">
        <v>180</v>
      </c>
      <c r="T153">
        <v>0.8</v>
      </c>
      <c r="U153" s="5" t="s">
        <v>252</v>
      </c>
      <c r="X153" t="str">
        <f t="shared" si="2"/>
        <v>MWS2</v>
      </c>
      <c r="Y153">
        <f>VLOOKUP($X153,Salt_Elev!$Q$1:$R$128,2,FALSE)</f>
        <v>0.88999998569488503</v>
      </c>
    </row>
    <row r="154" spans="1:25" x14ac:dyDescent="0.25">
      <c r="A154" s="1">
        <v>45070</v>
      </c>
      <c r="B154" s="2">
        <v>0.68194444444444446</v>
      </c>
      <c r="C154" t="s">
        <v>223</v>
      </c>
      <c r="D154" t="s">
        <v>228</v>
      </c>
      <c r="E154" t="s">
        <v>225</v>
      </c>
      <c r="F154" t="s">
        <v>238</v>
      </c>
      <c r="G154">
        <v>2</v>
      </c>
      <c r="H154">
        <v>80.5</v>
      </c>
      <c r="I154">
        <v>12.5</v>
      </c>
      <c r="J154" t="s">
        <v>253</v>
      </c>
      <c r="K154" t="s">
        <v>44</v>
      </c>
      <c r="L154">
        <v>4</v>
      </c>
      <c r="M154">
        <v>50</v>
      </c>
      <c r="N154">
        <v>115</v>
      </c>
      <c r="O154" t="s">
        <v>17</v>
      </c>
      <c r="P154" t="s">
        <v>29</v>
      </c>
      <c r="Q154" t="s">
        <v>29</v>
      </c>
      <c r="R154" t="s">
        <v>50</v>
      </c>
      <c r="S154">
        <v>132</v>
      </c>
      <c r="T154">
        <v>0.8</v>
      </c>
      <c r="U154" s="5" t="s">
        <v>252</v>
      </c>
      <c r="X154" t="str">
        <f t="shared" si="2"/>
        <v>MWS2</v>
      </c>
      <c r="Y154">
        <f>VLOOKUP($X154,Salt_Elev!$Q$1:$R$128,2,FALSE)</f>
        <v>0.88999998569488503</v>
      </c>
    </row>
    <row r="155" spans="1:25" x14ac:dyDescent="0.25">
      <c r="A155" s="1">
        <v>45070</v>
      </c>
      <c r="B155" s="2">
        <v>0.68194444444444446</v>
      </c>
      <c r="C155" t="s">
        <v>223</v>
      </c>
      <c r="D155" t="s">
        <v>228</v>
      </c>
      <c r="E155" t="s">
        <v>225</v>
      </c>
      <c r="F155" t="s">
        <v>238</v>
      </c>
      <c r="G155">
        <v>2</v>
      </c>
      <c r="H155">
        <v>80.5</v>
      </c>
      <c r="I155">
        <v>12.5</v>
      </c>
      <c r="J155" t="s">
        <v>253</v>
      </c>
      <c r="K155" t="s">
        <v>44</v>
      </c>
      <c r="L155">
        <v>4</v>
      </c>
      <c r="M155">
        <v>50</v>
      </c>
      <c r="N155">
        <v>115</v>
      </c>
      <c r="O155" t="s">
        <v>17</v>
      </c>
      <c r="P155" t="s">
        <v>29</v>
      </c>
      <c r="Q155" t="s">
        <v>29</v>
      </c>
      <c r="R155" t="s">
        <v>50</v>
      </c>
      <c r="S155">
        <v>160</v>
      </c>
      <c r="T155">
        <v>0.6</v>
      </c>
      <c r="U155" s="5" t="s">
        <v>252</v>
      </c>
      <c r="X155" t="str">
        <f t="shared" si="2"/>
        <v>MWS2</v>
      </c>
      <c r="Y155">
        <f>VLOOKUP($X155,Salt_Elev!$Q$1:$R$128,2,FALSE)</f>
        <v>0.88999998569488503</v>
      </c>
    </row>
    <row r="156" spans="1:25" x14ac:dyDescent="0.25">
      <c r="A156" s="1">
        <v>45070</v>
      </c>
      <c r="B156" s="2">
        <v>0.68194444444444446</v>
      </c>
      <c r="C156" t="s">
        <v>223</v>
      </c>
      <c r="D156" t="s">
        <v>228</v>
      </c>
      <c r="E156" t="s">
        <v>225</v>
      </c>
      <c r="F156" t="s">
        <v>238</v>
      </c>
      <c r="G156">
        <v>2</v>
      </c>
      <c r="H156">
        <v>80.5</v>
      </c>
      <c r="I156">
        <v>12.5</v>
      </c>
      <c r="J156" t="s">
        <v>253</v>
      </c>
      <c r="K156" t="s">
        <v>44</v>
      </c>
      <c r="L156">
        <v>4</v>
      </c>
      <c r="M156">
        <v>50</v>
      </c>
      <c r="N156">
        <v>115</v>
      </c>
      <c r="O156" t="s">
        <v>17</v>
      </c>
      <c r="P156" t="s">
        <v>29</v>
      </c>
      <c r="Q156" t="s">
        <v>29</v>
      </c>
      <c r="R156" t="s">
        <v>50</v>
      </c>
      <c r="S156">
        <v>110</v>
      </c>
      <c r="T156">
        <v>0.6</v>
      </c>
      <c r="U156" s="5" t="s">
        <v>252</v>
      </c>
      <c r="X156" t="str">
        <f t="shared" si="2"/>
        <v>MWS2</v>
      </c>
      <c r="Y156">
        <f>VLOOKUP($X156,Salt_Elev!$Q$1:$R$128,2,FALSE)</f>
        <v>0.88999998569488503</v>
      </c>
    </row>
    <row r="157" spans="1:25" x14ac:dyDescent="0.25">
      <c r="A157" s="1">
        <v>45070</v>
      </c>
      <c r="B157" s="2">
        <v>0.68194444444444446</v>
      </c>
      <c r="C157" t="s">
        <v>223</v>
      </c>
      <c r="D157" t="s">
        <v>228</v>
      </c>
      <c r="E157" t="s">
        <v>225</v>
      </c>
      <c r="F157" t="s">
        <v>238</v>
      </c>
      <c r="G157">
        <v>2</v>
      </c>
      <c r="H157">
        <v>80.5</v>
      </c>
      <c r="I157">
        <v>12.5</v>
      </c>
      <c r="J157" t="s">
        <v>253</v>
      </c>
      <c r="K157" t="s">
        <v>44</v>
      </c>
      <c r="L157">
        <v>4</v>
      </c>
      <c r="M157">
        <v>50</v>
      </c>
      <c r="N157">
        <v>115</v>
      </c>
      <c r="O157" t="s">
        <v>17</v>
      </c>
      <c r="P157" t="s">
        <v>29</v>
      </c>
      <c r="Q157" t="s">
        <v>29</v>
      </c>
      <c r="R157" t="s">
        <v>50</v>
      </c>
      <c r="S157">
        <v>112</v>
      </c>
      <c r="T157">
        <v>0.5</v>
      </c>
      <c r="U157" s="5" t="s">
        <v>252</v>
      </c>
      <c r="X157" t="str">
        <f t="shared" si="2"/>
        <v>MWS2</v>
      </c>
      <c r="Y157">
        <f>VLOOKUP($X157,Salt_Elev!$Q$1:$R$128,2,FALSE)</f>
        <v>0.88999998569488503</v>
      </c>
    </row>
    <row r="158" spans="1:25" x14ac:dyDescent="0.25">
      <c r="A158" s="1">
        <v>45070</v>
      </c>
      <c r="B158" s="2">
        <v>0.68194444444444446</v>
      </c>
      <c r="C158" t="s">
        <v>223</v>
      </c>
      <c r="D158" t="s">
        <v>228</v>
      </c>
      <c r="E158" t="s">
        <v>225</v>
      </c>
      <c r="F158" t="s">
        <v>238</v>
      </c>
      <c r="G158">
        <v>2</v>
      </c>
      <c r="H158">
        <v>80.5</v>
      </c>
      <c r="I158">
        <v>12.5</v>
      </c>
      <c r="J158" t="s">
        <v>253</v>
      </c>
      <c r="K158" t="s">
        <v>44</v>
      </c>
      <c r="L158">
        <v>4</v>
      </c>
      <c r="M158">
        <v>50</v>
      </c>
      <c r="N158">
        <v>115</v>
      </c>
      <c r="O158" t="s">
        <v>17</v>
      </c>
      <c r="P158" t="s">
        <v>29</v>
      </c>
      <c r="Q158" t="s">
        <v>29</v>
      </c>
      <c r="R158" t="s">
        <v>50</v>
      </c>
      <c r="S158">
        <v>80</v>
      </c>
      <c r="T158">
        <v>0.4</v>
      </c>
      <c r="U158" s="5" t="s">
        <v>252</v>
      </c>
      <c r="X158" t="str">
        <f t="shared" si="2"/>
        <v>MWS2</v>
      </c>
      <c r="Y158">
        <f>VLOOKUP($X158,Salt_Elev!$Q$1:$R$128,2,FALSE)</f>
        <v>0.88999998569488503</v>
      </c>
    </row>
    <row r="159" spans="1:25" x14ac:dyDescent="0.25">
      <c r="A159" s="1">
        <v>45070</v>
      </c>
      <c r="B159" s="2">
        <v>0.68194444444444446</v>
      </c>
      <c r="C159" t="s">
        <v>223</v>
      </c>
      <c r="D159" t="s">
        <v>228</v>
      </c>
      <c r="E159" t="s">
        <v>225</v>
      </c>
      <c r="F159" t="s">
        <v>238</v>
      </c>
      <c r="G159">
        <v>2</v>
      </c>
      <c r="H159">
        <v>80.5</v>
      </c>
      <c r="I159">
        <v>12.5</v>
      </c>
      <c r="J159" t="s">
        <v>253</v>
      </c>
      <c r="K159" t="s">
        <v>44</v>
      </c>
      <c r="L159">
        <v>4</v>
      </c>
      <c r="M159">
        <v>50</v>
      </c>
      <c r="N159">
        <v>115</v>
      </c>
      <c r="O159" t="s">
        <v>17</v>
      </c>
      <c r="P159" t="s">
        <v>29</v>
      </c>
      <c r="Q159" t="s">
        <v>29</v>
      </c>
      <c r="R159" t="s">
        <v>50</v>
      </c>
      <c r="S159">
        <v>127</v>
      </c>
      <c r="T159">
        <v>0.4</v>
      </c>
      <c r="U159" s="5" t="s">
        <v>252</v>
      </c>
      <c r="X159" t="str">
        <f t="shared" si="2"/>
        <v>MWS2</v>
      </c>
      <c r="Y159">
        <f>VLOOKUP($X159,Salt_Elev!$Q$1:$R$128,2,FALSE)</f>
        <v>0.88999998569488503</v>
      </c>
    </row>
    <row r="160" spans="1:25" x14ac:dyDescent="0.25">
      <c r="A160" s="1">
        <v>45070</v>
      </c>
      <c r="B160" s="2">
        <v>0.68194444444444446</v>
      </c>
      <c r="C160" t="s">
        <v>223</v>
      </c>
      <c r="D160" t="s">
        <v>228</v>
      </c>
      <c r="E160" t="s">
        <v>225</v>
      </c>
      <c r="F160" t="s">
        <v>238</v>
      </c>
      <c r="G160">
        <v>2</v>
      </c>
      <c r="H160">
        <v>80.5</v>
      </c>
      <c r="I160">
        <v>12.5</v>
      </c>
      <c r="J160" t="s">
        <v>253</v>
      </c>
      <c r="K160" t="s">
        <v>44</v>
      </c>
      <c r="L160">
        <v>4</v>
      </c>
      <c r="M160">
        <v>50</v>
      </c>
      <c r="N160">
        <v>115</v>
      </c>
      <c r="O160" t="s">
        <v>17</v>
      </c>
      <c r="P160" t="s">
        <v>29</v>
      </c>
      <c r="Q160" t="s">
        <v>29</v>
      </c>
      <c r="R160" t="s">
        <v>50</v>
      </c>
      <c r="S160">
        <v>130</v>
      </c>
      <c r="T160">
        <v>0.2</v>
      </c>
      <c r="U160" s="5" t="s">
        <v>252</v>
      </c>
      <c r="X160" t="str">
        <f t="shared" si="2"/>
        <v>MWS2</v>
      </c>
      <c r="Y160">
        <f>VLOOKUP($X160,Salt_Elev!$Q$1:$R$128,2,FALSE)</f>
        <v>0.88999998569488503</v>
      </c>
    </row>
    <row r="161" spans="1:25" x14ac:dyDescent="0.25">
      <c r="A161" s="1">
        <v>45071</v>
      </c>
      <c r="B161" s="2">
        <v>0.44097222222222227</v>
      </c>
      <c r="C161" t="s">
        <v>61</v>
      </c>
      <c r="D161" t="s">
        <v>228</v>
      </c>
      <c r="E161" t="s">
        <v>225</v>
      </c>
      <c r="F161" t="s">
        <v>238</v>
      </c>
      <c r="G161">
        <v>3</v>
      </c>
      <c r="H161">
        <v>23.7</v>
      </c>
      <c r="I161">
        <v>98</v>
      </c>
      <c r="J161">
        <v>17</v>
      </c>
      <c r="K161" t="s">
        <v>27</v>
      </c>
      <c r="L161">
        <v>98</v>
      </c>
      <c r="M161">
        <v>20</v>
      </c>
      <c r="N161">
        <v>155</v>
      </c>
      <c r="O161" t="s">
        <v>242</v>
      </c>
      <c r="P161" t="s">
        <v>29</v>
      </c>
      <c r="Q161" t="s">
        <v>29</v>
      </c>
      <c r="R161" t="s">
        <v>243</v>
      </c>
      <c r="S161">
        <v>71</v>
      </c>
      <c r="T161">
        <v>1.5</v>
      </c>
      <c r="X161" t="str">
        <f t="shared" si="2"/>
        <v>MWS3</v>
      </c>
      <c r="Y161">
        <f>VLOOKUP($X161,Salt_Elev!$Q$1:$R$128,2,FALSE)</f>
        <v>0.89500000000000002</v>
      </c>
    </row>
    <row r="162" spans="1:25" x14ac:dyDescent="0.25">
      <c r="A162" s="1">
        <v>45071</v>
      </c>
      <c r="B162" s="2">
        <v>0.44097222222222227</v>
      </c>
      <c r="C162" t="s">
        <v>61</v>
      </c>
      <c r="D162" t="s">
        <v>228</v>
      </c>
      <c r="E162" t="s">
        <v>225</v>
      </c>
      <c r="F162" t="s">
        <v>238</v>
      </c>
      <c r="G162">
        <v>3</v>
      </c>
      <c r="H162">
        <v>23.7</v>
      </c>
      <c r="I162">
        <v>98</v>
      </c>
      <c r="J162">
        <v>17</v>
      </c>
      <c r="K162" t="s">
        <v>27</v>
      </c>
      <c r="L162">
        <v>98</v>
      </c>
      <c r="M162">
        <v>20</v>
      </c>
      <c r="N162">
        <v>155</v>
      </c>
      <c r="O162" t="s">
        <v>242</v>
      </c>
      <c r="P162" t="s">
        <v>29</v>
      </c>
      <c r="Q162" t="s">
        <v>29</v>
      </c>
      <c r="R162" t="s">
        <v>243</v>
      </c>
      <c r="S162">
        <v>120</v>
      </c>
      <c r="T162">
        <v>1</v>
      </c>
      <c r="X162" t="str">
        <f t="shared" si="2"/>
        <v>MWS3</v>
      </c>
      <c r="Y162">
        <f>VLOOKUP($X162,Salt_Elev!$Q$1:$R$128,2,FALSE)</f>
        <v>0.89500000000000002</v>
      </c>
    </row>
    <row r="163" spans="1:25" x14ac:dyDescent="0.25">
      <c r="A163" s="1">
        <v>45071</v>
      </c>
      <c r="B163" s="2">
        <v>0.44097222222222227</v>
      </c>
      <c r="C163" t="s">
        <v>61</v>
      </c>
      <c r="D163" t="s">
        <v>228</v>
      </c>
      <c r="E163" t="s">
        <v>225</v>
      </c>
      <c r="F163" t="s">
        <v>238</v>
      </c>
      <c r="G163">
        <v>3</v>
      </c>
      <c r="H163">
        <v>23.7</v>
      </c>
      <c r="I163">
        <v>98</v>
      </c>
      <c r="J163">
        <v>17</v>
      </c>
      <c r="K163" t="s">
        <v>27</v>
      </c>
      <c r="L163">
        <v>98</v>
      </c>
      <c r="M163">
        <v>20</v>
      </c>
      <c r="N163">
        <v>155</v>
      </c>
      <c r="O163" t="s">
        <v>242</v>
      </c>
      <c r="P163" t="s">
        <v>29</v>
      </c>
      <c r="Q163" t="s">
        <v>29</v>
      </c>
      <c r="R163" t="s">
        <v>243</v>
      </c>
      <c r="S163">
        <v>268</v>
      </c>
      <c r="T163">
        <v>1</v>
      </c>
      <c r="X163" t="str">
        <f t="shared" si="2"/>
        <v>MWS3</v>
      </c>
      <c r="Y163">
        <f>VLOOKUP($X163,Salt_Elev!$Q$1:$R$128,2,FALSE)</f>
        <v>0.89500000000000002</v>
      </c>
    </row>
    <row r="164" spans="1:25" x14ac:dyDescent="0.25">
      <c r="A164" s="1">
        <v>45071</v>
      </c>
      <c r="B164" s="2">
        <v>0.44097222222222227</v>
      </c>
      <c r="C164" t="s">
        <v>61</v>
      </c>
      <c r="D164" t="s">
        <v>228</v>
      </c>
      <c r="E164" t="s">
        <v>225</v>
      </c>
      <c r="F164" t="s">
        <v>238</v>
      </c>
      <c r="G164">
        <v>3</v>
      </c>
      <c r="H164">
        <v>23.7</v>
      </c>
      <c r="I164">
        <v>98</v>
      </c>
      <c r="J164">
        <v>17</v>
      </c>
      <c r="K164" t="s">
        <v>27</v>
      </c>
      <c r="L164">
        <v>98</v>
      </c>
      <c r="M164">
        <v>20</v>
      </c>
      <c r="N164">
        <v>155</v>
      </c>
      <c r="O164" t="s">
        <v>242</v>
      </c>
      <c r="P164" t="s">
        <v>29</v>
      </c>
      <c r="Q164" t="s">
        <v>29</v>
      </c>
      <c r="R164" t="s">
        <v>243</v>
      </c>
      <c r="S164">
        <v>184</v>
      </c>
      <c r="T164">
        <v>1</v>
      </c>
      <c r="X164" t="str">
        <f t="shared" si="2"/>
        <v>MWS3</v>
      </c>
      <c r="Y164">
        <f>VLOOKUP($X164,Salt_Elev!$Q$1:$R$128,2,FALSE)</f>
        <v>0.89500000000000002</v>
      </c>
    </row>
    <row r="165" spans="1:25" x14ac:dyDescent="0.25">
      <c r="A165" s="1">
        <v>45071</v>
      </c>
      <c r="B165" s="2">
        <v>0.44097222222222227</v>
      </c>
      <c r="C165" t="s">
        <v>61</v>
      </c>
      <c r="D165" t="s">
        <v>228</v>
      </c>
      <c r="E165" t="s">
        <v>225</v>
      </c>
      <c r="F165" t="s">
        <v>238</v>
      </c>
      <c r="G165">
        <v>3</v>
      </c>
      <c r="H165">
        <v>23.7</v>
      </c>
      <c r="I165">
        <v>98</v>
      </c>
      <c r="J165">
        <v>17</v>
      </c>
      <c r="K165" t="s">
        <v>27</v>
      </c>
      <c r="L165">
        <v>98</v>
      </c>
      <c r="M165">
        <v>20</v>
      </c>
      <c r="N165">
        <v>155</v>
      </c>
      <c r="O165" t="s">
        <v>242</v>
      </c>
      <c r="P165" t="s">
        <v>29</v>
      </c>
      <c r="Q165" t="s">
        <v>29</v>
      </c>
      <c r="R165" t="s">
        <v>243</v>
      </c>
      <c r="S165">
        <v>63</v>
      </c>
      <c r="T165">
        <v>0.9</v>
      </c>
      <c r="X165" t="str">
        <f t="shared" si="2"/>
        <v>MWS3</v>
      </c>
      <c r="Y165">
        <f>VLOOKUP($X165,Salt_Elev!$Q$1:$R$128,2,FALSE)</f>
        <v>0.89500000000000002</v>
      </c>
    </row>
    <row r="166" spans="1:25" x14ac:dyDescent="0.25">
      <c r="A166" s="1">
        <v>45071</v>
      </c>
      <c r="B166" s="2">
        <v>0.44097222222222227</v>
      </c>
      <c r="C166" t="s">
        <v>61</v>
      </c>
      <c r="D166" t="s">
        <v>228</v>
      </c>
      <c r="E166" t="s">
        <v>225</v>
      </c>
      <c r="F166" t="s">
        <v>238</v>
      </c>
      <c r="G166">
        <v>3</v>
      </c>
      <c r="H166">
        <v>23.7</v>
      </c>
      <c r="I166">
        <v>98</v>
      </c>
      <c r="J166">
        <v>17</v>
      </c>
      <c r="K166" t="s">
        <v>27</v>
      </c>
      <c r="L166">
        <v>98</v>
      </c>
      <c r="M166">
        <v>20</v>
      </c>
      <c r="N166">
        <v>155</v>
      </c>
      <c r="O166" t="s">
        <v>242</v>
      </c>
      <c r="P166" t="s">
        <v>29</v>
      </c>
      <c r="Q166" t="s">
        <v>29</v>
      </c>
      <c r="R166" t="s">
        <v>243</v>
      </c>
      <c r="S166">
        <v>189</v>
      </c>
      <c r="T166">
        <v>0.9</v>
      </c>
      <c r="X166" t="str">
        <f t="shared" si="2"/>
        <v>MWS3</v>
      </c>
      <c r="Y166">
        <f>VLOOKUP($X166,Salt_Elev!$Q$1:$R$128,2,FALSE)</f>
        <v>0.89500000000000002</v>
      </c>
    </row>
    <row r="167" spans="1:25" x14ac:dyDescent="0.25">
      <c r="A167" s="1">
        <v>45071</v>
      </c>
      <c r="B167" s="2">
        <v>0.44097222222222227</v>
      </c>
      <c r="C167" t="s">
        <v>61</v>
      </c>
      <c r="D167" t="s">
        <v>228</v>
      </c>
      <c r="E167" t="s">
        <v>225</v>
      </c>
      <c r="F167" t="s">
        <v>238</v>
      </c>
      <c r="G167">
        <v>3</v>
      </c>
      <c r="H167">
        <v>23.7</v>
      </c>
      <c r="I167">
        <v>98</v>
      </c>
      <c r="J167">
        <v>17</v>
      </c>
      <c r="K167" t="s">
        <v>27</v>
      </c>
      <c r="L167">
        <v>98</v>
      </c>
      <c r="M167">
        <v>20</v>
      </c>
      <c r="N167">
        <v>155</v>
      </c>
      <c r="O167" t="s">
        <v>242</v>
      </c>
      <c r="P167" t="s">
        <v>29</v>
      </c>
      <c r="Q167" t="s">
        <v>29</v>
      </c>
      <c r="R167" t="s">
        <v>243</v>
      </c>
      <c r="S167">
        <v>251</v>
      </c>
      <c r="T167">
        <v>0.6</v>
      </c>
      <c r="X167" t="str">
        <f t="shared" si="2"/>
        <v>MWS3</v>
      </c>
      <c r="Y167">
        <f>VLOOKUP($X167,Salt_Elev!$Q$1:$R$128,2,FALSE)</f>
        <v>0.89500000000000002</v>
      </c>
    </row>
    <row r="168" spans="1:25" x14ac:dyDescent="0.25">
      <c r="A168" s="1">
        <v>45071</v>
      </c>
      <c r="B168" s="2">
        <v>0.44097222222222227</v>
      </c>
      <c r="C168" t="s">
        <v>61</v>
      </c>
      <c r="D168" t="s">
        <v>228</v>
      </c>
      <c r="E168" t="s">
        <v>225</v>
      </c>
      <c r="F168" t="s">
        <v>238</v>
      </c>
      <c r="G168">
        <v>3</v>
      </c>
      <c r="H168">
        <v>23.7</v>
      </c>
      <c r="I168">
        <v>98</v>
      </c>
      <c r="J168">
        <v>17</v>
      </c>
      <c r="K168" t="s">
        <v>27</v>
      </c>
      <c r="L168">
        <v>98</v>
      </c>
      <c r="M168">
        <v>20</v>
      </c>
      <c r="N168">
        <v>155</v>
      </c>
      <c r="O168" t="s">
        <v>242</v>
      </c>
      <c r="P168" t="s">
        <v>29</v>
      </c>
      <c r="Q168" t="s">
        <v>29</v>
      </c>
      <c r="R168" t="s">
        <v>243</v>
      </c>
      <c r="S168">
        <v>214</v>
      </c>
      <c r="T168">
        <v>0.5</v>
      </c>
      <c r="X168" t="str">
        <f t="shared" si="2"/>
        <v>MWS3</v>
      </c>
      <c r="Y168">
        <f>VLOOKUP($X168,Salt_Elev!$Q$1:$R$128,2,FALSE)</f>
        <v>0.89500000000000002</v>
      </c>
    </row>
    <row r="169" spans="1:25" x14ac:dyDescent="0.25">
      <c r="A169" s="1">
        <v>45071</v>
      </c>
      <c r="B169" s="2">
        <v>0.44097222222222227</v>
      </c>
      <c r="C169" t="s">
        <v>61</v>
      </c>
      <c r="D169" t="s">
        <v>228</v>
      </c>
      <c r="E169" t="s">
        <v>225</v>
      </c>
      <c r="F169" t="s">
        <v>238</v>
      </c>
      <c r="G169">
        <v>3</v>
      </c>
      <c r="H169">
        <v>23.7</v>
      </c>
      <c r="I169">
        <v>98</v>
      </c>
      <c r="J169">
        <v>17</v>
      </c>
      <c r="K169" t="s">
        <v>27</v>
      </c>
      <c r="L169">
        <v>98</v>
      </c>
      <c r="M169">
        <v>20</v>
      </c>
      <c r="N169">
        <v>155</v>
      </c>
      <c r="O169" t="s">
        <v>242</v>
      </c>
      <c r="P169" t="s">
        <v>29</v>
      </c>
      <c r="Q169" t="s">
        <v>29</v>
      </c>
      <c r="R169" t="s">
        <v>243</v>
      </c>
      <c r="S169">
        <v>63</v>
      </c>
      <c r="T169">
        <v>0.5</v>
      </c>
      <c r="X169" t="str">
        <f t="shared" si="2"/>
        <v>MWS3</v>
      </c>
      <c r="Y169">
        <f>VLOOKUP($X169,Salt_Elev!$Q$1:$R$128,2,FALSE)</f>
        <v>0.89500000000000002</v>
      </c>
    </row>
    <row r="170" spans="1:25" x14ac:dyDescent="0.25">
      <c r="A170" s="1">
        <v>45071</v>
      </c>
      <c r="B170" s="2">
        <v>0.44097222222222227</v>
      </c>
      <c r="C170" t="s">
        <v>61</v>
      </c>
      <c r="D170" t="s">
        <v>228</v>
      </c>
      <c r="E170" t="s">
        <v>225</v>
      </c>
      <c r="F170" t="s">
        <v>238</v>
      </c>
      <c r="G170">
        <v>3</v>
      </c>
      <c r="H170">
        <v>23.7</v>
      </c>
      <c r="I170">
        <v>98</v>
      </c>
      <c r="J170">
        <v>17</v>
      </c>
      <c r="K170" t="s">
        <v>27</v>
      </c>
      <c r="L170">
        <v>98</v>
      </c>
      <c r="M170">
        <v>20</v>
      </c>
      <c r="N170">
        <v>155</v>
      </c>
      <c r="O170" t="s">
        <v>242</v>
      </c>
      <c r="P170" t="s">
        <v>29</v>
      </c>
      <c r="Q170" t="s">
        <v>29</v>
      </c>
      <c r="R170" t="s">
        <v>243</v>
      </c>
      <c r="S170">
        <v>205</v>
      </c>
      <c r="T170">
        <v>0.5</v>
      </c>
      <c r="X170" t="str">
        <f t="shared" si="2"/>
        <v>MWS3</v>
      </c>
      <c r="Y170">
        <f>VLOOKUP($X170,Salt_Elev!$Q$1:$R$128,2,FALSE)</f>
        <v>0.89500000000000002</v>
      </c>
    </row>
    <row r="171" spans="1:25" x14ac:dyDescent="0.25">
      <c r="A171" s="1">
        <v>45071</v>
      </c>
      <c r="B171" s="2">
        <v>0.4916666666666667</v>
      </c>
      <c r="C171" t="s">
        <v>229</v>
      </c>
      <c r="D171" t="s">
        <v>236</v>
      </c>
      <c r="E171" t="s">
        <v>225</v>
      </c>
      <c r="F171" t="s">
        <v>238</v>
      </c>
      <c r="G171">
        <v>4</v>
      </c>
      <c r="H171">
        <v>29.8</v>
      </c>
      <c r="I171">
        <v>73</v>
      </c>
      <c r="J171">
        <v>22</v>
      </c>
      <c r="K171" t="s">
        <v>27</v>
      </c>
      <c r="L171">
        <v>73</v>
      </c>
      <c r="M171">
        <v>30</v>
      </c>
      <c r="N171">
        <v>197</v>
      </c>
      <c r="O171" t="s">
        <v>234</v>
      </c>
      <c r="P171" t="s">
        <v>29</v>
      </c>
      <c r="Q171" t="s">
        <v>29</v>
      </c>
      <c r="R171" t="s">
        <v>33</v>
      </c>
      <c r="S171">
        <v>167</v>
      </c>
      <c r="T171">
        <v>1</v>
      </c>
      <c r="U171" t="s">
        <v>244</v>
      </c>
      <c r="X171" t="str">
        <f t="shared" si="2"/>
        <v>MWS4</v>
      </c>
      <c r="Y171">
        <f>VLOOKUP($X171,Salt_Elev!$Q$1:$R$128,2,FALSE)</f>
        <v>0.628</v>
      </c>
    </row>
    <row r="172" spans="1:25" x14ac:dyDescent="0.25">
      <c r="A172" s="1">
        <v>45071</v>
      </c>
      <c r="B172" s="2">
        <v>0.4916666666666667</v>
      </c>
      <c r="C172" t="s">
        <v>229</v>
      </c>
      <c r="D172" t="s">
        <v>236</v>
      </c>
      <c r="E172" t="s">
        <v>225</v>
      </c>
      <c r="F172" t="s">
        <v>238</v>
      </c>
      <c r="G172">
        <v>4</v>
      </c>
      <c r="H172">
        <v>29.8</v>
      </c>
      <c r="I172">
        <v>73</v>
      </c>
      <c r="J172">
        <v>22</v>
      </c>
      <c r="K172" t="s">
        <v>27</v>
      </c>
      <c r="L172">
        <v>73</v>
      </c>
      <c r="M172">
        <v>30</v>
      </c>
      <c r="N172">
        <v>197</v>
      </c>
      <c r="O172" t="s">
        <v>234</v>
      </c>
      <c r="P172" t="s">
        <v>29</v>
      </c>
      <c r="Q172" t="s">
        <v>29</v>
      </c>
      <c r="R172" t="s">
        <v>33</v>
      </c>
      <c r="S172">
        <v>203</v>
      </c>
      <c r="T172">
        <v>1</v>
      </c>
      <c r="U172" t="s">
        <v>244</v>
      </c>
      <c r="X172" t="str">
        <f t="shared" si="2"/>
        <v>MWS4</v>
      </c>
      <c r="Y172">
        <f>VLOOKUP($X172,Salt_Elev!$Q$1:$R$128,2,FALSE)</f>
        <v>0.628</v>
      </c>
    </row>
    <row r="173" spans="1:25" x14ac:dyDescent="0.25">
      <c r="A173" s="1">
        <v>45071</v>
      </c>
      <c r="B173" s="2">
        <v>0.4916666666666667</v>
      </c>
      <c r="C173" t="s">
        <v>229</v>
      </c>
      <c r="D173" t="s">
        <v>236</v>
      </c>
      <c r="E173" t="s">
        <v>225</v>
      </c>
      <c r="F173" t="s">
        <v>238</v>
      </c>
      <c r="G173">
        <v>4</v>
      </c>
      <c r="H173">
        <v>29.8</v>
      </c>
      <c r="I173">
        <v>73</v>
      </c>
      <c r="J173">
        <v>22</v>
      </c>
      <c r="K173" t="s">
        <v>27</v>
      </c>
      <c r="L173">
        <v>73</v>
      </c>
      <c r="M173">
        <v>30</v>
      </c>
      <c r="N173">
        <v>197</v>
      </c>
      <c r="O173" t="s">
        <v>234</v>
      </c>
      <c r="P173" t="s">
        <v>29</v>
      </c>
      <c r="Q173" t="s">
        <v>29</v>
      </c>
      <c r="R173" t="s">
        <v>33</v>
      </c>
      <c r="S173">
        <v>190</v>
      </c>
      <c r="T173">
        <v>1</v>
      </c>
      <c r="U173" t="s">
        <v>244</v>
      </c>
      <c r="X173" t="str">
        <f t="shared" si="2"/>
        <v>MWS4</v>
      </c>
      <c r="Y173">
        <f>VLOOKUP($X173,Salt_Elev!$Q$1:$R$128,2,FALSE)</f>
        <v>0.628</v>
      </c>
    </row>
    <row r="174" spans="1:25" x14ac:dyDescent="0.25">
      <c r="A174" s="1">
        <v>45071</v>
      </c>
      <c r="B174" s="2">
        <v>0.4916666666666667</v>
      </c>
      <c r="C174" t="s">
        <v>229</v>
      </c>
      <c r="D174" t="s">
        <v>236</v>
      </c>
      <c r="E174" t="s">
        <v>225</v>
      </c>
      <c r="F174" t="s">
        <v>238</v>
      </c>
      <c r="G174">
        <v>4</v>
      </c>
      <c r="H174">
        <v>29.8</v>
      </c>
      <c r="I174">
        <v>73</v>
      </c>
      <c r="J174">
        <v>22</v>
      </c>
      <c r="K174" t="s">
        <v>27</v>
      </c>
      <c r="L174">
        <v>73</v>
      </c>
      <c r="M174">
        <v>30</v>
      </c>
      <c r="N174">
        <v>197</v>
      </c>
      <c r="O174" t="s">
        <v>234</v>
      </c>
      <c r="P174" t="s">
        <v>29</v>
      </c>
      <c r="Q174" t="s">
        <v>29</v>
      </c>
      <c r="R174" t="s">
        <v>33</v>
      </c>
      <c r="S174">
        <v>117</v>
      </c>
      <c r="T174">
        <v>1</v>
      </c>
      <c r="U174" t="s">
        <v>244</v>
      </c>
      <c r="X174" t="str">
        <f t="shared" si="2"/>
        <v>MWS4</v>
      </c>
      <c r="Y174">
        <f>VLOOKUP($X174,Salt_Elev!$Q$1:$R$128,2,FALSE)</f>
        <v>0.628</v>
      </c>
    </row>
    <row r="175" spans="1:25" x14ac:dyDescent="0.25">
      <c r="A175" s="1">
        <v>45071</v>
      </c>
      <c r="B175" s="2">
        <v>0.4916666666666667</v>
      </c>
      <c r="C175" t="s">
        <v>229</v>
      </c>
      <c r="D175" t="s">
        <v>236</v>
      </c>
      <c r="E175" t="s">
        <v>225</v>
      </c>
      <c r="F175" t="s">
        <v>238</v>
      </c>
      <c r="G175">
        <v>4</v>
      </c>
      <c r="H175">
        <v>29.8</v>
      </c>
      <c r="I175">
        <v>73</v>
      </c>
      <c r="J175">
        <v>22</v>
      </c>
      <c r="K175" t="s">
        <v>27</v>
      </c>
      <c r="L175">
        <v>73</v>
      </c>
      <c r="M175">
        <v>30</v>
      </c>
      <c r="N175">
        <v>197</v>
      </c>
      <c r="O175" t="s">
        <v>234</v>
      </c>
      <c r="P175" t="s">
        <v>29</v>
      </c>
      <c r="Q175" t="s">
        <v>29</v>
      </c>
      <c r="R175" t="s">
        <v>33</v>
      </c>
      <c r="S175">
        <v>213</v>
      </c>
      <c r="T175">
        <v>1</v>
      </c>
      <c r="U175" t="s">
        <v>244</v>
      </c>
      <c r="X175" t="str">
        <f t="shared" si="2"/>
        <v>MWS4</v>
      </c>
      <c r="Y175">
        <f>VLOOKUP($X175,Salt_Elev!$Q$1:$R$128,2,FALSE)</f>
        <v>0.628</v>
      </c>
    </row>
    <row r="176" spans="1:25" x14ac:dyDescent="0.25">
      <c r="A176" s="1">
        <v>45071</v>
      </c>
      <c r="B176" s="2">
        <v>0.4916666666666667</v>
      </c>
      <c r="C176" t="s">
        <v>229</v>
      </c>
      <c r="D176" t="s">
        <v>236</v>
      </c>
      <c r="E176" t="s">
        <v>225</v>
      </c>
      <c r="F176" t="s">
        <v>238</v>
      </c>
      <c r="G176">
        <v>4</v>
      </c>
      <c r="H176">
        <v>29.8</v>
      </c>
      <c r="I176">
        <v>73</v>
      </c>
      <c r="J176">
        <v>22</v>
      </c>
      <c r="K176" t="s">
        <v>27</v>
      </c>
      <c r="L176">
        <v>73</v>
      </c>
      <c r="M176">
        <v>30</v>
      </c>
      <c r="N176">
        <v>197</v>
      </c>
      <c r="O176" t="s">
        <v>234</v>
      </c>
      <c r="P176" t="s">
        <v>29</v>
      </c>
      <c r="Q176" t="s">
        <v>29</v>
      </c>
      <c r="R176" t="s">
        <v>33</v>
      </c>
      <c r="S176">
        <v>80</v>
      </c>
      <c r="T176">
        <v>1</v>
      </c>
      <c r="U176" t="s">
        <v>244</v>
      </c>
      <c r="X176" t="str">
        <f t="shared" si="2"/>
        <v>MWS4</v>
      </c>
      <c r="Y176">
        <f>VLOOKUP($X176,Salt_Elev!$Q$1:$R$128,2,FALSE)</f>
        <v>0.628</v>
      </c>
    </row>
    <row r="177" spans="1:25" x14ac:dyDescent="0.25">
      <c r="A177" s="1">
        <v>45071</v>
      </c>
      <c r="B177" s="2">
        <v>0.4916666666666667</v>
      </c>
      <c r="C177" t="s">
        <v>229</v>
      </c>
      <c r="D177" t="s">
        <v>236</v>
      </c>
      <c r="E177" t="s">
        <v>225</v>
      </c>
      <c r="F177" t="s">
        <v>238</v>
      </c>
      <c r="G177">
        <v>4</v>
      </c>
      <c r="H177">
        <v>29.8</v>
      </c>
      <c r="I177">
        <v>73</v>
      </c>
      <c r="J177">
        <v>22</v>
      </c>
      <c r="K177" t="s">
        <v>27</v>
      </c>
      <c r="L177">
        <v>73</v>
      </c>
      <c r="M177">
        <v>30</v>
      </c>
      <c r="N177">
        <v>197</v>
      </c>
      <c r="O177" t="s">
        <v>234</v>
      </c>
      <c r="P177" t="s">
        <v>29</v>
      </c>
      <c r="Q177" t="s">
        <v>29</v>
      </c>
      <c r="R177" t="s">
        <v>33</v>
      </c>
      <c r="S177">
        <v>253</v>
      </c>
      <c r="T177">
        <v>0.9</v>
      </c>
      <c r="U177" t="s">
        <v>244</v>
      </c>
      <c r="X177" t="str">
        <f t="shared" si="2"/>
        <v>MWS4</v>
      </c>
      <c r="Y177">
        <f>VLOOKUP($X177,Salt_Elev!$Q$1:$R$128,2,FALSE)</f>
        <v>0.628</v>
      </c>
    </row>
    <row r="178" spans="1:25" x14ac:dyDescent="0.25">
      <c r="A178" s="1">
        <v>45071</v>
      </c>
      <c r="B178" s="2">
        <v>0.4916666666666667</v>
      </c>
      <c r="C178" t="s">
        <v>229</v>
      </c>
      <c r="D178" t="s">
        <v>236</v>
      </c>
      <c r="E178" t="s">
        <v>225</v>
      </c>
      <c r="F178" t="s">
        <v>238</v>
      </c>
      <c r="G178">
        <v>4</v>
      </c>
      <c r="H178">
        <v>29.8</v>
      </c>
      <c r="I178">
        <v>73</v>
      </c>
      <c r="J178">
        <v>22</v>
      </c>
      <c r="K178" t="s">
        <v>27</v>
      </c>
      <c r="L178">
        <v>73</v>
      </c>
      <c r="M178">
        <v>30</v>
      </c>
      <c r="N178">
        <v>197</v>
      </c>
      <c r="O178" t="s">
        <v>234</v>
      </c>
      <c r="P178" t="s">
        <v>29</v>
      </c>
      <c r="Q178" t="s">
        <v>29</v>
      </c>
      <c r="R178" t="s">
        <v>33</v>
      </c>
      <c r="S178">
        <v>177</v>
      </c>
      <c r="T178">
        <v>0.9</v>
      </c>
      <c r="U178" t="s">
        <v>244</v>
      </c>
      <c r="X178" t="str">
        <f t="shared" si="2"/>
        <v>MWS4</v>
      </c>
      <c r="Y178">
        <f>VLOOKUP($X178,Salt_Elev!$Q$1:$R$128,2,FALSE)</f>
        <v>0.628</v>
      </c>
    </row>
    <row r="179" spans="1:25" x14ac:dyDescent="0.25">
      <c r="A179" s="1">
        <v>45071</v>
      </c>
      <c r="B179" s="2">
        <v>0.4916666666666667</v>
      </c>
      <c r="C179" t="s">
        <v>229</v>
      </c>
      <c r="D179" t="s">
        <v>236</v>
      </c>
      <c r="E179" t="s">
        <v>225</v>
      </c>
      <c r="F179" t="s">
        <v>238</v>
      </c>
      <c r="G179">
        <v>4</v>
      </c>
      <c r="H179">
        <v>29.8</v>
      </c>
      <c r="I179">
        <v>73</v>
      </c>
      <c r="J179">
        <v>22</v>
      </c>
      <c r="K179" t="s">
        <v>27</v>
      </c>
      <c r="L179">
        <v>73</v>
      </c>
      <c r="M179">
        <v>30</v>
      </c>
      <c r="N179">
        <v>197</v>
      </c>
      <c r="O179" t="s">
        <v>234</v>
      </c>
      <c r="P179" t="s">
        <v>29</v>
      </c>
      <c r="Q179" t="s">
        <v>29</v>
      </c>
      <c r="R179" t="s">
        <v>33</v>
      </c>
      <c r="S179">
        <v>87</v>
      </c>
      <c r="T179">
        <v>0.5</v>
      </c>
      <c r="U179" t="s">
        <v>244</v>
      </c>
      <c r="X179" t="str">
        <f t="shared" si="2"/>
        <v>MWS4</v>
      </c>
      <c r="Y179">
        <f>VLOOKUP($X179,Salt_Elev!$Q$1:$R$128,2,FALSE)</f>
        <v>0.628</v>
      </c>
    </row>
    <row r="180" spans="1:25" x14ac:dyDescent="0.25">
      <c r="A180" s="1">
        <v>45071</v>
      </c>
      <c r="B180" s="2">
        <v>0.4916666666666667</v>
      </c>
      <c r="C180" t="s">
        <v>229</v>
      </c>
      <c r="D180" t="s">
        <v>236</v>
      </c>
      <c r="E180" t="s">
        <v>225</v>
      </c>
      <c r="F180" t="s">
        <v>238</v>
      </c>
      <c r="G180">
        <v>4</v>
      </c>
      <c r="H180">
        <v>29.8</v>
      </c>
      <c r="I180">
        <v>73</v>
      </c>
      <c r="J180">
        <v>22</v>
      </c>
      <c r="K180" t="s">
        <v>27</v>
      </c>
      <c r="L180">
        <v>73</v>
      </c>
      <c r="M180">
        <v>30</v>
      </c>
      <c r="N180">
        <v>197</v>
      </c>
      <c r="O180" t="s">
        <v>234</v>
      </c>
      <c r="P180" t="s">
        <v>29</v>
      </c>
      <c r="Q180" t="s">
        <v>29</v>
      </c>
      <c r="R180" t="s">
        <v>33</v>
      </c>
      <c r="S180">
        <v>158</v>
      </c>
      <c r="T180">
        <v>0.5</v>
      </c>
      <c r="U180" t="s">
        <v>244</v>
      </c>
      <c r="X180" t="str">
        <f t="shared" si="2"/>
        <v>MWS4</v>
      </c>
      <c r="Y180">
        <f>VLOOKUP($X180,Salt_Elev!$Q$1:$R$128,2,FALSE)</f>
        <v>0.628</v>
      </c>
    </row>
    <row r="181" spans="1:25" x14ac:dyDescent="0.25">
      <c r="A181" s="1">
        <v>45071</v>
      </c>
      <c r="B181" s="2">
        <v>0.50694444444444442</v>
      </c>
      <c r="C181" t="s">
        <v>223</v>
      </c>
      <c r="D181" t="s">
        <v>245</v>
      </c>
      <c r="E181" t="s">
        <v>225</v>
      </c>
      <c r="F181" t="s">
        <v>238</v>
      </c>
      <c r="G181">
        <v>5</v>
      </c>
      <c r="H181">
        <v>28</v>
      </c>
      <c r="I181">
        <v>88</v>
      </c>
      <c r="J181">
        <v>20</v>
      </c>
      <c r="K181" t="s">
        <v>27</v>
      </c>
      <c r="L181">
        <v>88</v>
      </c>
      <c r="M181">
        <v>30</v>
      </c>
      <c r="N181">
        <v>191</v>
      </c>
      <c r="O181" t="s">
        <v>242</v>
      </c>
      <c r="P181" t="s">
        <v>29</v>
      </c>
      <c r="Q181" t="s">
        <v>29</v>
      </c>
      <c r="R181" t="s">
        <v>243</v>
      </c>
      <c r="S181">
        <v>155</v>
      </c>
      <c r="T181">
        <v>1.5</v>
      </c>
      <c r="X181" t="str">
        <f t="shared" si="2"/>
        <v>MWS5</v>
      </c>
      <c r="Y181">
        <f>VLOOKUP($X181,Salt_Elev!$Q$1:$R$128,2,FALSE)</f>
        <v>0.59</v>
      </c>
    </row>
    <row r="182" spans="1:25" x14ac:dyDescent="0.25">
      <c r="A182" s="1">
        <v>45071</v>
      </c>
      <c r="B182" s="2">
        <v>0.50694444444444442</v>
      </c>
      <c r="C182" t="s">
        <v>223</v>
      </c>
      <c r="D182" t="s">
        <v>245</v>
      </c>
      <c r="E182" t="s">
        <v>225</v>
      </c>
      <c r="F182" t="s">
        <v>238</v>
      </c>
      <c r="G182">
        <v>5</v>
      </c>
      <c r="H182">
        <v>28</v>
      </c>
      <c r="I182">
        <v>88</v>
      </c>
      <c r="J182">
        <v>20</v>
      </c>
      <c r="K182" t="s">
        <v>27</v>
      </c>
      <c r="L182">
        <v>88</v>
      </c>
      <c r="M182">
        <v>30</v>
      </c>
      <c r="N182">
        <v>191</v>
      </c>
      <c r="O182" t="s">
        <v>242</v>
      </c>
      <c r="P182" t="s">
        <v>29</v>
      </c>
      <c r="Q182" t="s">
        <v>29</v>
      </c>
      <c r="R182" t="s">
        <v>243</v>
      </c>
      <c r="S182">
        <v>145</v>
      </c>
      <c r="T182">
        <v>1.5</v>
      </c>
      <c r="X182" t="str">
        <f t="shared" si="2"/>
        <v>MWS5</v>
      </c>
      <c r="Y182">
        <f>VLOOKUP($X182,Salt_Elev!$Q$1:$R$128,2,FALSE)</f>
        <v>0.59</v>
      </c>
    </row>
    <row r="183" spans="1:25" x14ac:dyDescent="0.25">
      <c r="A183" s="1">
        <v>45071</v>
      </c>
      <c r="B183" s="2">
        <v>0.50694444444444442</v>
      </c>
      <c r="C183" t="s">
        <v>223</v>
      </c>
      <c r="D183" t="s">
        <v>245</v>
      </c>
      <c r="E183" t="s">
        <v>225</v>
      </c>
      <c r="F183" t="s">
        <v>238</v>
      </c>
      <c r="G183">
        <v>5</v>
      </c>
      <c r="H183">
        <v>28</v>
      </c>
      <c r="I183">
        <v>88</v>
      </c>
      <c r="J183">
        <v>20</v>
      </c>
      <c r="K183" t="s">
        <v>27</v>
      </c>
      <c r="L183">
        <v>88</v>
      </c>
      <c r="M183">
        <v>30</v>
      </c>
      <c r="N183">
        <v>191</v>
      </c>
      <c r="O183" t="s">
        <v>242</v>
      </c>
      <c r="P183" t="s">
        <v>29</v>
      </c>
      <c r="Q183" t="s">
        <v>29</v>
      </c>
      <c r="R183" t="s">
        <v>243</v>
      </c>
      <c r="S183">
        <v>130</v>
      </c>
      <c r="T183">
        <v>1.1000000000000001</v>
      </c>
      <c r="X183" t="str">
        <f t="shared" si="2"/>
        <v>MWS5</v>
      </c>
      <c r="Y183">
        <f>VLOOKUP($X183,Salt_Elev!$Q$1:$R$128,2,FALSE)</f>
        <v>0.59</v>
      </c>
    </row>
    <row r="184" spans="1:25" x14ac:dyDescent="0.25">
      <c r="A184" s="1">
        <v>45071</v>
      </c>
      <c r="B184" s="2">
        <v>0.50694444444444442</v>
      </c>
      <c r="C184" t="s">
        <v>223</v>
      </c>
      <c r="D184" t="s">
        <v>245</v>
      </c>
      <c r="E184" t="s">
        <v>225</v>
      </c>
      <c r="F184" t="s">
        <v>238</v>
      </c>
      <c r="G184">
        <v>5</v>
      </c>
      <c r="H184">
        <v>28</v>
      </c>
      <c r="I184">
        <v>88</v>
      </c>
      <c r="J184">
        <v>20</v>
      </c>
      <c r="K184" t="s">
        <v>27</v>
      </c>
      <c r="L184">
        <v>88</v>
      </c>
      <c r="M184">
        <v>30</v>
      </c>
      <c r="N184">
        <v>191</v>
      </c>
      <c r="O184" t="s">
        <v>242</v>
      </c>
      <c r="P184" t="s">
        <v>29</v>
      </c>
      <c r="Q184" t="s">
        <v>29</v>
      </c>
      <c r="R184" t="s">
        <v>243</v>
      </c>
      <c r="S184">
        <v>126</v>
      </c>
      <c r="T184">
        <v>1</v>
      </c>
      <c r="X184" t="str">
        <f t="shared" si="2"/>
        <v>MWS5</v>
      </c>
      <c r="Y184">
        <f>VLOOKUP($X184,Salt_Elev!$Q$1:$R$128,2,FALSE)</f>
        <v>0.59</v>
      </c>
    </row>
    <row r="185" spans="1:25" x14ac:dyDescent="0.25">
      <c r="A185" s="1">
        <v>45071</v>
      </c>
      <c r="B185" s="2">
        <v>0.50694444444444442</v>
      </c>
      <c r="C185" t="s">
        <v>223</v>
      </c>
      <c r="D185" t="s">
        <v>245</v>
      </c>
      <c r="E185" t="s">
        <v>225</v>
      </c>
      <c r="F185" t="s">
        <v>238</v>
      </c>
      <c r="G185">
        <v>5</v>
      </c>
      <c r="H185">
        <v>28</v>
      </c>
      <c r="I185">
        <v>88</v>
      </c>
      <c r="J185">
        <v>20</v>
      </c>
      <c r="K185" t="s">
        <v>27</v>
      </c>
      <c r="L185">
        <v>88</v>
      </c>
      <c r="M185">
        <v>30</v>
      </c>
      <c r="N185">
        <v>191</v>
      </c>
      <c r="O185" t="s">
        <v>242</v>
      </c>
      <c r="P185" t="s">
        <v>29</v>
      </c>
      <c r="Q185" t="s">
        <v>29</v>
      </c>
      <c r="R185" t="s">
        <v>243</v>
      </c>
      <c r="S185">
        <v>150</v>
      </c>
      <c r="T185">
        <v>1</v>
      </c>
      <c r="X185" t="str">
        <f t="shared" si="2"/>
        <v>MWS5</v>
      </c>
      <c r="Y185">
        <f>VLOOKUP($X185,Salt_Elev!$Q$1:$R$128,2,FALSE)</f>
        <v>0.59</v>
      </c>
    </row>
    <row r="186" spans="1:25" x14ac:dyDescent="0.25">
      <c r="A186" s="1">
        <v>45071</v>
      </c>
      <c r="B186" s="2">
        <v>0.50694444444444442</v>
      </c>
      <c r="C186" t="s">
        <v>223</v>
      </c>
      <c r="D186" t="s">
        <v>245</v>
      </c>
      <c r="E186" t="s">
        <v>225</v>
      </c>
      <c r="F186" t="s">
        <v>238</v>
      </c>
      <c r="G186">
        <v>5</v>
      </c>
      <c r="H186">
        <v>28</v>
      </c>
      <c r="I186">
        <v>88</v>
      </c>
      <c r="J186">
        <v>20</v>
      </c>
      <c r="K186" t="s">
        <v>27</v>
      </c>
      <c r="L186">
        <v>88</v>
      </c>
      <c r="M186">
        <v>30</v>
      </c>
      <c r="N186">
        <v>191</v>
      </c>
      <c r="O186" t="s">
        <v>242</v>
      </c>
      <c r="P186" t="s">
        <v>29</v>
      </c>
      <c r="Q186" t="s">
        <v>29</v>
      </c>
      <c r="R186" t="s">
        <v>243</v>
      </c>
      <c r="S186">
        <v>202</v>
      </c>
      <c r="T186">
        <v>1</v>
      </c>
      <c r="X186" t="str">
        <f t="shared" si="2"/>
        <v>MWS5</v>
      </c>
      <c r="Y186">
        <f>VLOOKUP($X186,Salt_Elev!$Q$1:$R$128,2,FALSE)</f>
        <v>0.59</v>
      </c>
    </row>
    <row r="187" spans="1:25" x14ac:dyDescent="0.25">
      <c r="A187" s="1">
        <v>45071</v>
      </c>
      <c r="B187" s="2">
        <v>0.50694444444444442</v>
      </c>
      <c r="C187" t="s">
        <v>223</v>
      </c>
      <c r="D187" t="s">
        <v>245</v>
      </c>
      <c r="E187" t="s">
        <v>225</v>
      </c>
      <c r="F187" t="s">
        <v>238</v>
      </c>
      <c r="G187">
        <v>5</v>
      </c>
      <c r="H187">
        <v>28</v>
      </c>
      <c r="I187">
        <v>88</v>
      </c>
      <c r="J187">
        <v>20</v>
      </c>
      <c r="K187" t="s">
        <v>27</v>
      </c>
      <c r="L187">
        <v>88</v>
      </c>
      <c r="M187">
        <v>30</v>
      </c>
      <c r="N187">
        <v>191</v>
      </c>
      <c r="O187" t="s">
        <v>242</v>
      </c>
      <c r="P187" t="s">
        <v>29</v>
      </c>
      <c r="Q187" t="s">
        <v>29</v>
      </c>
      <c r="R187" t="s">
        <v>243</v>
      </c>
      <c r="S187">
        <v>130</v>
      </c>
      <c r="T187">
        <v>1</v>
      </c>
      <c r="X187" t="str">
        <f t="shared" si="2"/>
        <v>MWS5</v>
      </c>
      <c r="Y187">
        <f>VLOOKUP($X187,Salt_Elev!$Q$1:$R$128,2,FALSE)</f>
        <v>0.59</v>
      </c>
    </row>
    <row r="188" spans="1:25" x14ac:dyDescent="0.25">
      <c r="A188" s="1">
        <v>45071</v>
      </c>
      <c r="B188" s="2">
        <v>0.50694444444444442</v>
      </c>
      <c r="C188" t="s">
        <v>223</v>
      </c>
      <c r="D188" t="s">
        <v>245</v>
      </c>
      <c r="E188" t="s">
        <v>225</v>
      </c>
      <c r="F188" t="s">
        <v>238</v>
      </c>
      <c r="G188">
        <v>5</v>
      </c>
      <c r="H188">
        <v>28</v>
      </c>
      <c r="I188">
        <v>88</v>
      </c>
      <c r="J188">
        <v>20</v>
      </c>
      <c r="K188" t="s">
        <v>27</v>
      </c>
      <c r="L188">
        <v>88</v>
      </c>
      <c r="M188">
        <v>30</v>
      </c>
      <c r="N188">
        <v>191</v>
      </c>
      <c r="O188" t="s">
        <v>242</v>
      </c>
      <c r="P188" t="s">
        <v>29</v>
      </c>
      <c r="Q188" t="s">
        <v>29</v>
      </c>
      <c r="R188" t="s">
        <v>243</v>
      </c>
      <c r="S188">
        <v>159</v>
      </c>
      <c r="T188">
        <v>1</v>
      </c>
      <c r="X188" t="str">
        <f t="shared" si="2"/>
        <v>MWS5</v>
      </c>
      <c r="Y188">
        <f>VLOOKUP($X188,Salt_Elev!$Q$1:$R$128,2,FALSE)</f>
        <v>0.59</v>
      </c>
    </row>
    <row r="189" spans="1:25" x14ac:dyDescent="0.25">
      <c r="A189" s="1">
        <v>45071</v>
      </c>
      <c r="B189" s="2">
        <v>0.50694444444444442</v>
      </c>
      <c r="C189" t="s">
        <v>223</v>
      </c>
      <c r="D189" t="s">
        <v>245</v>
      </c>
      <c r="E189" t="s">
        <v>225</v>
      </c>
      <c r="F189" t="s">
        <v>238</v>
      </c>
      <c r="G189">
        <v>5</v>
      </c>
      <c r="H189">
        <v>28</v>
      </c>
      <c r="I189">
        <v>88</v>
      </c>
      <c r="J189">
        <v>20</v>
      </c>
      <c r="K189" t="s">
        <v>27</v>
      </c>
      <c r="L189">
        <v>88</v>
      </c>
      <c r="M189">
        <v>30</v>
      </c>
      <c r="N189">
        <v>191</v>
      </c>
      <c r="O189" t="s">
        <v>242</v>
      </c>
      <c r="P189" t="s">
        <v>29</v>
      </c>
      <c r="Q189" t="s">
        <v>29</v>
      </c>
      <c r="R189" t="s">
        <v>243</v>
      </c>
      <c r="S189">
        <v>189</v>
      </c>
      <c r="T189">
        <v>0.5</v>
      </c>
      <c r="X189" t="str">
        <f t="shared" si="2"/>
        <v>MWS5</v>
      </c>
      <c r="Y189">
        <f>VLOOKUP($X189,Salt_Elev!$Q$1:$R$128,2,FALSE)</f>
        <v>0.59</v>
      </c>
    </row>
    <row r="190" spans="1:25" x14ac:dyDescent="0.25">
      <c r="A190" s="1">
        <v>45071</v>
      </c>
      <c r="B190" s="2">
        <v>0.50694444444444442</v>
      </c>
      <c r="C190" t="s">
        <v>223</v>
      </c>
      <c r="D190" t="s">
        <v>245</v>
      </c>
      <c r="E190" t="s">
        <v>225</v>
      </c>
      <c r="F190" t="s">
        <v>238</v>
      </c>
      <c r="G190">
        <v>5</v>
      </c>
      <c r="H190">
        <v>28</v>
      </c>
      <c r="I190">
        <v>88</v>
      </c>
      <c r="J190">
        <v>20</v>
      </c>
      <c r="K190" t="s">
        <v>27</v>
      </c>
      <c r="L190">
        <v>88</v>
      </c>
      <c r="M190">
        <v>30</v>
      </c>
      <c r="N190">
        <v>191</v>
      </c>
      <c r="O190" t="s">
        <v>242</v>
      </c>
      <c r="P190" t="s">
        <v>29</v>
      </c>
      <c r="Q190" t="s">
        <v>29</v>
      </c>
      <c r="R190" t="s">
        <v>243</v>
      </c>
      <c r="S190">
        <v>149</v>
      </c>
      <c r="T190">
        <v>0.5</v>
      </c>
      <c r="X190" t="str">
        <f t="shared" si="2"/>
        <v>MWS5</v>
      </c>
      <c r="Y190">
        <f>VLOOKUP($X190,Salt_Elev!$Q$1:$R$128,2,FALSE)</f>
        <v>0.59</v>
      </c>
    </row>
    <row r="191" spans="1:25" x14ac:dyDescent="0.25">
      <c r="A191" s="1">
        <v>45071</v>
      </c>
      <c r="B191" s="2">
        <v>0.54999999999999993</v>
      </c>
      <c r="C191" t="s">
        <v>61</v>
      </c>
      <c r="D191" t="s">
        <v>228</v>
      </c>
      <c r="E191" t="s">
        <v>225</v>
      </c>
      <c r="F191" t="s">
        <v>238</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228</v>
      </c>
      <c r="E192" t="s">
        <v>225</v>
      </c>
      <c r="F192" t="s">
        <v>238</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228</v>
      </c>
      <c r="E193" t="s">
        <v>225</v>
      </c>
      <c r="F193" t="s">
        <v>238</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228</v>
      </c>
      <c r="E194" t="s">
        <v>225</v>
      </c>
      <c r="F194" t="s">
        <v>238</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228</v>
      </c>
      <c r="E195" t="s">
        <v>225</v>
      </c>
      <c r="F195" t="s">
        <v>238</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228</v>
      </c>
      <c r="E196" t="s">
        <v>225</v>
      </c>
      <c r="F196" t="s">
        <v>238</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228</v>
      </c>
      <c r="E197" t="s">
        <v>225</v>
      </c>
      <c r="F197" t="s">
        <v>238</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228</v>
      </c>
      <c r="E198" t="s">
        <v>225</v>
      </c>
      <c r="F198" t="s">
        <v>238</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228</v>
      </c>
      <c r="E199" t="s">
        <v>225</v>
      </c>
      <c r="F199" t="s">
        <v>238</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228</v>
      </c>
      <c r="E200" t="s">
        <v>225</v>
      </c>
      <c r="F200" t="s">
        <v>238</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228</v>
      </c>
      <c r="E201" t="s">
        <v>225</v>
      </c>
      <c r="F201" t="s">
        <v>238</v>
      </c>
      <c r="G201">
        <v>6</v>
      </c>
      <c r="H201">
        <v>25.5</v>
      </c>
      <c r="I201">
        <v>83.2</v>
      </c>
      <c r="J201">
        <v>5</v>
      </c>
      <c r="K201" t="s">
        <v>27</v>
      </c>
      <c r="L201">
        <v>83</v>
      </c>
      <c r="M201">
        <v>20</v>
      </c>
      <c r="N201">
        <v>187</v>
      </c>
      <c r="O201" t="s">
        <v>246</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228</v>
      </c>
      <c r="E202" t="s">
        <v>225</v>
      </c>
      <c r="F202" t="s">
        <v>238</v>
      </c>
      <c r="G202">
        <v>6</v>
      </c>
      <c r="H202">
        <v>25.5</v>
      </c>
      <c r="I202">
        <v>83.2</v>
      </c>
      <c r="J202">
        <v>5</v>
      </c>
      <c r="K202" t="s">
        <v>27</v>
      </c>
      <c r="L202">
        <v>83</v>
      </c>
      <c r="M202">
        <v>20</v>
      </c>
      <c r="N202">
        <v>187</v>
      </c>
      <c r="O202" t="s">
        <v>246</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228</v>
      </c>
      <c r="E203" t="s">
        <v>225</v>
      </c>
      <c r="F203" t="s">
        <v>238</v>
      </c>
      <c r="G203">
        <v>6</v>
      </c>
      <c r="H203">
        <v>25.5</v>
      </c>
      <c r="I203">
        <v>83.2</v>
      </c>
      <c r="J203">
        <v>5</v>
      </c>
      <c r="K203" t="s">
        <v>27</v>
      </c>
      <c r="L203">
        <v>83</v>
      </c>
      <c r="M203">
        <v>20</v>
      </c>
      <c r="N203">
        <v>187</v>
      </c>
      <c r="O203" t="s">
        <v>246</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228</v>
      </c>
      <c r="E204" t="s">
        <v>225</v>
      </c>
      <c r="F204" t="s">
        <v>238</v>
      </c>
      <c r="G204">
        <v>6</v>
      </c>
      <c r="H204">
        <v>25.5</v>
      </c>
      <c r="I204">
        <v>83.2</v>
      </c>
      <c r="J204">
        <v>5</v>
      </c>
      <c r="K204" t="s">
        <v>27</v>
      </c>
      <c r="L204">
        <v>83</v>
      </c>
      <c r="M204">
        <v>20</v>
      </c>
      <c r="N204">
        <v>187</v>
      </c>
      <c r="O204" t="s">
        <v>246</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228</v>
      </c>
      <c r="E205" t="s">
        <v>225</v>
      </c>
      <c r="F205" t="s">
        <v>238</v>
      </c>
      <c r="G205">
        <v>6</v>
      </c>
      <c r="H205">
        <v>25.5</v>
      </c>
      <c r="I205">
        <v>83.2</v>
      </c>
      <c r="J205">
        <v>5</v>
      </c>
      <c r="K205" t="s">
        <v>27</v>
      </c>
      <c r="L205">
        <v>83</v>
      </c>
      <c r="M205">
        <v>20</v>
      </c>
      <c r="N205">
        <v>187</v>
      </c>
      <c r="O205" t="s">
        <v>246</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228</v>
      </c>
      <c r="E206" t="s">
        <v>225</v>
      </c>
      <c r="F206" t="s">
        <v>238</v>
      </c>
      <c r="G206">
        <v>6</v>
      </c>
      <c r="H206">
        <v>25.5</v>
      </c>
      <c r="I206">
        <v>83.2</v>
      </c>
      <c r="J206">
        <v>5</v>
      </c>
      <c r="K206" t="s">
        <v>27</v>
      </c>
      <c r="L206">
        <v>83</v>
      </c>
      <c r="M206">
        <v>20</v>
      </c>
      <c r="N206">
        <v>187</v>
      </c>
      <c r="O206" t="s">
        <v>246</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228</v>
      </c>
      <c r="E207" t="s">
        <v>225</v>
      </c>
      <c r="F207" t="s">
        <v>238</v>
      </c>
      <c r="G207">
        <v>6</v>
      </c>
      <c r="H207">
        <v>25.5</v>
      </c>
      <c r="I207">
        <v>83.2</v>
      </c>
      <c r="J207">
        <v>5</v>
      </c>
      <c r="K207" t="s">
        <v>27</v>
      </c>
      <c r="L207">
        <v>83</v>
      </c>
      <c r="M207">
        <v>20</v>
      </c>
      <c r="N207">
        <v>187</v>
      </c>
      <c r="O207" t="s">
        <v>246</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228</v>
      </c>
      <c r="E208" t="s">
        <v>225</v>
      </c>
      <c r="F208" t="s">
        <v>238</v>
      </c>
      <c r="G208">
        <v>6</v>
      </c>
      <c r="H208">
        <v>25.5</v>
      </c>
      <c r="I208">
        <v>83.2</v>
      </c>
      <c r="J208">
        <v>5</v>
      </c>
      <c r="K208" t="s">
        <v>27</v>
      </c>
      <c r="L208">
        <v>83</v>
      </c>
      <c r="M208">
        <v>20</v>
      </c>
      <c r="N208">
        <v>187</v>
      </c>
      <c r="O208" t="s">
        <v>246</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228</v>
      </c>
      <c r="E209" t="s">
        <v>225</v>
      </c>
      <c r="F209" t="s">
        <v>238</v>
      </c>
      <c r="G209">
        <v>6</v>
      </c>
      <c r="H209">
        <v>25.5</v>
      </c>
      <c r="I209">
        <v>83.2</v>
      </c>
      <c r="J209">
        <v>5</v>
      </c>
      <c r="K209" t="s">
        <v>27</v>
      </c>
      <c r="L209">
        <v>83</v>
      </c>
      <c r="M209">
        <v>20</v>
      </c>
      <c r="N209">
        <v>187</v>
      </c>
      <c r="O209" t="s">
        <v>246</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228</v>
      </c>
      <c r="E210" t="s">
        <v>225</v>
      </c>
      <c r="F210" t="s">
        <v>238</v>
      </c>
      <c r="G210">
        <v>6</v>
      </c>
      <c r="H210">
        <v>25.5</v>
      </c>
      <c r="I210">
        <v>83.2</v>
      </c>
      <c r="J210">
        <v>5</v>
      </c>
      <c r="K210" t="s">
        <v>27</v>
      </c>
      <c r="L210">
        <v>83</v>
      </c>
      <c r="M210">
        <v>20</v>
      </c>
      <c r="N210">
        <v>187</v>
      </c>
      <c r="O210" t="s">
        <v>246</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228</v>
      </c>
      <c r="E211" t="s">
        <v>225</v>
      </c>
      <c r="F211" t="s">
        <v>238</v>
      </c>
      <c r="G211">
        <v>7</v>
      </c>
      <c r="H211">
        <v>32.200000000000003</v>
      </c>
      <c r="I211">
        <v>87</v>
      </c>
      <c r="J211">
        <v>2</v>
      </c>
      <c r="K211" t="s">
        <v>27</v>
      </c>
      <c r="L211">
        <v>87</v>
      </c>
      <c r="M211">
        <v>30</v>
      </c>
      <c r="N211">
        <v>336</v>
      </c>
      <c r="O211" t="s">
        <v>247</v>
      </c>
      <c r="P211" t="s">
        <v>29</v>
      </c>
      <c r="Q211" t="s">
        <v>29</v>
      </c>
      <c r="R211" t="s">
        <v>40</v>
      </c>
      <c r="S211">
        <v>109.5</v>
      </c>
      <c r="T211">
        <v>1.5</v>
      </c>
      <c r="U211" t="s">
        <v>248</v>
      </c>
      <c r="X211" t="str">
        <f t="shared" si="3"/>
        <v>MWS7</v>
      </c>
      <c r="Y211">
        <f>VLOOKUP($X211,Salt_Elev!$Q$1:$R$128,2,FALSE)</f>
        <v>0.57099999999999995</v>
      </c>
    </row>
    <row r="212" spans="1:25" x14ac:dyDescent="0.25">
      <c r="A212" s="1">
        <v>45071</v>
      </c>
      <c r="B212" s="2">
        <v>0.58611111111111114</v>
      </c>
      <c r="C212" t="s">
        <v>61</v>
      </c>
      <c r="D212" t="s">
        <v>228</v>
      </c>
      <c r="E212" t="s">
        <v>225</v>
      </c>
      <c r="F212" t="s">
        <v>238</v>
      </c>
      <c r="G212">
        <v>7</v>
      </c>
      <c r="H212">
        <v>32.200000000000003</v>
      </c>
      <c r="I212">
        <v>87</v>
      </c>
      <c r="J212">
        <v>2</v>
      </c>
      <c r="K212" t="s">
        <v>27</v>
      </c>
      <c r="L212">
        <v>87</v>
      </c>
      <c r="M212">
        <v>30</v>
      </c>
      <c r="N212">
        <v>336</v>
      </c>
      <c r="O212" t="s">
        <v>247</v>
      </c>
      <c r="P212" t="s">
        <v>29</v>
      </c>
      <c r="Q212" t="s">
        <v>29</v>
      </c>
      <c r="R212" t="s">
        <v>40</v>
      </c>
      <c r="S212">
        <v>106</v>
      </c>
      <c r="T212">
        <v>1.5</v>
      </c>
      <c r="U212" t="s">
        <v>248</v>
      </c>
      <c r="X212" t="str">
        <f t="shared" si="3"/>
        <v>MWS7</v>
      </c>
      <c r="Y212">
        <f>VLOOKUP($X212,Salt_Elev!$Q$1:$R$128,2,FALSE)</f>
        <v>0.57099999999999995</v>
      </c>
    </row>
    <row r="213" spans="1:25" x14ac:dyDescent="0.25">
      <c r="A213" s="1">
        <v>45071</v>
      </c>
      <c r="B213" s="2">
        <v>0.58611111111111114</v>
      </c>
      <c r="C213" t="s">
        <v>61</v>
      </c>
      <c r="D213" t="s">
        <v>228</v>
      </c>
      <c r="E213" t="s">
        <v>225</v>
      </c>
      <c r="F213" t="s">
        <v>238</v>
      </c>
      <c r="G213">
        <v>7</v>
      </c>
      <c r="H213">
        <v>32.200000000000003</v>
      </c>
      <c r="I213">
        <v>87</v>
      </c>
      <c r="J213">
        <v>2</v>
      </c>
      <c r="K213" t="s">
        <v>27</v>
      </c>
      <c r="L213">
        <v>87</v>
      </c>
      <c r="M213">
        <v>30</v>
      </c>
      <c r="N213">
        <v>336</v>
      </c>
      <c r="O213" t="s">
        <v>247</v>
      </c>
      <c r="P213" t="s">
        <v>29</v>
      </c>
      <c r="Q213" t="s">
        <v>29</v>
      </c>
      <c r="R213" t="s">
        <v>40</v>
      </c>
      <c r="S213">
        <v>119</v>
      </c>
      <c r="T213">
        <v>1.5</v>
      </c>
      <c r="U213" t="s">
        <v>248</v>
      </c>
      <c r="X213" t="str">
        <f t="shared" si="3"/>
        <v>MWS7</v>
      </c>
      <c r="Y213">
        <f>VLOOKUP($X213,Salt_Elev!$Q$1:$R$128,2,FALSE)</f>
        <v>0.57099999999999995</v>
      </c>
    </row>
    <row r="214" spans="1:25" x14ac:dyDescent="0.25">
      <c r="A214" s="1">
        <v>45071</v>
      </c>
      <c r="B214" s="2">
        <v>0.58611111111111114</v>
      </c>
      <c r="C214" t="s">
        <v>61</v>
      </c>
      <c r="D214" t="s">
        <v>228</v>
      </c>
      <c r="E214" t="s">
        <v>225</v>
      </c>
      <c r="F214" t="s">
        <v>238</v>
      </c>
      <c r="G214">
        <v>7</v>
      </c>
      <c r="H214">
        <v>32.200000000000003</v>
      </c>
      <c r="I214">
        <v>87</v>
      </c>
      <c r="J214">
        <v>2</v>
      </c>
      <c r="K214" t="s">
        <v>27</v>
      </c>
      <c r="L214">
        <v>87</v>
      </c>
      <c r="M214">
        <v>30</v>
      </c>
      <c r="N214">
        <v>336</v>
      </c>
      <c r="O214" t="s">
        <v>247</v>
      </c>
      <c r="P214" t="s">
        <v>29</v>
      </c>
      <c r="Q214" t="s">
        <v>29</v>
      </c>
      <c r="R214" t="s">
        <v>40</v>
      </c>
      <c r="S214">
        <v>151</v>
      </c>
      <c r="T214">
        <v>1</v>
      </c>
      <c r="U214" t="s">
        <v>248</v>
      </c>
      <c r="X214" t="str">
        <f t="shared" si="3"/>
        <v>MWS7</v>
      </c>
      <c r="Y214">
        <f>VLOOKUP($X214,Salt_Elev!$Q$1:$R$128,2,FALSE)</f>
        <v>0.57099999999999995</v>
      </c>
    </row>
    <row r="215" spans="1:25" x14ac:dyDescent="0.25">
      <c r="A215" s="1">
        <v>45071</v>
      </c>
      <c r="B215" s="2">
        <v>0.58611111111111114</v>
      </c>
      <c r="C215" t="s">
        <v>61</v>
      </c>
      <c r="D215" t="s">
        <v>228</v>
      </c>
      <c r="E215" t="s">
        <v>225</v>
      </c>
      <c r="F215" t="s">
        <v>238</v>
      </c>
      <c r="G215">
        <v>7</v>
      </c>
      <c r="H215">
        <v>32.200000000000003</v>
      </c>
      <c r="I215">
        <v>87</v>
      </c>
      <c r="J215">
        <v>2</v>
      </c>
      <c r="K215" t="s">
        <v>27</v>
      </c>
      <c r="L215">
        <v>87</v>
      </c>
      <c r="M215">
        <v>30</v>
      </c>
      <c r="N215">
        <v>336</v>
      </c>
      <c r="O215" t="s">
        <v>247</v>
      </c>
      <c r="P215" t="s">
        <v>29</v>
      </c>
      <c r="Q215" t="s">
        <v>29</v>
      </c>
      <c r="R215" t="s">
        <v>40</v>
      </c>
      <c r="S215">
        <v>118</v>
      </c>
      <c r="T215">
        <v>1</v>
      </c>
      <c r="U215" t="s">
        <v>248</v>
      </c>
      <c r="X215" t="str">
        <f t="shared" si="3"/>
        <v>MWS7</v>
      </c>
      <c r="Y215">
        <f>VLOOKUP($X215,Salt_Elev!$Q$1:$R$128,2,FALSE)</f>
        <v>0.57099999999999995</v>
      </c>
    </row>
    <row r="216" spans="1:25" x14ac:dyDescent="0.25">
      <c r="A216" s="1">
        <v>45071</v>
      </c>
      <c r="B216" s="2">
        <v>0.58611111111111114</v>
      </c>
      <c r="C216" t="s">
        <v>61</v>
      </c>
      <c r="D216" t="s">
        <v>228</v>
      </c>
      <c r="E216" t="s">
        <v>225</v>
      </c>
      <c r="F216" t="s">
        <v>238</v>
      </c>
      <c r="G216">
        <v>7</v>
      </c>
      <c r="H216">
        <v>32.200000000000003</v>
      </c>
      <c r="I216">
        <v>87</v>
      </c>
      <c r="J216">
        <v>2</v>
      </c>
      <c r="K216" t="s">
        <v>27</v>
      </c>
      <c r="L216">
        <v>87</v>
      </c>
      <c r="M216">
        <v>30</v>
      </c>
      <c r="N216">
        <v>336</v>
      </c>
      <c r="O216" t="s">
        <v>247</v>
      </c>
      <c r="P216" t="s">
        <v>29</v>
      </c>
      <c r="Q216" t="s">
        <v>29</v>
      </c>
      <c r="R216" t="s">
        <v>40</v>
      </c>
      <c r="S216">
        <v>77</v>
      </c>
      <c r="T216">
        <v>1</v>
      </c>
      <c r="U216" t="s">
        <v>248</v>
      </c>
      <c r="X216" t="str">
        <f t="shared" si="3"/>
        <v>MWS7</v>
      </c>
      <c r="Y216">
        <f>VLOOKUP($X216,Salt_Elev!$Q$1:$R$128,2,FALSE)</f>
        <v>0.57099999999999995</v>
      </c>
    </row>
    <row r="217" spans="1:25" x14ac:dyDescent="0.25">
      <c r="A217" s="1">
        <v>45071</v>
      </c>
      <c r="B217" s="2">
        <v>0.58611111111111114</v>
      </c>
      <c r="C217" t="s">
        <v>61</v>
      </c>
      <c r="D217" t="s">
        <v>228</v>
      </c>
      <c r="E217" t="s">
        <v>225</v>
      </c>
      <c r="F217" t="s">
        <v>238</v>
      </c>
      <c r="G217">
        <v>7</v>
      </c>
      <c r="H217">
        <v>32.200000000000003</v>
      </c>
      <c r="I217">
        <v>87</v>
      </c>
      <c r="J217">
        <v>2</v>
      </c>
      <c r="K217" t="s">
        <v>27</v>
      </c>
      <c r="L217">
        <v>87</v>
      </c>
      <c r="M217">
        <v>30</v>
      </c>
      <c r="N217">
        <v>336</v>
      </c>
      <c r="O217" t="s">
        <v>247</v>
      </c>
      <c r="P217" t="s">
        <v>29</v>
      </c>
      <c r="Q217" t="s">
        <v>29</v>
      </c>
      <c r="R217" t="s">
        <v>40</v>
      </c>
      <c r="S217">
        <v>128</v>
      </c>
      <c r="T217">
        <v>0.8</v>
      </c>
      <c r="U217" t="s">
        <v>248</v>
      </c>
      <c r="X217" t="str">
        <f t="shared" si="3"/>
        <v>MWS7</v>
      </c>
      <c r="Y217">
        <f>VLOOKUP($X217,Salt_Elev!$Q$1:$R$128,2,FALSE)</f>
        <v>0.57099999999999995</v>
      </c>
    </row>
    <row r="218" spans="1:25" x14ac:dyDescent="0.25">
      <c r="A218" s="1">
        <v>45071</v>
      </c>
      <c r="B218" s="2">
        <v>0.58611111111111114</v>
      </c>
      <c r="C218" t="s">
        <v>61</v>
      </c>
      <c r="D218" t="s">
        <v>228</v>
      </c>
      <c r="E218" t="s">
        <v>225</v>
      </c>
      <c r="F218" t="s">
        <v>238</v>
      </c>
      <c r="G218">
        <v>7</v>
      </c>
      <c r="H218">
        <v>32.200000000000003</v>
      </c>
      <c r="I218">
        <v>87</v>
      </c>
      <c r="J218">
        <v>2</v>
      </c>
      <c r="K218" t="s">
        <v>27</v>
      </c>
      <c r="L218">
        <v>87</v>
      </c>
      <c r="M218">
        <v>30</v>
      </c>
      <c r="N218">
        <v>336</v>
      </c>
      <c r="O218" t="s">
        <v>247</v>
      </c>
      <c r="P218" t="s">
        <v>29</v>
      </c>
      <c r="Q218" t="s">
        <v>29</v>
      </c>
      <c r="R218" t="s">
        <v>40</v>
      </c>
      <c r="S218">
        <v>183</v>
      </c>
      <c r="T218">
        <v>0.7</v>
      </c>
      <c r="U218" t="s">
        <v>248</v>
      </c>
      <c r="X218" t="str">
        <f t="shared" si="3"/>
        <v>MWS7</v>
      </c>
      <c r="Y218">
        <f>VLOOKUP($X218,Salt_Elev!$Q$1:$R$128,2,FALSE)</f>
        <v>0.57099999999999995</v>
      </c>
    </row>
    <row r="219" spans="1:25" x14ac:dyDescent="0.25">
      <c r="A219" s="1">
        <v>45071</v>
      </c>
      <c r="B219" s="2">
        <v>0.58611111111111114</v>
      </c>
      <c r="C219" t="s">
        <v>61</v>
      </c>
      <c r="D219" t="s">
        <v>228</v>
      </c>
      <c r="E219" t="s">
        <v>225</v>
      </c>
      <c r="F219" t="s">
        <v>238</v>
      </c>
      <c r="G219">
        <v>7</v>
      </c>
      <c r="H219">
        <v>32.200000000000003</v>
      </c>
      <c r="I219">
        <v>87</v>
      </c>
      <c r="J219">
        <v>2</v>
      </c>
      <c r="K219" t="s">
        <v>27</v>
      </c>
      <c r="L219">
        <v>87</v>
      </c>
      <c r="M219">
        <v>30</v>
      </c>
      <c r="N219">
        <v>336</v>
      </c>
      <c r="O219" t="s">
        <v>247</v>
      </c>
      <c r="P219" t="s">
        <v>29</v>
      </c>
      <c r="Q219" t="s">
        <v>29</v>
      </c>
      <c r="R219" t="s">
        <v>40</v>
      </c>
      <c r="S219">
        <v>110</v>
      </c>
      <c r="T219">
        <v>0.5</v>
      </c>
      <c r="U219" t="s">
        <v>248</v>
      </c>
      <c r="X219" t="str">
        <f t="shared" si="3"/>
        <v>MWS7</v>
      </c>
      <c r="Y219">
        <f>VLOOKUP($X219,Salt_Elev!$Q$1:$R$128,2,FALSE)</f>
        <v>0.57099999999999995</v>
      </c>
    </row>
    <row r="220" spans="1:25" x14ac:dyDescent="0.25">
      <c r="A220" s="1">
        <v>45071</v>
      </c>
      <c r="B220" s="2">
        <v>0.58611111111111114</v>
      </c>
      <c r="C220" t="s">
        <v>61</v>
      </c>
      <c r="D220" t="s">
        <v>228</v>
      </c>
      <c r="E220" t="s">
        <v>225</v>
      </c>
      <c r="F220" t="s">
        <v>238</v>
      </c>
      <c r="G220">
        <v>7</v>
      </c>
      <c r="H220">
        <v>32.200000000000003</v>
      </c>
      <c r="I220">
        <v>87</v>
      </c>
      <c r="J220">
        <v>2</v>
      </c>
      <c r="K220" t="s">
        <v>27</v>
      </c>
      <c r="L220">
        <v>87</v>
      </c>
      <c r="M220">
        <v>30</v>
      </c>
      <c r="N220">
        <v>336</v>
      </c>
      <c r="O220" t="s">
        <v>247</v>
      </c>
      <c r="P220" t="s">
        <v>29</v>
      </c>
      <c r="Q220" t="s">
        <v>29</v>
      </c>
      <c r="R220" t="s">
        <v>40</v>
      </c>
      <c r="S220">
        <v>177</v>
      </c>
      <c r="T220">
        <v>0.5</v>
      </c>
      <c r="U220" t="s">
        <v>248</v>
      </c>
      <c r="X220" t="str">
        <f t="shared" si="3"/>
        <v>MWS7</v>
      </c>
      <c r="Y220">
        <f>VLOOKUP($X220,Salt_Elev!$Q$1:$R$128,2,FALSE)</f>
        <v>0.57099999999999995</v>
      </c>
    </row>
    <row r="221" spans="1:25" x14ac:dyDescent="0.25">
      <c r="A221" s="1">
        <v>45071</v>
      </c>
      <c r="B221" s="2">
        <v>0.59861111111111109</v>
      </c>
      <c r="C221" t="s">
        <v>229</v>
      </c>
      <c r="D221" t="s">
        <v>230</v>
      </c>
      <c r="E221" t="s">
        <v>225</v>
      </c>
      <c r="F221" t="s">
        <v>238</v>
      </c>
      <c r="G221">
        <v>8</v>
      </c>
      <c r="H221">
        <v>25.5</v>
      </c>
      <c r="I221">
        <v>90</v>
      </c>
      <c r="J221">
        <v>0</v>
      </c>
      <c r="K221" t="s">
        <v>36</v>
      </c>
      <c r="L221">
        <v>2</v>
      </c>
      <c r="M221">
        <v>50</v>
      </c>
      <c r="N221">
        <v>21</v>
      </c>
      <c r="O221" t="s">
        <v>87</v>
      </c>
      <c r="P221" t="s">
        <v>29</v>
      </c>
      <c r="Q221" t="s">
        <v>29</v>
      </c>
      <c r="R221" t="s">
        <v>29</v>
      </c>
      <c r="S221">
        <v>113</v>
      </c>
      <c r="T221">
        <v>10.5</v>
      </c>
      <c r="U221" t="s">
        <v>644</v>
      </c>
      <c r="X221" t="str">
        <f t="shared" si="3"/>
        <v>MWS8</v>
      </c>
      <c r="Y221">
        <f>VLOOKUP($X221,Salt_Elev!$Q$1:$R$128,2,FALSE)</f>
        <v>0.57999999999999996</v>
      </c>
    </row>
    <row r="222" spans="1:25" x14ac:dyDescent="0.25">
      <c r="A222" s="1">
        <v>45071</v>
      </c>
      <c r="B222" s="2">
        <v>0.59861111111111109</v>
      </c>
      <c r="C222" t="s">
        <v>229</v>
      </c>
      <c r="D222" t="s">
        <v>230</v>
      </c>
      <c r="E222" t="s">
        <v>225</v>
      </c>
      <c r="F222" t="s">
        <v>238</v>
      </c>
      <c r="G222">
        <v>8</v>
      </c>
      <c r="H222">
        <v>25.5</v>
      </c>
      <c r="I222">
        <v>90</v>
      </c>
      <c r="J222">
        <v>0</v>
      </c>
      <c r="K222" t="s">
        <v>36</v>
      </c>
      <c r="L222">
        <v>2</v>
      </c>
      <c r="M222">
        <v>50</v>
      </c>
      <c r="N222">
        <v>21</v>
      </c>
      <c r="O222" t="s">
        <v>87</v>
      </c>
      <c r="P222" t="s">
        <v>29</v>
      </c>
      <c r="Q222" t="s">
        <v>29</v>
      </c>
      <c r="R222" t="s">
        <v>29</v>
      </c>
      <c r="S222">
        <v>190</v>
      </c>
      <c r="T222">
        <v>9.5</v>
      </c>
      <c r="U222" t="s">
        <v>644</v>
      </c>
      <c r="X222" t="str">
        <f t="shared" si="3"/>
        <v>MWS8</v>
      </c>
      <c r="Y222">
        <f>VLOOKUP($X222,Salt_Elev!$Q$1:$R$128,2,FALSE)</f>
        <v>0.57999999999999996</v>
      </c>
    </row>
    <row r="223" spans="1:25" x14ac:dyDescent="0.25">
      <c r="A223" s="1">
        <v>45071</v>
      </c>
      <c r="B223" s="2">
        <v>0.59861111111111109</v>
      </c>
      <c r="C223" t="s">
        <v>229</v>
      </c>
      <c r="D223" t="s">
        <v>230</v>
      </c>
      <c r="E223" t="s">
        <v>225</v>
      </c>
      <c r="F223" t="s">
        <v>238</v>
      </c>
      <c r="G223">
        <v>8</v>
      </c>
      <c r="H223">
        <v>25.5</v>
      </c>
      <c r="I223">
        <v>90</v>
      </c>
      <c r="J223">
        <v>0</v>
      </c>
      <c r="K223" t="s">
        <v>36</v>
      </c>
      <c r="L223">
        <v>2</v>
      </c>
      <c r="M223">
        <v>50</v>
      </c>
      <c r="N223">
        <v>21</v>
      </c>
      <c r="O223" t="s">
        <v>87</v>
      </c>
      <c r="P223" t="s">
        <v>29</v>
      </c>
      <c r="Q223" t="s">
        <v>29</v>
      </c>
      <c r="R223" t="s">
        <v>29</v>
      </c>
      <c r="S223">
        <v>75</v>
      </c>
      <c r="T223">
        <v>9</v>
      </c>
      <c r="U223" t="s">
        <v>644</v>
      </c>
      <c r="X223" t="str">
        <f t="shared" si="3"/>
        <v>MWS8</v>
      </c>
      <c r="Y223">
        <f>VLOOKUP($X223,Salt_Elev!$Q$1:$R$128,2,FALSE)</f>
        <v>0.57999999999999996</v>
      </c>
    </row>
    <row r="224" spans="1:25" x14ac:dyDescent="0.25">
      <c r="A224" s="1">
        <v>45071</v>
      </c>
      <c r="B224" s="2">
        <v>0.59861111111111109</v>
      </c>
      <c r="C224" t="s">
        <v>229</v>
      </c>
      <c r="D224" t="s">
        <v>230</v>
      </c>
      <c r="E224" t="s">
        <v>225</v>
      </c>
      <c r="F224" t="s">
        <v>238</v>
      </c>
      <c r="G224">
        <v>8</v>
      </c>
      <c r="H224">
        <v>25.5</v>
      </c>
      <c r="I224">
        <v>90</v>
      </c>
      <c r="J224">
        <v>0</v>
      </c>
      <c r="K224" t="s">
        <v>36</v>
      </c>
      <c r="L224">
        <v>2</v>
      </c>
      <c r="M224">
        <v>50</v>
      </c>
      <c r="N224">
        <v>21</v>
      </c>
      <c r="O224" t="s">
        <v>87</v>
      </c>
      <c r="P224" t="s">
        <v>29</v>
      </c>
      <c r="Q224" t="s">
        <v>29</v>
      </c>
      <c r="R224" t="s">
        <v>29</v>
      </c>
      <c r="S224">
        <v>137</v>
      </c>
      <c r="T224">
        <v>9</v>
      </c>
      <c r="U224" t="s">
        <v>644</v>
      </c>
      <c r="X224" t="str">
        <f t="shared" si="3"/>
        <v>MWS8</v>
      </c>
      <c r="Y224">
        <f>VLOOKUP($X224,Salt_Elev!$Q$1:$R$128,2,FALSE)</f>
        <v>0.57999999999999996</v>
      </c>
    </row>
    <row r="225" spans="1:25" x14ac:dyDescent="0.25">
      <c r="A225" s="1">
        <v>45071</v>
      </c>
      <c r="B225" s="2">
        <v>0.59861111111111109</v>
      </c>
      <c r="C225" t="s">
        <v>229</v>
      </c>
      <c r="D225" t="s">
        <v>230</v>
      </c>
      <c r="E225" t="s">
        <v>225</v>
      </c>
      <c r="F225" t="s">
        <v>238</v>
      </c>
      <c r="G225">
        <v>8</v>
      </c>
      <c r="H225">
        <v>25.5</v>
      </c>
      <c r="I225">
        <v>90</v>
      </c>
      <c r="J225">
        <v>0</v>
      </c>
      <c r="K225" t="s">
        <v>36</v>
      </c>
      <c r="L225">
        <v>2</v>
      </c>
      <c r="M225">
        <v>50</v>
      </c>
      <c r="N225">
        <v>21</v>
      </c>
      <c r="O225" t="s">
        <v>87</v>
      </c>
      <c r="P225" t="s">
        <v>29</v>
      </c>
      <c r="Q225" t="s">
        <v>29</v>
      </c>
      <c r="R225" t="s">
        <v>29</v>
      </c>
      <c r="S225">
        <v>222</v>
      </c>
      <c r="T225">
        <v>8.5</v>
      </c>
      <c r="U225" t="s">
        <v>644</v>
      </c>
      <c r="X225" t="str">
        <f t="shared" si="3"/>
        <v>MWS8</v>
      </c>
      <c r="Y225">
        <f>VLOOKUP($X225,Salt_Elev!$Q$1:$R$128,2,FALSE)</f>
        <v>0.57999999999999996</v>
      </c>
    </row>
    <row r="226" spans="1:25" x14ac:dyDescent="0.25">
      <c r="A226" s="1">
        <v>45071</v>
      </c>
      <c r="B226" s="2">
        <v>0.59861111111111109</v>
      </c>
      <c r="C226" t="s">
        <v>229</v>
      </c>
      <c r="D226" t="s">
        <v>230</v>
      </c>
      <c r="E226" t="s">
        <v>225</v>
      </c>
      <c r="F226" t="s">
        <v>238</v>
      </c>
      <c r="G226">
        <v>8</v>
      </c>
      <c r="H226">
        <v>25.5</v>
      </c>
      <c r="I226">
        <v>90</v>
      </c>
      <c r="J226">
        <v>0</v>
      </c>
      <c r="K226" t="s">
        <v>36</v>
      </c>
      <c r="L226">
        <v>2</v>
      </c>
      <c r="M226">
        <v>50</v>
      </c>
      <c r="N226">
        <v>21</v>
      </c>
      <c r="O226" t="s">
        <v>87</v>
      </c>
      <c r="P226" t="s">
        <v>29</v>
      </c>
      <c r="Q226" t="s">
        <v>29</v>
      </c>
      <c r="R226" t="s">
        <v>29</v>
      </c>
      <c r="S226">
        <v>172</v>
      </c>
      <c r="T226">
        <v>7.7</v>
      </c>
      <c r="U226" t="s">
        <v>644</v>
      </c>
      <c r="X226" t="str">
        <f t="shared" si="3"/>
        <v>MWS8</v>
      </c>
      <c r="Y226">
        <f>VLOOKUP($X226,Salt_Elev!$Q$1:$R$128,2,FALSE)</f>
        <v>0.57999999999999996</v>
      </c>
    </row>
    <row r="227" spans="1:25" x14ac:dyDescent="0.25">
      <c r="A227" s="1">
        <v>45071</v>
      </c>
      <c r="B227" s="2">
        <v>0.59861111111111109</v>
      </c>
      <c r="C227" t="s">
        <v>229</v>
      </c>
      <c r="D227" t="s">
        <v>230</v>
      </c>
      <c r="E227" t="s">
        <v>225</v>
      </c>
      <c r="F227" t="s">
        <v>238</v>
      </c>
      <c r="G227">
        <v>8</v>
      </c>
      <c r="H227">
        <v>25.5</v>
      </c>
      <c r="I227">
        <v>90</v>
      </c>
      <c r="J227">
        <v>0</v>
      </c>
      <c r="K227" t="s">
        <v>36</v>
      </c>
      <c r="L227">
        <v>2</v>
      </c>
      <c r="M227">
        <v>50</v>
      </c>
      <c r="N227">
        <v>21</v>
      </c>
      <c r="O227" t="s">
        <v>87</v>
      </c>
      <c r="P227" t="s">
        <v>29</v>
      </c>
      <c r="Q227" t="s">
        <v>29</v>
      </c>
      <c r="R227" t="s">
        <v>29</v>
      </c>
      <c r="S227">
        <v>182</v>
      </c>
      <c r="T227">
        <v>7.2</v>
      </c>
      <c r="U227" t="s">
        <v>644</v>
      </c>
      <c r="X227" t="str">
        <f t="shared" si="3"/>
        <v>MWS8</v>
      </c>
      <c r="Y227">
        <f>VLOOKUP($X227,Salt_Elev!$Q$1:$R$128,2,FALSE)</f>
        <v>0.57999999999999996</v>
      </c>
    </row>
    <row r="228" spans="1:25" x14ac:dyDescent="0.25">
      <c r="A228" s="1">
        <v>45071</v>
      </c>
      <c r="B228" s="2">
        <v>0.59861111111111109</v>
      </c>
      <c r="C228" t="s">
        <v>229</v>
      </c>
      <c r="D228" t="s">
        <v>230</v>
      </c>
      <c r="E228" t="s">
        <v>225</v>
      </c>
      <c r="F228" t="s">
        <v>238</v>
      </c>
      <c r="G228">
        <v>8</v>
      </c>
      <c r="H228">
        <v>25.5</v>
      </c>
      <c r="I228">
        <v>90</v>
      </c>
      <c r="J228">
        <v>0</v>
      </c>
      <c r="K228" t="s">
        <v>36</v>
      </c>
      <c r="L228">
        <v>2</v>
      </c>
      <c r="M228">
        <v>50</v>
      </c>
      <c r="N228">
        <v>21</v>
      </c>
      <c r="O228" t="s">
        <v>87</v>
      </c>
      <c r="P228" t="s">
        <v>29</v>
      </c>
      <c r="Q228" t="s">
        <v>29</v>
      </c>
      <c r="R228" t="s">
        <v>29</v>
      </c>
      <c r="S228">
        <v>160</v>
      </c>
      <c r="T228">
        <v>7</v>
      </c>
      <c r="U228" t="s">
        <v>644</v>
      </c>
      <c r="X228" t="str">
        <f t="shared" si="3"/>
        <v>MWS8</v>
      </c>
      <c r="Y228">
        <f>VLOOKUP($X228,Salt_Elev!$Q$1:$R$128,2,FALSE)</f>
        <v>0.57999999999999996</v>
      </c>
    </row>
    <row r="229" spans="1:25" x14ac:dyDescent="0.25">
      <c r="A229" s="1">
        <v>45071</v>
      </c>
      <c r="B229" s="2">
        <v>0.59861111111111109</v>
      </c>
      <c r="C229" t="s">
        <v>229</v>
      </c>
      <c r="D229" t="s">
        <v>230</v>
      </c>
      <c r="E229" t="s">
        <v>225</v>
      </c>
      <c r="F229" t="s">
        <v>238</v>
      </c>
      <c r="G229">
        <v>8</v>
      </c>
      <c r="H229">
        <v>25.5</v>
      </c>
      <c r="I229">
        <v>90</v>
      </c>
      <c r="J229">
        <v>0</v>
      </c>
      <c r="K229" t="s">
        <v>36</v>
      </c>
      <c r="L229">
        <v>2</v>
      </c>
      <c r="M229">
        <v>50</v>
      </c>
      <c r="N229">
        <v>21</v>
      </c>
      <c r="O229" t="s">
        <v>87</v>
      </c>
      <c r="P229" t="s">
        <v>29</v>
      </c>
      <c r="Q229" t="s">
        <v>29</v>
      </c>
      <c r="R229" t="s">
        <v>29</v>
      </c>
      <c r="S229">
        <v>173</v>
      </c>
      <c r="T229">
        <v>5</v>
      </c>
      <c r="U229" t="s">
        <v>644</v>
      </c>
      <c r="X229" t="str">
        <f t="shared" si="3"/>
        <v>MWS8</v>
      </c>
      <c r="Y229">
        <f>VLOOKUP($X229,Salt_Elev!$Q$1:$R$128,2,FALSE)</f>
        <v>0.57999999999999996</v>
      </c>
    </row>
    <row r="230" spans="1:25" x14ac:dyDescent="0.25">
      <c r="A230" s="1">
        <v>45071</v>
      </c>
      <c r="B230" s="2">
        <v>0.59861111111111109</v>
      </c>
      <c r="C230" t="s">
        <v>229</v>
      </c>
      <c r="D230" t="s">
        <v>230</v>
      </c>
      <c r="E230" t="s">
        <v>225</v>
      </c>
      <c r="F230" t="s">
        <v>238</v>
      </c>
      <c r="G230">
        <v>8</v>
      </c>
      <c r="H230">
        <v>25.5</v>
      </c>
      <c r="I230">
        <v>90</v>
      </c>
      <c r="J230">
        <v>0</v>
      </c>
      <c r="K230" t="s">
        <v>36</v>
      </c>
      <c r="L230">
        <v>2</v>
      </c>
      <c r="M230">
        <v>50</v>
      </c>
      <c r="N230">
        <v>21</v>
      </c>
      <c r="O230" t="s">
        <v>87</v>
      </c>
      <c r="P230" t="s">
        <v>29</v>
      </c>
      <c r="Q230" t="s">
        <v>29</v>
      </c>
      <c r="R230" t="s">
        <v>29</v>
      </c>
      <c r="S230">
        <v>155</v>
      </c>
      <c r="T230">
        <v>4.5999999999999996</v>
      </c>
      <c r="U230" t="s">
        <v>644</v>
      </c>
      <c r="X230" t="str">
        <f t="shared" si="3"/>
        <v>MWS8</v>
      </c>
      <c r="Y230">
        <f>VLOOKUP($X230,Salt_Elev!$Q$1:$R$128,2,FALSE)</f>
        <v>0.57999999999999996</v>
      </c>
    </row>
    <row r="231" spans="1:25" x14ac:dyDescent="0.25">
      <c r="A231" s="1">
        <v>45071</v>
      </c>
      <c r="B231" s="2">
        <v>0.59861111111111109</v>
      </c>
      <c r="C231" t="s">
        <v>229</v>
      </c>
      <c r="D231" t="s">
        <v>230</v>
      </c>
      <c r="E231" t="s">
        <v>225</v>
      </c>
      <c r="F231" t="s">
        <v>238</v>
      </c>
      <c r="G231">
        <v>8</v>
      </c>
      <c r="H231">
        <v>25.5</v>
      </c>
      <c r="I231">
        <v>90</v>
      </c>
      <c r="J231">
        <v>0</v>
      </c>
      <c r="K231" t="s">
        <v>27</v>
      </c>
      <c r="L231">
        <v>88</v>
      </c>
      <c r="M231">
        <v>30</v>
      </c>
      <c r="N231">
        <v>295</v>
      </c>
      <c r="O231" t="s">
        <v>242</v>
      </c>
      <c r="P231" t="s">
        <v>29</v>
      </c>
      <c r="Q231" t="s">
        <v>29</v>
      </c>
      <c r="R231" t="s">
        <v>243</v>
      </c>
      <c r="S231">
        <v>101</v>
      </c>
      <c r="T231">
        <v>1.5</v>
      </c>
      <c r="U231" t="s">
        <v>644</v>
      </c>
      <c r="X231" t="str">
        <f t="shared" si="3"/>
        <v>MWS8</v>
      </c>
      <c r="Y231">
        <f>VLOOKUP($X231,Salt_Elev!$Q$1:$R$128,2,FALSE)</f>
        <v>0.57999999999999996</v>
      </c>
    </row>
    <row r="232" spans="1:25" x14ac:dyDescent="0.25">
      <c r="A232" s="1">
        <v>45071</v>
      </c>
      <c r="B232" s="2">
        <v>0.59861111111111109</v>
      </c>
      <c r="C232" t="s">
        <v>229</v>
      </c>
      <c r="D232" t="s">
        <v>230</v>
      </c>
      <c r="E232" t="s">
        <v>225</v>
      </c>
      <c r="F232" t="s">
        <v>238</v>
      </c>
      <c r="G232">
        <v>8</v>
      </c>
      <c r="H232">
        <v>25.5</v>
      </c>
      <c r="I232">
        <v>90</v>
      </c>
      <c r="J232">
        <v>0</v>
      </c>
      <c r="K232" t="s">
        <v>27</v>
      </c>
      <c r="L232">
        <v>88</v>
      </c>
      <c r="M232">
        <v>30</v>
      </c>
      <c r="N232">
        <v>295</v>
      </c>
      <c r="O232" t="s">
        <v>242</v>
      </c>
      <c r="P232" t="s">
        <v>29</v>
      </c>
      <c r="Q232" t="s">
        <v>29</v>
      </c>
      <c r="R232" t="s">
        <v>243</v>
      </c>
      <c r="S232">
        <v>158</v>
      </c>
      <c r="T232">
        <v>1.1000000000000001</v>
      </c>
      <c r="U232" t="s">
        <v>644</v>
      </c>
      <c r="X232" t="str">
        <f t="shared" si="3"/>
        <v>MWS8</v>
      </c>
      <c r="Y232">
        <f>VLOOKUP($X232,Salt_Elev!$Q$1:$R$128,2,FALSE)</f>
        <v>0.57999999999999996</v>
      </c>
    </row>
    <row r="233" spans="1:25" x14ac:dyDescent="0.25">
      <c r="A233" s="1">
        <v>45071</v>
      </c>
      <c r="B233" s="2">
        <v>0.59861111111111109</v>
      </c>
      <c r="C233" t="s">
        <v>229</v>
      </c>
      <c r="D233" t="s">
        <v>230</v>
      </c>
      <c r="E233" t="s">
        <v>225</v>
      </c>
      <c r="F233" t="s">
        <v>238</v>
      </c>
      <c r="G233">
        <v>8</v>
      </c>
      <c r="H233">
        <v>25.5</v>
      </c>
      <c r="I233">
        <v>90</v>
      </c>
      <c r="J233">
        <v>0</v>
      </c>
      <c r="K233" t="s">
        <v>27</v>
      </c>
      <c r="L233">
        <v>88</v>
      </c>
      <c r="M233">
        <v>30</v>
      </c>
      <c r="N233">
        <v>295</v>
      </c>
      <c r="O233" t="s">
        <v>242</v>
      </c>
      <c r="P233" t="s">
        <v>29</v>
      </c>
      <c r="Q233" t="s">
        <v>29</v>
      </c>
      <c r="R233" t="s">
        <v>243</v>
      </c>
      <c r="S233">
        <v>132</v>
      </c>
      <c r="T233">
        <v>1</v>
      </c>
      <c r="U233" t="s">
        <v>644</v>
      </c>
      <c r="X233" t="str">
        <f t="shared" si="3"/>
        <v>MWS8</v>
      </c>
      <c r="Y233">
        <f>VLOOKUP($X233,Salt_Elev!$Q$1:$R$128,2,FALSE)</f>
        <v>0.57999999999999996</v>
      </c>
    </row>
    <row r="234" spans="1:25" x14ac:dyDescent="0.25">
      <c r="A234" s="1">
        <v>45071</v>
      </c>
      <c r="B234" s="2">
        <v>0.59861111111111109</v>
      </c>
      <c r="C234" t="s">
        <v>229</v>
      </c>
      <c r="D234" t="s">
        <v>230</v>
      </c>
      <c r="E234" t="s">
        <v>225</v>
      </c>
      <c r="F234" t="s">
        <v>238</v>
      </c>
      <c r="G234">
        <v>8</v>
      </c>
      <c r="H234">
        <v>25.5</v>
      </c>
      <c r="I234">
        <v>90</v>
      </c>
      <c r="J234">
        <v>0</v>
      </c>
      <c r="K234" t="s">
        <v>27</v>
      </c>
      <c r="L234">
        <v>88</v>
      </c>
      <c r="M234">
        <v>30</v>
      </c>
      <c r="N234">
        <v>295</v>
      </c>
      <c r="O234" t="s">
        <v>242</v>
      </c>
      <c r="P234" t="s">
        <v>29</v>
      </c>
      <c r="Q234" t="s">
        <v>29</v>
      </c>
      <c r="R234" t="s">
        <v>243</v>
      </c>
      <c r="S234">
        <v>48</v>
      </c>
      <c r="T234">
        <v>1</v>
      </c>
      <c r="U234" t="s">
        <v>644</v>
      </c>
      <c r="X234" t="str">
        <f t="shared" si="3"/>
        <v>MWS8</v>
      </c>
      <c r="Y234">
        <f>VLOOKUP($X234,Salt_Elev!$Q$1:$R$128,2,FALSE)</f>
        <v>0.57999999999999996</v>
      </c>
    </row>
    <row r="235" spans="1:25" x14ac:dyDescent="0.25">
      <c r="A235" s="1">
        <v>45071</v>
      </c>
      <c r="B235" s="2">
        <v>0.59861111111111109</v>
      </c>
      <c r="C235" t="s">
        <v>229</v>
      </c>
      <c r="D235" t="s">
        <v>230</v>
      </c>
      <c r="E235" t="s">
        <v>225</v>
      </c>
      <c r="F235" t="s">
        <v>238</v>
      </c>
      <c r="G235">
        <v>8</v>
      </c>
      <c r="H235">
        <v>25.5</v>
      </c>
      <c r="I235">
        <v>90</v>
      </c>
      <c r="J235">
        <v>0</v>
      </c>
      <c r="K235" t="s">
        <v>27</v>
      </c>
      <c r="L235">
        <v>88</v>
      </c>
      <c r="M235">
        <v>30</v>
      </c>
      <c r="N235">
        <v>295</v>
      </c>
      <c r="O235" t="s">
        <v>242</v>
      </c>
      <c r="P235" t="s">
        <v>29</v>
      </c>
      <c r="Q235" t="s">
        <v>29</v>
      </c>
      <c r="R235" t="s">
        <v>243</v>
      </c>
      <c r="S235">
        <v>164</v>
      </c>
      <c r="T235">
        <v>0.8</v>
      </c>
      <c r="U235" t="s">
        <v>644</v>
      </c>
      <c r="X235" t="str">
        <f t="shared" si="3"/>
        <v>MWS8</v>
      </c>
      <c r="Y235">
        <f>VLOOKUP($X235,Salt_Elev!$Q$1:$R$128,2,FALSE)</f>
        <v>0.57999999999999996</v>
      </c>
    </row>
    <row r="236" spans="1:25" x14ac:dyDescent="0.25">
      <c r="A236" s="1">
        <v>45071</v>
      </c>
      <c r="B236" s="2">
        <v>0.59861111111111109</v>
      </c>
      <c r="C236" t="s">
        <v>229</v>
      </c>
      <c r="D236" t="s">
        <v>230</v>
      </c>
      <c r="E236" t="s">
        <v>225</v>
      </c>
      <c r="F236" t="s">
        <v>238</v>
      </c>
      <c r="G236">
        <v>8</v>
      </c>
      <c r="H236">
        <v>25.5</v>
      </c>
      <c r="I236">
        <v>90</v>
      </c>
      <c r="J236">
        <v>0</v>
      </c>
      <c r="K236" t="s">
        <v>27</v>
      </c>
      <c r="L236">
        <v>88</v>
      </c>
      <c r="M236">
        <v>30</v>
      </c>
      <c r="N236">
        <v>295</v>
      </c>
      <c r="O236" t="s">
        <v>242</v>
      </c>
      <c r="P236" t="s">
        <v>29</v>
      </c>
      <c r="Q236" t="s">
        <v>29</v>
      </c>
      <c r="R236" t="s">
        <v>243</v>
      </c>
      <c r="S236">
        <v>93</v>
      </c>
      <c r="T236">
        <v>0.5</v>
      </c>
      <c r="U236" t="s">
        <v>644</v>
      </c>
      <c r="X236" t="str">
        <f t="shared" si="3"/>
        <v>MWS8</v>
      </c>
      <c r="Y236">
        <f>VLOOKUP($X236,Salt_Elev!$Q$1:$R$128,2,FALSE)</f>
        <v>0.57999999999999996</v>
      </c>
    </row>
    <row r="237" spans="1:25" x14ac:dyDescent="0.25">
      <c r="A237" s="1">
        <v>45071</v>
      </c>
      <c r="B237" s="2">
        <v>0.59861111111111109</v>
      </c>
      <c r="C237" t="s">
        <v>229</v>
      </c>
      <c r="D237" t="s">
        <v>230</v>
      </c>
      <c r="E237" t="s">
        <v>225</v>
      </c>
      <c r="F237" t="s">
        <v>238</v>
      </c>
      <c r="G237">
        <v>8</v>
      </c>
      <c r="H237">
        <v>25.5</v>
      </c>
      <c r="I237">
        <v>90</v>
      </c>
      <c r="J237">
        <v>0</v>
      </c>
      <c r="K237" t="s">
        <v>27</v>
      </c>
      <c r="L237">
        <v>88</v>
      </c>
      <c r="M237">
        <v>30</v>
      </c>
      <c r="N237">
        <v>295</v>
      </c>
      <c r="O237" t="s">
        <v>242</v>
      </c>
      <c r="P237" t="s">
        <v>29</v>
      </c>
      <c r="Q237" t="s">
        <v>29</v>
      </c>
      <c r="R237" t="s">
        <v>243</v>
      </c>
      <c r="S237">
        <v>84</v>
      </c>
      <c r="T237">
        <v>0.5</v>
      </c>
      <c r="U237" t="s">
        <v>644</v>
      </c>
      <c r="X237" t="str">
        <f t="shared" si="3"/>
        <v>MWS8</v>
      </c>
      <c r="Y237">
        <f>VLOOKUP($X237,Salt_Elev!$Q$1:$R$128,2,FALSE)</f>
        <v>0.57999999999999996</v>
      </c>
    </row>
    <row r="238" spans="1:25" x14ac:dyDescent="0.25">
      <c r="A238" s="1">
        <v>45071</v>
      </c>
      <c r="B238" s="2">
        <v>0.59861111111111109</v>
      </c>
      <c r="C238" t="s">
        <v>229</v>
      </c>
      <c r="D238" t="s">
        <v>230</v>
      </c>
      <c r="E238" t="s">
        <v>225</v>
      </c>
      <c r="F238" t="s">
        <v>238</v>
      </c>
      <c r="G238">
        <v>8</v>
      </c>
      <c r="H238">
        <v>25.5</v>
      </c>
      <c r="I238">
        <v>90</v>
      </c>
      <c r="J238">
        <v>0</v>
      </c>
      <c r="K238" t="s">
        <v>27</v>
      </c>
      <c r="L238">
        <v>88</v>
      </c>
      <c r="M238">
        <v>30</v>
      </c>
      <c r="N238">
        <v>295</v>
      </c>
      <c r="O238" t="s">
        <v>242</v>
      </c>
      <c r="P238" t="s">
        <v>29</v>
      </c>
      <c r="Q238" t="s">
        <v>29</v>
      </c>
      <c r="R238" t="s">
        <v>243</v>
      </c>
      <c r="S238">
        <v>86</v>
      </c>
      <c r="T238">
        <v>0.5</v>
      </c>
      <c r="U238" t="s">
        <v>644</v>
      </c>
      <c r="X238" t="str">
        <f t="shared" si="3"/>
        <v>MWS8</v>
      </c>
      <c r="Y238">
        <f>VLOOKUP($X238,Salt_Elev!$Q$1:$R$128,2,FALSE)</f>
        <v>0.57999999999999996</v>
      </c>
    </row>
    <row r="239" spans="1:25" x14ac:dyDescent="0.25">
      <c r="A239" s="1">
        <v>45071</v>
      </c>
      <c r="B239" s="2">
        <v>0.59861111111111109</v>
      </c>
      <c r="C239" t="s">
        <v>229</v>
      </c>
      <c r="D239" t="s">
        <v>230</v>
      </c>
      <c r="E239" t="s">
        <v>225</v>
      </c>
      <c r="F239" t="s">
        <v>238</v>
      </c>
      <c r="G239">
        <v>8</v>
      </c>
      <c r="H239">
        <v>25.5</v>
      </c>
      <c r="I239">
        <v>90</v>
      </c>
      <c r="J239">
        <v>0</v>
      </c>
      <c r="K239" t="s">
        <v>27</v>
      </c>
      <c r="L239">
        <v>88</v>
      </c>
      <c r="M239">
        <v>30</v>
      </c>
      <c r="N239">
        <v>295</v>
      </c>
      <c r="O239" t="s">
        <v>242</v>
      </c>
      <c r="P239" t="s">
        <v>29</v>
      </c>
      <c r="Q239" t="s">
        <v>29</v>
      </c>
      <c r="R239" t="s">
        <v>243</v>
      </c>
      <c r="S239">
        <v>136</v>
      </c>
      <c r="T239">
        <v>0.5</v>
      </c>
      <c r="U239" t="s">
        <v>644</v>
      </c>
      <c r="X239" t="str">
        <f t="shared" si="3"/>
        <v>MWS8</v>
      </c>
      <c r="Y239">
        <f>VLOOKUP($X239,Salt_Elev!$Q$1:$R$128,2,FALSE)</f>
        <v>0.57999999999999996</v>
      </c>
    </row>
    <row r="240" spans="1:25" x14ac:dyDescent="0.25">
      <c r="A240" s="1">
        <v>45071</v>
      </c>
      <c r="B240" s="2">
        <v>0.59861111111111109</v>
      </c>
      <c r="C240" t="s">
        <v>229</v>
      </c>
      <c r="D240" t="s">
        <v>230</v>
      </c>
      <c r="E240" t="s">
        <v>225</v>
      </c>
      <c r="F240" t="s">
        <v>238</v>
      </c>
      <c r="G240">
        <v>8</v>
      </c>
      <c r="H240">
        <v>25.5</v>
      </c>
      <c r="I240">
        <v>90</v>
      </c>
      <c r="J240">
        <v>0</v>
      </c>
      <c r="K240" t="s">
        <v>27</v>
      </c>
      <c r="L240">
        <v>88</v>
      </c>
      <c r="M240">
        <v>30</v>
      </c>
      <c r="N240">
        <v>295</v>
      </c>
      <c r="O240" t="s">
        <v>242</v>
      </c>
      <c r="P240" t="s">
        <v>29</v>
      </c>
      <c r="Q240" t="s">
        <v>29</v>
      </c>
      <c r="R240" t="s">
        <v>243</v>
      </c>
      <c r="S240">
        <v>190</v>
      </c>
      <c r="T240">
        <v>0.3</v>
      </c>
      <c r="U240" t="s">
        <v>644</v>
      </c>
      <c r="X240" t="str">
        <f t="shared" si="3"/>
        <v>MWS8</v>
      </c>
      <c r="Y240">
        <f>VLOOKUP($X240,Salt_Elev!$Q$1:$R$128,2,FALSE)</f>
        <v>0.57999999999999996</v>
      </c>
    </row>
    <row r="241" spans="1:25" x14ac:dyDescent="0.25">
      <c r="A241" s="1">
        <v>45069</v>
      </c>
      <c r="B241" s="2">
        <v>0.53680555555555554</v>
      </c>
      <c r="C241" t="s">
        <v>61</v>
      </c>
      <c r="D241" t="s">
        <v>228</v>
      </c>
      <c r="E241" t="s">
        <v>225</v>
      </c>
      <c r="F241" t="s">
        <v>231</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228</v>
      </c>
      <c r="E242" t="s">
        <v>225</v>
      </c>
      <c r="F242" t="s">
        <v>231</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228</v>
      </c>
      <c r="E243" t="s">
        <v>225</v>
      </c>
      <c r="F243" t="s">
        <v>231</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228</v>
      </c>
      <c r="E244" t="s">
        <v>225</v>
      </c>
      <c r="F244" t="s">
        <v>231</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228</v>
      </c>
      <c r="E245" t="s">
        <v>225</v>
      </c>
      <c r="F245" t="s">
        <v>231</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228</v>
      </c>
      <c r="E246" t="s">
        <v>225</v>
      </c>
      <c r="F246" t="s">
        <v>231</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228</v>
      </c>
      <c r="E247" t="s">
        <v>225</v>
      </c>
      <c r="F247" t="s">
        <v>231</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228</v>
      </c>
      <c r="E248" t="s">
        <v>225</v>
      </c>
      <c r="F248" t="s">
        <v>231</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228</v>
      </c>
      <c r="E249" t="s">
        <v>225</v>
      </c>
      <c r="F249" t="s">
        <v>231</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228</v>
      </c>
      <c r="E250" t="s">
        <v>225</v>
      </c>
      <c r="F250" t="s">
        <v>231</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228</v>
      </c>
      <c r="E251" t="s">
        <v>225</v>
      </c>
      <c r="F251" t="s">
        <v>231</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228</v>
      </c>
      <c r="E252" t="s">
        <v>225</v>
      </c>
      <c r="F252" t="s">
        <v>231</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228</v>
      </c>
      <c r="E253" t="s">
        <v>225</v>
      </c>
      <c r="F253" t="s">
        <v>231</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228</v>
      </c>
      <c r="E254" t="s">
        <v>225</v>
      </c>
      <c r="F254" t="s">
        <v>231</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228</v>
      </c>
      <c r="E255" t="s">
        <v>225</v>
      </c>
      <c r="F255" t="s">
        <v>231</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228</v>
      </c>
      <c r="E256" t="s">
        <v>225</v>
      </c>
      <c r="F256" t="s">
        <v>231</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228</v>
      </c>
      <c r="E257" t="s">
        <v>225</v>
      </c>
      <c r="F257" t="s">
        <v>231</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228</v>
      </c>
      <c r="E258" t="s">
        <v>225</v>
      </c>
      <c r="F258" t="s">
        <v>231</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228</v>
      </c>
      <c r="E259" t="s">
        <v>225</v>
      </c>
      <c r="F259" t="s">
        <v>231</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228</v>
      </c>
      <c r="E260" t="s">
        <v>225</v>
      </c>
      <c r="F260" t="s">
        <v>231</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232</v>
      </c>
      <c r="D261" t="s">
        <v>233</v>
      </c>
      <c r="E261" t="s">
        <v>225</v>
      </c>
      <c r="F261" t="s">
        <v>231</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232</v>
      </c>
      <c r="D262" t="s">
        <v>233</v>
      </c>
      <c r="E262" t="s">
        <v>225</v>
      </c>
      <c r="F262" t="s">
        <v>231</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232</v>
      </c>
      <c r="D263" t="s">
        <v>233</v>
      </c>
      <c r="E263" t="s">
        <v>225</v>
      </c>
      <c r="F263" t="s">
        <v>231</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232</v>
      </c>
      <c r="D264" t="s">
        <v>233</v>
      </c>
      <c r="E264" t="s">
        <v>225</v>
      </c>
      <c r="F264" t="s">
        <v>231</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232</v>
      </c>
      <c r="D265" t="s">
        <v>233</v>
      </c>
      <c r="E265" t="s">
        <v>225</v>
      </c>
      <c r="F265" t="s">
        <v>231</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232</v>
      </c>
      <c r="D266" t="s">
        <v>233</v>
      </c>
      <c r="E266" t="s">
        <v>225</v>
      </c>
      <c r="F266" t="s">
        <v>231</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232</v>
      </c>
      <c r="D267" t="s">
        <v>233</v>
      </c>
      <c r="E267" t="s">
        <v>225</v>
      </c>
      <c r="F267" t="s">
        <v>231</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232</v>
      </c>
      <c r="D268" t="s">
        <v>233</v>
      </c>
      <c r="E268" t="s">
        <v>225</v>
      </c>
      <c r="F268" t="s">
        <v>231</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232</v>
      </c>
      <c r="D269" t="s">
        <v>233</v>
      </c>
      <c r="E269" t="s">
        <v>225</v>
      </c>
      <c r="F269" t="s">
        <v>231</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232</v>
      </c>
      <c r="D270" t="s">
        <v>233</v>
      </c>
      <c r="E270" t="s">
        <v>225</v>
      </c>
      <c r="F270" t="s">
        <v>231</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232</v>
      </c>
      <c r="D271" t="s">
        <v>233</v>
      </c>
      <c r="E271" t="s">
        <v>225</v>
      </c>
      <c r="F271" t="s">
        <v>231</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232</v>
      </c>
      <c r="D272" t="s">
        <v>233</v>
      </c>
      <c r="E272" t="s">
        <v>225</v>
      </c>
      <c r="F272" t="s">
        <v>231</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232</v>
      </c>
      <c r="D273" t="s">
        <v>233</v>
      </c>
      <c r="E273" t="s">
        <v>225</v>
      </c>
      <c r="F273" t="s">
        <v>231</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232</v>
      </c>
      <c r="D274" t="s">
        <v>233</v>
      </c>
      <c r="E274" t="s">
        <v>225</v>
      </c>
      <c r="F274" t="s">
        <v>231</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232</v>
      </c>
      <c r="D275" t="s">
        <v>233</v>
      </c>
      <c r="E275" t="s">
        <v>225</v>
      </c>
      <c r="F275" t="s">
        <v>231</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232</v>
      </c>
      <c r="D276" t="s">
        <v>233</v>
      </c>
      <c r="E276" t="s">
        <v>225</v>
      </c>
      <c r="F276" t="s">
        <v>231</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232</v>
      </c>
      <c r="D277" t="s">
        <v>233</v>
      </c>
      <c r="E277" t="s">
        <v>225</v>
      </c>
      <c r="F277" t="s">
        <v>231</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232</v>
      </c>
      <c r="D278" t="s">
        <v>233</v>
      </c>
      <c r="E278" t="s">
        <v>225</v>
      </c>
      <c r="F278" t="s">
        <v>231</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232</v>
      </c>
      <c r="D279" t="s">
        <v>233</v>
      </c>
      <c r="E279" t="s">
        <v>225</v>
      </c>
      <c r="F279" t="s">
        <v>231</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232</v>
      </c>
      <c r="D280" t="s">
        <v>233</v>
      </c>
      <c r="E280" t="s">
        <v>225</v>
      </c>
      <c r="F280" t="s">
        <v>231</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223</v>
      </c>
      <c r="D281" t="s">
        <v>224</v>
      </c>
      <c r="E281" t="s">
        <v>225</v>
      </c>
      <c r="F281" t="s">
        <v>231</v>
      </c>
      <c r="G281">
        <v>3</v>
      </c>
      <c r="H281">
        <v>20.5</v>
      </c>
      <c r="I281">
        <v>13</v>
      </c>
      <c r="J281">
        <v>40</v>
      </c>
      <c r="K281" t="s">
        <v>36</v>
      </c>
      <c r="L281">
        <v>0.5</v>
      </c>
      <c r="M281">
        <v>100</v>
      </c>
      <c r="N281">
        <v>23</v>
      </c>
      <c r="O281" t="s">
        <v>200</v>
      </c>
      <c r="P281" t="s">
        <v>29</v>
      </c>
      <c r="Q281" t="s">
        <v>29</v>
      </c>
      <c r="R281" t="s">
        <v>29</v>
      </c>
      <c r="S281">
        <v>81</v>
      </c>
      <c r="T281">
        <v>11</v>
      </c>
      <c r="U281" t="s">
        <v>250</v>
      </c>
      <c r="X281" t="str">
        <f t="shared" si="4"/>
        <v>VSR3</v>
      </c>
      <c r="Y281">
        <f>VLOOKUP($X281,Salt_Elev!$Q$1:$R$128,2,FALSE)</f>
        <v>0.55600000000000005</v>
      </c>
    </row>
    <row r="282" spans="1:25" x14ac:dyDescent="0.25">
      <c r="A282" s="1">
        <v>45069</v>
      </c>
      <c r="B282" s="2">
        <v>0.57013888888888886</v>
      </c>
      <c r="C282" t="s">
        <v>223</v>
      </c>
      <c r="D282" t="s">
        <v>224</v>
      </c>
      <c r="E282" t="s">
        <v>225</v>
      </c>
      <c r="F282" t="s">
        <v>231</v>
      </c>
      <c r="G282">
        <v>3</v>
      </c>
      <c r="H282">
        <v>20.5</v>
      </c>
      <c r="I282">
        <v>13</v>
      </c>
      <c r="J282">
        <v>40</v>
      </c>
      <c r="K282" t="s">
        <v>36</v>
      </c>
      <c r="L282">
        <v>0.5</v>
      </c>
      <c r="M282">
        <v>100</v>
      </c>
      <c r="N282">
        <v>23</v>
      </c>
      <c r="O282" t="s">
        <v>200</v>
      </c>
      <c r="P282" t="s">
        <v>29</v>
      </c>
      <c r="Q282" t="s">
        <v>29</v>
      </c>
      <c r="R282" t="s">
        <v>29</v>
      </c>
      <c r="S282">
        <v>133</v>
      </c>
      <c r="T282">
        <v>10.5</v>
      </c>
      <c r="U282" t="s">
        <v>250</v>
      </c>
      <c r="X282" t="str">
        <f t="shared" si="4"/>
        <v>VSR3</v>
      </c>
      <c r="Y282">
        <f>VLOOKUP($X282,Salt_Elev!$Q$1:$R$128,2,FALSE)</f>
        <v>0.55600000000000005</v>
      </c>
    </row>
    <row r="283" spans="1:25" x14ac:dyDescent="0.25">
      <c r="A283" s="1">
        <v>45069</v>
      </c>
      <c r="B283" s="2">
        <v>0.57013888888888886</v>
      </c>
      <c r="C283" t="s">
        <v>223</v>
      </c>
      <c r="D283" t="s">
        <v>224</v>
      </c>
      <c r="E283" t="s">
        <v>225</v>
      </c>
      <c r="F283" t="s">
        <v>231</v>
      </c>
      <c r="G283">
        <v>3</v>
      </c>
      <c r="H283">
        <v>20.5</v>
      </c>
      <c r="I283">
        <v>13</v>
      </c>
      <c r="J283">
        <v>40</v>
      </c>
      <c r="K283" t="s">
        <v>36</v>
      </c>
      <c r="L283">
        <v>0.5</v>
      </c>
      <c r="M283">
        <v>100</v>
      </c>
      <c r="N283">
        <v>23</v>
      </c>
      <c r="O283" t="s">
        <v>200</v>
      </c>
      <c r="P283" t="s">
        <v>29</v>
      </c>
      <c r="Q283" t="s">
        <v>29</v>
      </c>
      <c r="R283" t="s">
        <v>29</v>
      </c>
      <c r="S283">
        <v>67</v>
      </c>
      <c r="T283">
        <v>10</v>
      </c>
      <c r="U283" t="s">
        <v>250</v>
      </c>
      <c r="X283" t="str">
        <f t="shared" si="4"/>
        <v>VSR3</v>
      </c>
      <c r="Y283">
        <f>VLOOKUP($X283,Salt_Elev!$Q$1:$R$128,2,FALSE)</f>
        <v>0.55600000000000005</v>
      </c>
    </row>
    <row r="284" spans="1:25" x14ac:dyDescent="0.25">
      <c r="A284" s="1">
        <v>45069</v>
      </c>
      <c r="B284" s="2">
        <v>0.57013888888888886</v>
      </c>
      <c r="C284" t="s">
        <v>223</v>
      </c>
      <c r="D284" t="s">
        <v>224</v>
      </c>
      <c r="E284" t="s">
        <v>225</v>
      </c>
      <c r="F284" t="s">
        <v>231</v>
      </c>
      <c r="G284">
        <v>3</v>
      </c>
      <c r="H284">
        <v>20.5</v>
      </c>
      <c r="I284">
        <v>13</v>
      </c>
      <c r="J284">
        <v>40</v>
      </c>
      <c r="K284" t="s">
        <v>36</v>
      </c>
      <c r="L284">
        <v>0.5</v>
      </c>
      <c r="M284">
        <v>100</v>
      </c>
      <c r="N284">
        <v>23</v>
      </c>
      <c r="O284" t="s">
        <v>200</v>
      </c>
      <c r="P284" t="s">
        <v>29</v>
      </c>
      <c r="Q284" t="s">
        <v>29</v>
      </c>
      <c r="R284" t="s">
        <v>29</v>
      </c>
      <c r="S284">
        <v>147</v>
      </c>
      <c r="T284">
        <v>9.4</v>
      </c>
      <c r="U284" t="s">
        <v>250</v>
      </c>
      <c r="X284" t="str">
        <f t="shared" si="4"/>
        <v>VSR3</v>
      </c>
      <c r="Y284">
        <f>VLOOKUP($X284,Salt_Elev!$Q$1:$R$128,2,FALSE)</f>
        <v>0.55600000000000005</v>
      </c>
    </row>
    <row r="285" spans="1:25" x14ac:dyDescent="0.25">
      <c r="A285" s="1">
        <v>45069</v>
      </c>
      <c r="B285" s="2">
        <v>0.57013888888888886</v>
      </c>
      <c r="C285" t="s">
        <v>223</v>
      </c>
      <c r="D285" t="s">
        <v>224</v>
      </c>
      <c r="E285" t="s">
        <v>225</v>
      </c>
      <c r="F285" t="s">
        <v>231</v>
      </c>
      <c r="G285">
        <v>3</v>
      </c>
      <c r="H285">
        <v>20.5</v>
      </c>
      <c r="I285">
        <v>13</v>
      </c>
      <c r="J285">
        <v>40</v>
      </c>
      <c r="K285" t="s">
        <v>36</v>
      </c>
      <c r="L285">
        <v>0.5</v>
      </c>
      <c r="M285">
        <v>100</v>
      </c>
      <c r="N285">
        <v>23</v>
      </c>
      <c r="O285" t="s">
        <v>200</v>
      </c>
      <c r="P285" t="s">
        <v>29</v>
      </c>
      <c r="Q285" t="s">
        <v>29</v>
      </c>
      <c r="R285" t="s">
        <v>29</v>
      </c>
      <c r="S285">
        <v>165</v>
      </c>
      <c r="T285">
        <v>8.5</v>
      </c>
      <c r="U285" t="s">
        <v>250</v>
      </c>
      <c r="X285" t="str">
        <f t="shared" si="4"/>
        <v>VSR3</v>
      </c>
      <c r="Y285">
        <f>VLOOKUP($X285,Salt_Elev!$Q$1:$R$128,2,FALSE)</f>
        <v>0.55600000000000005</v>
      </c>
    </row>
    <row r="286" spans="1:25" x14ac:dyDescent="0.25">
      <c r="A286" s="1">
        <v>45069</v>
      </c>
      <c r="B286" s="2">
        <v>0.57013888888888886</v>
      </c>
      <c r="C286" t="s">
        <v>223</v>
      </c>
      <c r="D286" t="s">
        <v>224</v>
      </c>
      <c r="E286" t="s">
        <v>225</v>
      </c>
      <c r="F286" t="s">
        <v>231</v>
      </c>
      <c r="G286">
        <v>3</v>
      </c>
      <c r="H286">
        <v>20.5</v>
      </c>
      <c r="I286">
        <v>13</v>
      </c>
      <c r="J286">
        <v>40</v>
      </c>
      <c r="K286" t="s">
        <v>36</v>
      </c>
      <c r="L286">
        <v>0.5</v>
      </c>
      <c r="M286">
        <v>100</v>
      </c>
      <c r="N286">
        <v>23</v>
      </c>
      <c r="O286" t="s">
        <v>200</v>
      </c>
      <c r="P286" t="s">
        <v>29</v>
      </c>
      <c r="Q286" t="s">
        <v>29</v>
      </c>
      <c r="R286" t="s">
        <v>29</v>
      </c>
      <c r="S286">
        <v>167</v>
      </c>
      <c r="T286">
        <v>8</v>
      </c>
      <c r="U286" t="s">
        <v>250</v>
      </c>
      <c r="X286" t="str">
        <f t="shared" si="4"/>
        <v>VSR3</v>
      </c>
      <c r="Y286">
        <f>VLOOKUP($X286,Salt_Elev!$Q$1:$R$128,2,FALSE)</f>
        <v>0.55600000000000005</v>
      </c>
    </row>
    <row r="287" spans="1:25" x14ac:dyDescent="0.25">
      <c r="A287" s="1">
        <v>45069</v>
      </c>
      <c r="B287" s="2">
        <v>0.57013888888888886</v>
      </c>
      <c r="C287" t="s">
        <v>223</v>
      </c>
      <c r="D287" t="s">
        <v>224</v>
      </c>
      <c r="E287" t="s">
        <v>225</v>
      </c>
      <c r="F287" t="s">
        <v>231</v>
      </c>
      <c r="G287">
        <v>3</v>
      </c>
      <c r="H287">
        <v>20.5</v>
      </c>
      <c r="I287">
        <v>13</v>
      </c>
      <c r="J287">
        <v>40</v>
      </c>
      <c r="K287" t="s">
        <v>36</v>
      </c>
      <c r="L287">
        <v>0.5</v>
      </c>
      <c r="M287">
        <v>100</v>
      </c>
      <c r="N287">
        <v>23</v>
      </c>
      <c r="O287" t="s">
        <v>200</v>
      </c>
      <c r="P287" t="s">
        <v>29</v>
      </c>
      <c r="Q287" t="s">
        <v>29</v>
      </c>
      <c r="R287" t="s">
        <v>29</v>
      </c>
      <c r="S287">
        <v>107</v>
      </c>
      <c r="T287">
        <v>7</v>
      </c>
      <c r="U287" t="s">
        <v>250</v>
      </c>
      <c r="X287" t="str">
        <f t="shared" si="4"/>
        <v>VSR3</v>
      </c>
      <c r="Y287">
        <f>VLOOKUP($X287,Salt_Elev!$Q$1:$R$128,2,FALSE)</f>
        <v>0.55600000000000005</v>
      </c>
    </row>
    <row r="288" spans="1:25" x14ac:dyDescent="0.25">
      <c r="A288" s="1">
        <v>45069</v>
      </c>
      <c r="B288" s="2">
        <v>0.57013888888888886</v>
      </c>
      <c r="C288" t="s">
        <v>223</v>
      </c>
      <c r="D288" t="s">
        <v>224</v>
      </c>
      <c r="E288" t="s">
        <v>225</v>
      </c>
      <c r="F288" t="s">
        <v>231</v>
      </c>
      <c r="G288">
        <v>3</v>
      </c>
      <c r="H288">
        <v>20.5</v>
      </c>
      <c r="I288">
        <v>13</v>
      </c>
      <c r="J288">
        <v>40</v>
      </c>
      <c r="K288" t="s">
        <v>36</v>
      </c>
      <c r="L288">
        <v>0.5</v>
      </c>
      <c r="M288">
        <v>100</v>
      </c>
      <c r="N288">
        <v>23</v>
      </c>
      <c r="O288" t="s">
        <v>200</v>
      </c>
      <c r="P288" t="s">
        <v>29</v>
      </c>
      <c r="Q288" t="s">
        <v>29</v>
      </c>
      <c r="R288" t="s">
        <v>29</v>
      </c>
      <c r="S288">
        <v>202</v>
      </c>
      <c r="T288">
        <v>7</v>
      </c>
      <c r="U288" t="s">
        <v>250</v>
      </c>
      <c r="X288" t="str">
        <f t="shared" si="4"/>
        <v>VSR3</v>
      </c>
      <c r="Y288">
        <f>VLOOKUP($X288,Salt_Elev!$Q$1:$R$128,2,FALSE)</f>
        <v>0.55600000000000005</v>
      </c>
    </row>
    <row r="289" spans="1:25" x14ac:dyDescent="0.25">
      <c r="A289" s="1">
        <v>45069</v>
      </c>
      <c r="B289" s="2">
        <v>0.57013888888888886</v>
      </c>
      <c r="C289" t="s">
        <v>223</v>
      </c>
      <c r="D289" t="s">
        <v>224</v>
      </c>
      <c r="E289" t="s">
        <v>225</v>
      </c>
      <c r="F289" t="s">
        <v>231</v>
      </c>
      <c r="G289">
        <v>3</v>
      </c>
      <c r="H289">
        <v>20.5</v>
      </c>
      <c r="I289">
        <v>13</v>
      </c>
      <c r="J289">
        <v>40</v>
      </c>
      <c r="K289" t="s">
        <v>36</v>
      </c>
      <c r="L289">
        <v>0.5</v>
      </c>
      <c r="M289">
        <v>100</v>
      </c>
      <c r="N289">
        <v>23</v>
      </c>
      <c r="O289" t="s">
        <v>200</v>
      </c>
      <c r="P289" t="s">
        <v>29</v>
      </c>
      <c r="Q289" t="s">
        <v>29</v>
      </c>
      <c r="R289" t="s">
        <v>29</v>
      </c>
      <c r="S289">
        <v>156</v>
      </c>
      <c r="T289">
        <v>7</v>
      </c>
      <c r="U289" t="s">
        <v>250</v>
      </c>
      <c r="X289" t="str">
        <f t="shared" si="4"/>
        <v>VSR3</v>
      </c>
      <c r="Y289">
        <f>VLOOKUP($X289,Salt_Elev!$Q$1:$R$128,2,FALSE)</f>
        <v>0.55600000000000005</v>
      </c>
    </row>
    <row r="290" spans="1:25" x14ac:dyDescent="0.25">
      <c r="A290" s="1">
        <v>45069</v>
      </c>
      <c r="B290" s="2">
        <v>0.57013888888888886</v>
      </c>
      <c r="C290" t="s">
        <v>223</v>
      </c>
      <c r="D290" t="s">
        <v>224</v>
      </c>
      <c r="E290" t="s">
        <v>225</v>
      </c>
      <c r="F290" t="s">
        <v>231</v>
      </c>
      <c r="G290">
        <v>3</v>
      </c>
      <c r="H290">
        <v>20.5</v>
      </c>
      <c r="I290">
        <v>13</v>
      </c>
      <c r="J290">
        <v>40</v>
      </c>
      <c r="K290" t="s">
        <v>36</v>
      </c>
      <c r="L290">
        <v>0.5</v>
      </c>
      <c r="M290">
        <v>100</v>
      </c>
      <c r="N290">
        <v>23</v>
      </c>
      <c r="O290" t="s">
        <v>200</v>
      </c>
      <c r="P290" t="s">
        <v>29</v>
      </c>
      <c r="Q290" t="s">
        <v>29</v>
      </c>
      <c r="R290" t="s">
        <v>29</v>
      </c>
      <c r="S290">
        <v>100</v>
      </c>
      <c r="T290">
        <v>5.5</v>
      </c>
      <c r="U290" t="s">
        <v>250</v>
      </c>
      <c r="X290" t="str">
        <f t="shared" si="4"/>
        <v>VSR3</v>
      </c>
      <c r="Y290">
        <f>VLOOKUP($X290,Salt_Elev!$Q$1:$R$128,2,FALSE)</f>
        <v>0.55600000000000005</v>
      </c>
    </row>
    <row r="291" spans="1:25" x14ac:dyDescent="0.25">
      <c r="A291" s="1">
        <v>45069</v>
      </c>
      <c r="B291" s="2">
        <v>0.57013888888888886</v>
      </c>
      <c r="C291" t="s">
        <v>223</v>
      </c>
      <c r="D291" t="s">
        <v>224</v>
      </c>
      <c r="E291" t="s">
        <v>225</v>
      </c>
      <c r="F291" t="s">
        <v>231</v>
      </c>
      <c r="G291">
        <v>3</v>
      </c>
      <c r="H291">
        <v>20.5</v>
      </c>
      <c r="I291">
        <v>13</v>
      </c>
      <c r="J291">
        <v>40</v>
      </c>
      <c r="K291" t="s">
        <v>27</v>
      </c>
      <c r="L291">
        <v>12.5</v>
      </c>
      <c r="M291">
        <v>50</v>
      </c>
      <c r="N291">
        <v>64</v>
      </c>
      <c r="O291" t="s">
        <v>17</v>
      </c>
      <c r="P291" t="s">
        <v>29</v>
      </c>
      <c r="Q291" t="s">
        <v>29</v>
      </c>
      <c r="R291" t="s">
        <v>30</v>
      </c>
      <c r="S291">
        <v>152</v>
      </c>
      <c r="T291" s="5">
        <v>3.5</v>
      </c>
      <c r="U291" t="s">
        <v>250</v>
      </c>
      <c r="V291" t="s">
        <v>251</v>
      </c>
      <c r="X291" t="str">
        <f t="shared" si="4"/>
        <v>VSR3</v>
      </c>
      <c r="Y291">
        <f>VLOOKUP($X291,Salt_Elev!$Q$1:$R$128,2,FALSE)</f>
        <v>0.55600000000000005</v>
      </c>
    </row>
    <row r="292" spans="1:25" x14ac:dyDescent="0.25">
      <c r="A292" s="1">
        <v>45069</v>
      </c>
      <c r="B292" s="2">
        <v>0.57013888888888886</v>
      </c>
      <c r="C292" t="s">
        <v>223</v>
      </c>
      <c r="D292" t="s">
        <v>224</v>
      </c>
      <c r="E292" t="s">
        <v>225</v>
      </c>
      <c r="F292" t="s">
        <v>231</v>
      </c>
      <c r="G292">
        <v>3</v>
      </c>
      <c r="H292">
        <v>20.5</v>
      </c>
      <c r="I292">
        <v>13</v>
      </c>
      <c r="J292">
        <v>40</v>
      </c>
      <c r="K292" t="s">
        <v>27</v>
      </c>
      <c r="L292">
        <v>12.5</v>
      </c>
      <c r="M292">
        <v>50</v>
      </c>
      <c r="N292">
        <v>64</v>
      </c>
      <c r="O292" t="s">
        <v>17</v>
      </c>
      <c r="P292" t="s">
        <v>29</v>
      </c>
      <c r="Q292" t="s">
        <v>29</v>
      </c>
      <c r="R292" t="s">
        <v>30</v>
      </c>
      <c r="S292">
        <v>155</v>
      </c>
      <c r="T292">
        <v>1.5</v>
      </c>
      <c r="U292" t="s">
        <v>250</v>
      </c>
      <c r="V292" t="s">
        <v>251</v>
      </c>
      <c r="X292" t="str">
        <f t="shared" si="4"/>
        <v>VSR3</v>
      </c>
      <c r="Y292">
        <f>VLOOKUP($X292,Salt_Elev!$Q$1:$R$128,2,FALSE)</f>
        <v>0.55600000000000005</v>
      </c>
    </row>
    <row r="293" spans="1:25" x14ac:dyDescent="0.25">
      <c r="A293" s="1">
        <v>45069</v>
      </c>
      <c r="B293" s="2">
        <v>0.57013888888888886</v>
      </c>
      <c r="C293" t="s">
        <v>223</v>
      </c>
      <c r="D293" t="s">
        <v>224</v>
      </c>
      <c r="E293" t="s">
        <v>225</v>
      </c>
      <c r="F293" t="s">
        <v>231</v>
      </c>
      <c r="G293">
        <v>3</v>
      </c>
      <c r="H293">
        <v>20.5</v>
      </c>
      <c r="I293">
        <v>13</v>
      </c>
      <c r="J293">
        <v>40</v>
      </c>
      <c r="K293" t="s">
        <v>27</v>
      </c>
      <c r="L293">
        <v>12.5</v>
      </c>
      <c r="M293">
        <v>50</v>
      </c>
      <c r="N293">
        <v>64</v>
      </c>
      <c r="O293" t="s">
        <v>17</v>
      </c>
      <c r="P293" t="s">
        <v>29</v>
      </c>
      <c r="Q293" t="s">
        <v>29</v>
      </c>
      <c r="R293" t="s">
        <v>30</v>
      </c>
      <c r="S293">
        <v>78</v>
      </c>
      <c r="T293">
        <v>1</v>
      </c>
      <c r="U293" t="s">
        <v>250</v>
      </c>
      <c r="V293" t="s">
        <v>251</v>
      </c>
      <c r="X293" t="str">
        <f t="shared" si="4"/>
        <v>VSR3</v>
      </c>
      <c r="Y293">
        <f>VLOOKUP($X293,Salt_Elev!$Q$1:$R$128,2,FALSE)</f>
        <v>0.55600000000000005</v>
      </c>
    </row>
    <row r="294" spans="1:25" x14ac:dyDescent="0.25">
      <c r="A294" s="1">
        <v>45069</v>
      </c>
      <c r="B294" s="2">
        <v>0.57013888888888886</v>
      </c>
      <c r="C294" t="s">
        <v>223</v>
      </c>
      <c r="D294" t="s">
        <v>224</v>
      </c>
      <c r="E294" t="s">
        <v>225</v>
      </c>
      <c r="F294" t="s">
        <v>231</v>
      </c>
      <c r="G294">
        <v>3</v>
      </c>
      <c r="H294">
        <v>20.5</v>
      </c>
      <c r="I294">
        <v>13</v>
      </c>
      <c r="J294">
        <v>40</v>
      </c>
      <c r="K294" t="s">
        <v>27</v>
      </c>
      <c r="L294">
        <v>12.5</v>
      </c>
      <c r="M294">
        <v>50</v>
      </c>
      <c r="N294">
        <v>64</v>
      </c>
      <c r="O294" t="s">
        <v>17</v>
      </c>
      <c r="P294" t="s">
        <v>29</v>
      </c>
      <c r="Q294" t="s">
        <v>29</v>
      </c>
      <c r="R294" t="s">
        <v>30</v>
      </c>
      <c r="S294">
        <v>92</v>
      </c>
      <c r="T294">
        <v>1</v>
      </c>
      <c r="U294" t="s">
        <v>250</v>
      </c>
      <c r="V294" t="s">
        <v>251</v>
      </c>
      <c r="X294" t="str">
        <f t="shared" si="4"/>
        <v>VSR3</v>
      </c>
      <c r="Y294">
        <f>VLOOKUP($X294,Salt_Elev!$Q$1:$R$128,2,FALSE)</f>
        <v>0.55600000000000005</v>
      </c>
    </row>
    <row r="295" spans="1:25" x14ac:dyDescent="0.25">
      <c r="A295" s="1">
        <v>45069</v>
      </c>
      <c r="B295" s="2">
        <v>0.57013888888888886</v>
      </c>
      <c r="C295" t="s">
        <v>223</v>
      </c>
      <c r="D295" t="s">
        <v>224</v>
      </c>
      <c r="E295" t="s">
        <v>225</v>
      </c>
      <c r="F295" t="s">
        <v>231</v>
      </c>
      <c r="G295">
        <v>3</v>
      </c>
      <c r="H295">
        <v>20.5</v>
      </c>
      <c r="I295">
        <v>13</v>
      </c>
      <c r="J295">
        <v>40</v>
      </c>
      <c r="K295" t="s">
        <v>27</v>
      </c>
      <c r="L295">
        <v>12.5</v>
      </c>
      <c r="M295">
        <v>50</v>
      </c>
      <c r="N295">
        <v>64</v>
      </c>
      <c r="O295" t="s">
        <v>17</v>
      </c>
      <c r="P295" t="s">
        <v>29</v>
      </c>
      <c r="Q295" t="s">
        <v>29</v>
      </c>
      <c r="R295" t="s">
        <v>30</v>
      </c>
      <c r="S295">
        <v>205</v>
      </c>
      <c r="T295">
        <v>1</v>
      </c>
      <c r="U295" t="s">
        <v>250</v>
      </c>
      <c r="V295" t="s">
        <v>251</v>
      </c>
      <c r="X295" t="str">
        <f t="shared" si="4"/>
        <v>VSR3</v>
      </c>
      <c r="Y295">
        <f>VLOOKUP($X295,Salt_Elev!$Q$1:$R$128,2,FALSE)</f>
        <v>0.55600000000000005</v>
      </c>
    </row>
    <row r="296" spans="1:25" x14ac:dyDescent="0.25">
      <c r="A296" s="1">
        <v>45069</v>
      </c>
      <c r="B296" s="2">
        <v>0.57013888888888886</v>
      </c>
      <c r="C296" t="s">
        <v>223</v>
      </c>
      <c r="D296" t="s">
        <v>224</v>
      </c>
      <c r="E296" t="s">
        <v>225</v>
      </c>
      <c r="F296" t="s">
        <v>231</v>
      </c>
      <c r="G296">
        <v>3</v>
      </c>
      <c r="H296">
        <v>20.5</v>
      </c>
      <c r="I296">
        <v>13</v>
      </c>
      <c r="J296">
        <v>40</v>
      </c>
      <c r="K296" t="s">
        <v>27</v>
      </c>
      <c r="L296">
        <v>12.5</v>
      </c>
      <c r="M296">
        <v>50</v>
      </c>
      <c r="N296">
        <v>64</v>
      </c>
      <c r="O296" t="s">
        <v>17</v>
      </c>
      <c r="P296" t="s">
        <v>29</v>
      </c>
      <c r="Q296" t="s">
        <v>29</v>
      </c>
      <c r="R296" t="s">
        <v>30</v>
      </c>
      <c r="S296">
        <v>132</v>
      </c>
      <c r="T296">
        <v>1</v>
      </c>
      <c r="U296" t="s">
        <v>250</v>
      </c>
      <c r="V296" t="s">
        <v>251</v>
      </c>
      <c r="X296" t="str">
        <f t="shared" si="4"/>
        <v>VSR3</v>
      </c>
      <c r="Y296">
        <f>VLOOKUP($X296,Salt_Elev!$Q$1:$R$128,2,FALSE)</f>
        <v>0.55600000000000005</v>
      </c>
    </row>
    <row r="297" spans="1:25" x14ac:dyDescent="0.25">
      <c r="A297" s="1">
        <v>45069</v>
      </c>
      <c r="B297" s="2">
        <v>0.57013888888888886</v>
      </c>
      <c r="C297" t="s">
        <v>223</v>
      </c>
      <c r="D297" t="s">
        <v>224</v>
      </c>
      <c r="E297" t="s">
        <v>225</v>
      </c>
      <c r="F297" t="s">
        <v>231</v>
      </c>
      <c r="G297">
        <v>3</v>
      </c>
      <c r="H297">
        <v>20.5</v>
      </c>
      <c r="I297">
        <v>13</v>
      </c>
      <c r="J297">
        <v>40</v>
      </c>
      <c r="K297" t="s">
        <v>27</v>
      </c>
      <c r="L297">
        <v>12.5</v>
      </c>
      <c r="M297">
        <v>50</v>
      </c>
      <c r="N297">
        <v>64</v>
      </c>
      <c r="O297" t="s">
        <v>17</v>
      </c>
      <c r="P297" t="s">
        <v>29</v>
      </c>
      <c r="Q297" t="s">
        <v>29</v>
      </c>
      <c r="R297" t="s">
        <v>30</v>
      </c>
      <c r="S297">
        <v>110</v>
      </c>
      <c r="T297">
        <v>1</v>
      </c>
      <c r="U297" t="s">
        <v>250</v>
      </c>
      <c r="V297" t="s">
        <v>251</v>
      </c>
      <c r="X297" t="str">
        <f t="shared" si="4"/>
        <v>VSR3</v>
      </c>
      <c r="Y297">
        <f>VLOOKUP($X297,Salt_Elev!$Q$1:$R$128,2,FALSE)</f>
        <v>0.55600000000000005</v>
      </c>
    </row>
    <row r="298" spans="1:25" x14ac:dyDescent="0.25">
      <c r="A298" s="1">
        <v>45069</v>
      </c>
      <c r="B298" s="2">
        <v>0.57013888888888886</v>
      </c>
      <c r="C298" t="s">
        <v>223</v>
      </c>
      <c r="D298" t="s">
        <v>224</v>
      </c>
      <c r="E298" t="s">
        <v>225</v>
      </c>
      <c r="F298" t="s">
        <v>231</v>
      </c>
      <c r="G298">
        <v>3</v>
      </c>
      <c r="H298">
        <v>20.5</v>
      </c>
      <c r="I298">
        <v>13</v>
      </c>
      <c r="J298">
        <v>40</v>
      </c>
      <c r="K298" t="s">
        <v>27</v>
      </c>
      <c r="L298">
        <v>12.5</v>
      </c>
      <c r="M298">
        <v>50</v>
      </c>
      <c r="N298">
        <v>64</v>
      </c>
      <c r="O298" t="s">
        <v>17</v>
      </c>
      <c r="P298" t="s">
        <v>29</v>
      </c>
      <c r="Q298" t="s">
        <v>29</v>
      </c>
      <c r="R298" t="s">
        <v>30</v>
      </c>
      <c r="S298">
        <v>183</v>
      </c>
      <c r="T298">
        <v>1</v>
      </c>
      <c r="U298" t="s">
        <v>250</v>
      </c>
      <c r="V298" t="s">
        <v>251</v>
      </c>
      <c r="X298" t="str">
        <f t="shared" si="4"/>
        <v>VSR3</v>
      </c>
      <c r="Y298">
        <f>VLOOKUP($X298,Salt_Elev!$Q$1:$R$128,2,FALSE)</f>
        <v>0.55600000000000005</v>
      </c>
    </row>
    <row r="299" spans="1:25" x14ac:dyDescent="0.25">
      <c r="A299" s="1">
        <v>45069</v>
      </c>
      <c r="B299" s="2">
        <v>0.57013888888888886</v>
      </c>
      <c r="C299" t="s">
        <v>223</v>
      </c>
      <c r="D299" t="s">
        <v>224</v>
      </c>
      <c r="E299" t="s">
        <v>225</v>
      </c>
      <c r="F299" t="s">
        <v>231</v>
      </c>
      <c r="G299">
        <v>3</v>
      </c>
      <c r="H299">
        <v>20.5</v>
      </c>
      <c r="I299">
        <v>13</v>
      </c>
      <c r="J299">
        <v>40</v>
      </c>
      <c r="K299" t="s">
        <v>27</v>
      </c>
      <c r="L299">
        <v>12.5</v>
      </c>
      <c r="M299">
        <v>50</v>
      </c>
      <c r="N299">
        <v>64</v>
      </c>
      <c r="O299" t="s">
        <v>17</v>
      </c>
      <c r="P299" t="s">
        <v>29</v>
      </c>
      <c r="Q299" t="s">
        <v>29</v>
      </c>
      <c r="R299" t="s">
        <v>30</v>
      </c>
      <c r="S299">
        <v>130</v>
      </c>
      <c r="T299">
        <v>1</v>
      </c>
      <c r="U299" t="s">
        <v>250</v>
      </c>
      <c r="V299" t="s">
        <v>251</v>
      </c>
      <c r="X299" t="str">
        <f t="shared" si="4"/>
        <v>VSR3</v>
      </c>
      <c r="Y299">
        <f>VLOOKUP($X299,Salt_Elev!$Q$1:$R$128,2,FALSE)</f>
        <v>0.55600000000000005</v>
      </c>
    </row>
    <row r="300" spans="1:25" x14ac:dyDescent="0.25">
      <c r="A300" s="1">
        <v>45069</v>
      </c>
      <c r="B300" s="2">
        <v>0.57013888888888886</v>
      </c>
      <c r="C300" t="s">
        <v>223</v>
      </c>
      <c r="D300" t="s">
        <v>224</v>
      </c>
      <c r="E300" t="s">
        <v>225</v>
      </c>
      <c r="F300" t="s">
        <v>231</v>
      </c>
      <c r="G300">
        <v>3</v>
      </c>
      <c r="H300">
        <v>20.5</v>
      </c>
      <c r="I300">
        <v>13</v>
      </c>
      <c r="J300">
        <v>40</v>
      </c>
      <c r="K300" t="s">
        <v>27</v>
      </c>
      <c r="L300">
        <v>12.5</v>
      </c>
      <c r="M300">
        <v>50</v>
      </c>
      <c r="N300">
        <v>64</v>
      </c>
      <c r="O300" t="s">
        <v>17</v>
      </c>
      <c r="P300" t="s">
        <v>29</v>
      </c>
      <c r="Q300" t="s">
        <v>29</v>
      </c>
      <c r="R300" t="s">
        <v>30</v>
      </c>
      <c r="S300">
        <v>196</v>
      </c>
      <c r="T300">
        <v>0.5</v>
      </c>
      <c r="U300" t="s">
        <v>250</v>
      </c>
      <c r="V300" t="s">
        <v>251</v>
      </c>
      <c r="X300" t="str">
        <f t="shared" si="4"/>
        <v>VSR3</v>
      </c>
      <c r="Y300">
        <f>VLOOKUP($X300,Salt_Elev!$Q$1:$R$128,2,FALSE)</f>
        <v>0.55600000000000005</v>
      </c>
    </row>
    <row r="301" spans="1:25" x14ac:dyDescent="0.25">
      <c r="A301" s="1">
        <v>45069</v>
      </c>
      <c r="B301" s="2">
        <v>0.63402777777777775</v>
      </c>
      <c r="C301" t="s">
        <v>61</v>
      </c>
      <c r="D301" t="s">
        <v>228</v>
      </c>
      <c r="E301" t="s">
        <v>225</v>
      </c>
      <c r="F301" t="s">
        <v>231</v>
      </c>
      <c r="G301">
        <v>4</v>
      </c>
      <c r="H301">
        <v>39.1</v>
      </c>
      <c r="I301">
        <v>98.5</v>
      </c>
      <c r="J301">
        <v>2</v>
      </c>
      <c r="K301" t="s">
        <v>36</v>
      </c>
      <c r="L301">
        <v>0</v>
      </c>
      <c r="M301">
        <v>100</v>
      </c>
      <c r="N301">
        <v>2</v>
      </c>
      <c r="O301" t="s">
        <v>200</v>
      </c>
      <c r="P301" t="s">
        <v>29</v>
      </c>
      <c r="Q301" t="s">
        <v>29</v>
      </c>
      <c r="R301" t="s">
        <v>29</v>
      </c>
      <c r="S301" s="5"/>
      <c r="T301" s="5"/>
      <c r="U301" s="5"/>
      <c r="V301" t="s">
        <v>235</v>
      </c>
      <c r="X301" t="str">
        <f t="shared" si="4"/>
        <v>VSR4</v>
      </c>
      <c r="Y301">
        <f>VLOOKUP($X301,Salt_Elev!$Q$1:$R$128,2,FALSE)</f>
        <v>0.63800000000000001</v>
      </c>
    </row>
    <row r="302" spans="1:25" x14ac:dyDescent="0.25">
      <c r="A302" s="1">
        <v>45069</v>
      </c>
      <c r="B302" s="2">
        <v>0.63402777777777775</v>
      </c>
      <c r="C302" t="s">
        <v>61</v>
      </c>
      <c r="D302" t="s">
        <v>228</v>
      </c>
      <c r="E302" t="s">
        <v>225</v>
      </c>
      <c r="F302" t="s">
        <v>231</v>
      </c>
      <c r="G302">
        <v>4</v>
      </c>
      <c r="H302">
        <v>39.1</v>
      </c>
      <c r="I302">
        <v>98.5</v>
      </c>
      <c r="J302">
        <v>2</v>
      </c>
      <c r="K302" t="s">
        <v>27</v>
      </c>
      <c r="L302">
        <v>98.5</v>
      </c>
      <c r="M302">
        <v>20</v>
      </c>
      <c r="N302">
        <v>182</v>
      </c>
      <c r="O302" t="s">
        <v>234</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228</v>
      </c>
      <c r="E303" t="s">
        <v>225</v>
      </c>
      <c r="F303" t="s">
        <v>231</v>
      </c>
      <c r="G303">
        <v>4</v>
      </c>
      <c r="H303">
        <v>39.1</v>
      </c>
      <c r="I303">
        <v>98.5</v>
      </c>
      <c r="J303">
        <v>2</v>
      </c>
      <c r="K303" t="s">
        <v>27</v>
      </c>
      <c r="L303">
        <v>98.5</v>
      </c>
      <c r="M303">
        <v>20</v>
      </c>
      <c r="N303">
        <v>182</v>
      </c>
      <c r="O303" t="s">
        <v>234</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228</v>
      </c>
      <c r="E304" t="s">
        <v>225</v>
      </c>
      <c r="F304" t="s">
        <v>231</v>
      </c>
      <c r="G304">
        <v>4</v>
      </c>
      <c r="H304">
        <v>39.1</v>
      </c>
      <c r="I304">
        <v>98.5</v>
      </c>
      <c r="J304">
        <v>2</v>
      </c>
      <c r="K304" t="s">
        <v>27</v>
      </c>
      <c r="L304">
        <v>98.5</v>
      </c>
      <c r="M304">
        <v>20</v>
      </c>
      <c r="N304">
        <v>182</v>
      </c>
      <c r="O304" t="s">
        <v>234</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228</v>
      </c>
      <c r="E305" t="s">
        <v>225</v>
      </c>
      <c r="F305" t="s">
        <v>231</v>
      </c>
      <c r="G305">
        <v>4</v>
      </c>
      <c r="H305">
        <v>39.1</v>
      </c>
      <c r="I305">
        <v>98.5</v>
      </c>
      <c r="J305">
        <v>2</v>
      </c>
      <c r="K305" t="s">
        <v>27</v>
      </c>
      <c r="L305">
        <v>98.5</v>
      </c>
      <c r="M305">
        <v>20</v>
      </c>
      <c r="N305">
        <v>182</v>
      </c>
      <c r="O305" t="s">
        <v>234</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228</v>
      </c>
      <c r="E306" t="s">
        <v>225</v>
      </c>
      <c r="F306" t="s">
        <v>231</v>
      </c>
      <c r="G306">
        <v>4</v>
      </c>
      <c r="H306">
        <v>39.1</v>
      </c>
      <c r="I306">
        <v>98.5</v>
      </c>
      <c r="J306">
        <v>2</v>
      </c>
      <c r="K306" t="s">
        <v>27</v>
      </c>
      <c r="L306">
        <v>98.5</v>
      </c>
      <c r="M306">
        <v>20</v>
      </c>
      <c r="N306">
        <v>182</v>
      </c>
      <c r="O306" t="s">
        <v>234</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228</v>
      </c>
      <c r="E307" t="s">
        <v>225</v>
      </c>
      <c r="F307" t="s">
        <v>231</v>
      </c>
      <c r="G307">
        <v>4</v>
      </c>
      <c r="H307">
        <v>39.1</v>
      </c>
      <c r="I307">
        <v>98.5</v>
      </c>
      <c r="J307">
        <v>2</v>
      </c>
      <c r="K307" t="s">
        <v>27</v>
      </c>
      <c r="L307">
        <v>98.5</v>
      </c>
      <c r="M307">
        <v>20</v>
      </c>
      <c r="N307">
        <v>182</v>
      </c>
      <c r="O307" t="s">
        <v>234</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228</v>
      </c>
      <c r="E308" t="s">
        <v>225</v>
      </c>
      <c r="F308" t="s">
        <v>231</v>
      </c>
      <c r="G308">
        <v>4</v>
      </c>
      <c r="H308">
        <v>39.1</v>
      </c>
      <c r="I308">
        <v>98.5</v>
      </c>
      <c r="J308">
        <v>2</v>
      </c>
      <c r="K308" t="s">
        <v>27</v>
      </c>
      <c r="L308">
        <v>98.5</v>
      </c>
      <c r="M308">
        <v>20</v>
      </c>
      <c r="N308">
        <v>182</v>
      </c>
      <c r="O308" t="s">
        <v>234</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228</v>
      </c>
      <c r="E309" t="s">
        <v>225</v>
      </c>
      <c r="F309" t="s">
        <v>231</v>
      </c>
      <c r="G309">
        <v>4</v>
      </c>
      <c r="H309">
        <v>39.1</v>
      </c>
      <c r="I309">
        <v>98.5</v>
      </c>
      <c r="J309">
        <v>2</v>
      </c>
      <c r="K309" t="s">
        <v>27</v>
      </c>
      <c r="L309">
        <v>98.5</v>
      </c>
      <c r="M309">
        <v>20</v>
      </c>
      <c r="N309">
        <v>182</v>
      </c>
      <c r="O309" t="s">
        <v>234</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228</v>
      </c>
      <c r="E310" t="s">
        <v>225</v>
      </c>
      <c r="F310" t="s">
        <v>231</v>
      </c>
      <c r="G310">
        <v>4</v>
      </c>
      <c r="H310">
        <v>39.1</v>
      </c>
      <c r="I310">
        <v>98.5</v>
      </c>
      <c r="J310">
        <v>2</v>
      </c>
      <c r="K310" t="s">
        <v>27</v>
      </c>
      <c r="L310">
        <v>98.5</v>
      </c>
      <c r="M310">
        <v>20</v>
      </c>
      <c r="N310">
        <v>182</v>
      </c>
      <c r="O310" t="s">
        <v>234</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228</v>
      </c>
      <c r="E311" t="s">
        <v>225</v>
      </c>
      <c r="F311" t="s">
        <v>231</v>
      </c>
      <c r="G311">
        <v>4</v>
      </c>
      <c r="H311">
        <v>39.1</v>
      </c>
      <c r="I311">
        <v>98.5</v>
      </c>
      <c r="J311">
        <v>2</v>
      </c>
      <c r="K311" t="s">
        <v>27</v>
      </c>
      <c r="L311">
        <v>98.5</v>
      </c>
      <c r="M311">
        <v>20</v>
      </c>
      <c r="N311">
        <v>182</v>
      </c>
      <c r="O311" t="s">
        <v>234</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229</v>
      </c>
      <c r="D312" t="s">
        <v>230</v>
      </c>
      <c r="E312" t="s">
        <v>225</v>
      </c>
      <c r="F312" t="s">
        <v>231</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229</v>
      </c>
      <c r="D313" t="s">
        <v>230</v>
      </c>
      <c r="E313" t="s">
        <v>225</v>
      </c>
      <c r="F313" t="s">
        <v>231</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229</v>
      </c>
      <c r="D314" t="s">
        <v>230</v>
      </c>
      <c r="E314" t="s">
        <v>225</v>
      </c>
      <c r="F314" t="s">
        <v>231</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229</v>
      </c>
      <c r="D315" t="s">
        <v>230</v>
      </c>
      <c r="E315" t="s">
        <v>225</v>
      </c>
      <c r="F315" t="s">
        <v>231</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229</v>
      </c>
      <c r="D316" t="s">
        <v>230</v>
      </c>
      <c r="E316" t="s">
        <v>225</v>
      </c>
      <c r="F316" t="s">
        <v>231</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229</v>
      </c>
      <c r="D317" t="s">
        <v>230</v>
      </c>
      <c r="E317" t="s">
        <v>225</v>
      </c>
      <c r="F317" t="s">
        <v>231</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229</v>
      </c>
      <c r="D318" t="s">
        <v>230</v>
      </c>
      <c r="E318" t="s">
        <v>225</v>
      </c>
      <c r="F318" t="s">
        <v>231</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229</v>
      </c>
      <c r="D319" t="s">
        <v>230</v>
      </c>
      <c r="E319" t="s">
        <v>225</v>
      </c>
      <c r="F319" t="s">
        <v>231</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229</v>
      </c>
      <c r="D320" t="s">
        <v>230</v>
      </c>
      <c r="E320" t="s">
        <v>225</v>
      </c>
      <c r="F320" t="s">
        <v>231</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229</v>
      </c>
      <c r="D321" t="s">
        <v>230</v>
      </c>
      <c r="E321" t="s">
        <v>225</v>
      </c>
      <c r="F321" t="s">
        <v>231</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229</v>
      </c>
      <c r="D322" t="s">
        <v>230</v>
      </c>
      <c r="E322" t="s">
        <v>225</v>
      </c>
      <c r="F322" t="s">
        <v>231</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229</v>
      </c>
      <c r="D323" t="s">
        <v>230</v>
      </c>
      <c r="E323" t="s">
        <v>225</v>
      </c>
      <c r="F323" t="s">
        <v>231</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229</v>
      </c>
      <c r="D324" t="s">
        <v>230</v>
      </c>
      <c r="E324" t="s">
        <v>225</v>
      </c>
      <c r="F324" t="s">
        <v>231</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229</v>
      </c>
      <c r="D325" t="s">
        <v>230</v>
      </c>
      <c r="E325" t="s">
        <v>225</v>
      </c>
      <c r="F325" t="s">
        <v>231</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229</v>
      </c>
      <c r="D326" t="s">
        <v>230</v>
      </c>
      <c r="E326" t="s">
        <v>225</v>
      </c>
      <c r="F326" t="s">
        <v>231</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229</v>
      </c>
      <c r="D327" t="s">
        <v>230</v>
      </c>
      <c r="E327" t="s">
        <v>225</v>
      </c>
      <c r="F327" t="s">
        <v>231</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229</v>
      </c>
      <c r="D328" t="s">
        <v>230</v>
      </c>
      <c r="E328" t="s">
        <v>225</v>
      </c>
      <c r="F328" t="s">
        <v>231</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229</v>
      </c>
      <c r="D329" t="s">
        <v>230</v>
      </c>
      <c r="E329" t="s">
        <v>225</v>
      </c>
      <c r="F329" t="s">
        <v>231</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229</v>
      </c>
      <c r="D330" t="s">
        <v>230</v>
      </c>
      <c r="E330" t="s">
        <v>225</v>
      </c>
      <c r="F330" t="s">
        <v>231</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229</v>
      </c>
      <c r="D331" t="s">
        <v>230</v>
      </c>
      <c r="E331" t="s">
        <v>225</v>
      </c>
      <c r="F331" t="s">
        <v>231</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229</v>
      </c>
      <c r="D332" t="s">
        <v>230</v>
      </c>
      <c r="E332" t="s">
        <v>225</v>
      </c>
      <c r="F332" t="s">
        <v>231</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223</v>
      </c>
      <c r="D333" t="s">
        <v>236</v>
      </c>
      <c r="E333" t="s">
        <v>225</v>
      </c>
      <c r="F333" t="s">
        <v>231</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223</v>
      </c>
      <c r="D334" t="s">
        <v>236</v>
      </c>
      <c r="E334" t="s">
        <v>225</v>
      </c>
      <c r="F334" t="s">
        <v>231</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223</v>
      </c>
      <c r="D335" t="s">
        <v>236</v>
      </c>
      <c r="E335" t="s">
        <v>225</v>
      </c>
      <c r="F335" t="s">
        <v>231</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223</v>
      </c>
      <c r="D336" t="s">
        <v>236</v>
      </c>
      <c r="E336" t="s">
        <v>225</v>
      </c>
      <c r="F336" t="s">
        <v>231</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223</v>
      </c>
      <c r="D337" t="s">
        <v>236</v>
      </c>
      <c r="E337" t="s">
        <v>225</v>
      </c>
      <c r="F337" t="s">
        <v>231</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223</v>
      </c>
      <c r="D338" t="s">
        <v>236</v>
      </c>
      <c r="E338" t="s">
        <v>225</v>
      </c>
      <c r="F338" t="s">
        <v>231</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223</v>
      </c>
      <c r="D339" t="s">
        <v>236</v>
      </c>
      <c r="E339" t="s">
        <v>225</v>
      </c>
      <c r="F339" t="s">
        <v>231</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223</v>
      </c>
      <c r="D340" t="s">
        <v>236</v>
      </c>
      <c r="E340" t="s">
        <v>225</v>
      </c>
      <c r="F340" t="s">
        <v>231</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223</v>
      </c>
      <c r="D341" t="s">
        <v>236</v>
      </c>
      <c r="E341" t="s">
        <v>225</v>
      </c>
      <c r="F341" t="s">
        <v>231</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223</v>
      </c>
      <c r="D342" t="s">
        <v>236</v>
      </c>
      <c r="E342" t="s">
        <v>225</v>
      </c>
      <c r="F342" t="s">
        <v>231</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223</v>
      </c>
      <c r="D343" t="s">
        <v>236</v>
      </c>
      <c r="E343" t="s">
        <v>225</v>
      </c>
      <c r="F343" t="s">
        <v>231</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223</v>
      </c>
      <c r="D344" t="s">
        <v>236</v>
      </c>
      <c r="E344" t="s">
        <v>225</v>
      </c>
      <c r="F344" t="s">
        <v>231</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223</v>
      </c>
      <c r="D345" t="s">
        <v>236</v>
      </c>
      <c r="E345" t="s">
        <v>225</v>
      </c>
      <c r="F345" t="s">
        <v>231</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223</v>
      </c>
      <c r="D346" t="s">
        <v>236</v>
      </c>
      <c r="E346" t="s">
        <v>225</v>
      </c>
      <c r="F346" t="s">
        <v>231</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223</v>
      </c>
      <c r="D347" t="s">
        <v>236</v>
      </c>
      <c r="E347" t="s">
        <v>225</v>
      </c>
      <c r="F347" t="s">
        <v>231</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223</v>
      </c>
      <c r="D348" t="s">
        <v>236</v>
      </c>
      <c r="E348" t="s">
        <v>225</v>
      </c>
      <c r="F348" t="s">
        <v>231</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223</v>
      </c>
      <c r="D349" t="s">
        <v>236</v>
      </c>
      <c r="E349" t="s">
        <v>225</v>
      </c>
      <c r="F349" t="s">
        <v>231</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223</v>
      </c>
      <c r="D350" t="s">
        <v>236</v>
      </c>
      <c r="E350" t="s">
        <v>225</v>
      </c>
      <c r="F350" t="s">
        <v>231</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228</v>
      </c>
      <c r="E351" t="s">
        <v>225</v>
      </c>
      <c r="F351" t="s">
        <v>231</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228</v>
      </c>
      <c r="E352" t="s">
        <v>225</v>
      </c>
      <c r="F352" t="s">
        <v>231</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228</v>
      </c>
      <c r="E353" t="s">
        <v>225</v>
      </c>
      <c r="F353" t="s">
        <v>231</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228</v>
      </c>
      <c r="E354" t="s">
        <v>225</v>
      </c>
      <c r="F354" t="s">
        <v>231</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228</v>
      </c>
      <c r="E355" t="s">
        <v>225</v>
      </c>
      <c r="F355" t="s">
        <v>231</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228</v>
      </c>
      <c r="E356" t="s">
        <v>225</v>
      </c>
      <c r="F356" t="s">
        <v>231</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228</v>
      </c>
      <c r="E357" t="s">
        <v>225</v>
      </c>
      <c r="F357" t="s">
        <v>231</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228</v>
      </c>
      <c r="E358" t="s">
        <v>225</v>
      </c>
      <c r="F358" t="s">
        <v>231</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228</v>
      </c>
      <c r="E359" t="s">
        <v>225</v>
      </c>
      <c r="F359" t="s">
        <v>231</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228</v>
      </c>
      <c r="E360" t="s">
        <v>225</v>
      </c>
      <c r="F360" t="s">
        <v>231</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228</v>
      </c>
      <c r="E361" t="s">
        <v>225</v>
      </c>
      <c r="F361" t="s">
        <v>231</v>
      </c>
      <c r="G361">
        <v>8</v>
      </c>
      <c r="H361">
        <v>99</v>
      </c>
      <c r="I361">
        <v>96</v>
      </c>
      <c r="J361">
        <v>27</v>
      </c>
      <c r="K361" t="s">
        <v>237</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228</v>
      </c>
      <c r="E362" t="s">
        <v>225</v>
      </c>
      <c r="F362" t="s">
        <v>231</v>
      </c>
      <c r="G362">
        <v>8</v>
      </c>
      <c r="H362">
        <v>99</v>
      </c>
      <c r="I362">
        <v>96</v>
      </c>
      <c r="J362">
        <v>27</v>
      </c>
      <c r="K362" t="s">
        <v>237</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228</v>
      </c>
      <c r="E363" t="s">
        <v>225</v>
      </c>
      <c r="F363" t="s">
        <v>231</v>
      </c>
      <c r="G363">
        <v>8</v>
      </c>
      <c r="H363">
        <v>99</v>
      </c>
      <c r="I363">
        <v>96</v>
      </c>
      <c r="J363">
        <v>27</v>
      </c>
      <c r="K363" t="s">
        <v>237</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228</v>
      </c>
      <c r="E364" t="s">
        <v>225</v>
      </c>
      <c r="F364" t="s">
        <v>231</v>
      </c>
      <c r="G364">
        <v>8</v>
      </c>
      <c r="H364">
        <v>99</v>
      </c>
      <c r="I364">
        <v>96</v>
      </c>
      <c r="J364">
        <v>27</v>
      </c>
      <c r="K364" t="s">
        <v>237</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228</v>
      </c>
      <c r="E365" t="s">
        <v>225</v>
      </c>
      <c r="F365" t="s">
        <v>231</v>
      </c>
      <c r="G365">
        <v>8</v>
      </c>
      <c r="H365">
        <v>99</v>
      </c>
      <c r="I365">
        <v>96</v>
      </c>
      <c r="J365">
        <v>27</v>
      </c>
      <c r="K365" t="s">
        <v>237</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228</v>
      </c>
      <c r="E366" t="s">
        <v>225</v>
      </c>
      <c r="F366" t="s">
        <v>231</v>
      </c>
      <c r="G366">
        <v>8</v>
      </c>
      <c r="H366">
        <v>99</v>
      </c>
      <c r="I366">
        <v>96</v>
      </c>
      <c r="J366">
        <v>27</v>
      </c>
      <c r="K366" t="s">
        <v>237</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228</v>
      </c>
      <c r="E367" t="s">
        <v>225</v>
      </c>
      <c r="F367" t="s">
        <v>231</v>
      </c>
      <c r="G367">
        <v>8</v>
      </c>
      <c r="H367">
        <v>99</v>
      </c>
      <c r="I367">
        <v>96</v>
      </c>
      <c r="J367">
        <v>27</v>
      </c>
      <c r="K367" t="s">
        <v>237</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228</v>
      </c>
      <c r="E368" t="s">
        <v>225</v>
      </c>
      <c r="F368" t="s">
        <v>231</v>
      </c>
      <c r="G368">
        <v>8</v>
      </c>
      <c r="H368">
        <v>99</v>
      </c>
      <c r="I368">
        <v>96</v>
      </c>
      <c r="J368">
        <v>27</v>
      </c>
      <c r="K368" t="s">
        <v>237</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228</v>
      </c>
      <c r="E369" t="s">
        <v>225</v>
      </c>
      <c r="F369" t="s">
        <v>231</v>
      </c>
      <c r="G369">
        <v>8</v>
      </c>
      <c r="H369">
        <v>99</v>
      </c>
      <c r="I369">
        <v>96</v>
      </c>
      <c r="J369">
        <v>27</v>
      </c>
      <c r="K369" t="s">
        <v>237</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228</v>
      </c>
      <c r="E370" t="s">
        <v>225</v>
      </c>
      <c r="F370" t="s">
        <v>231</v>
      </c>
      <c r="G370">
        <v>8</v>
      </c>
      <c r="H370">
        <v>99</v>
      </c>
      <c r="I370">
        <v>96</v>
      </c>
      <c r="J370">
        <v>27</v>
      </c>
      <c r="K370" t="s">
        <v>237</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228</v>
      </c>
      <c r="E371" t="s">
        <v>225</v>
      </c>
      <c r="F371" t="s">
        <v>231</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228</v>
      </c>
      <c r="E372" t="s">
        <v>225</v>
      </c>
      <c r="F372" t="s">
        <v>231</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228</v>
      </c>
      <c r="E373" t="s">
        <v>225</v>
      </c>
      <c r="F373" t="s">
        <v>231</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228</v>
      </c>
      <c r="E374" t="s">
        <v>225</v>
      </c>
      <c r="F374" t="s">
        <v>231</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228</v>
      </c>
      <c r="E375" t="s">
        <v>225</v>
      </c>
      <c r="F375" t="s">
        <v>231</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228</v>
      </c>
      <c r="E376" t="s">
        <v>225</v>
      </c>
      <c r="F376" t="s">
        <v>231</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228</v>
      </c>
      <c r="E377" t="s">
        <v>225</v>
      </c>
      <c r="F377" t="s">
        <v>231</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228</v>
      </c>
      <c r="E378" t="s">
        <v>225</v>
      </c>
      <c r="F378" t="s">
        <v>231</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228</v>
      </c>
      <c r="E379" t="s">
        <v>225</v>
      </c>
      <c r="F379" t="s">
        <v>231</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228</v>
      </c>
      <c r="E380" t="s">
        <v>225</v>
      </c>
      <c r="F380" t="s">
        <v>231</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228</v>
      </c>
      <c r="E381" t="s">
        <v>225</v>
      </c>
      <c r="F381" t="s">
        <v>231</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228</v>
      </c>
      <c r="E382" t="s">
        <v>225</v>
      </c>
      <c r="F382" t="s">
        <v>231</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228</v>
      </c>
      <c r="E383" t="s">
        <v>225</v>
      </c>
      <c r="F383" t="s">
        <v>231</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228</v>
      </c>
      <c r="E384" t="s">
        <v>225</v>
      </c>
      <c r="F384" t="s">
        <v>231</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228</v>
      </c>
      <c r="E385" t="s">
        <v>225</v>
      </c>
      <c r="F385" t="s">
        <v>231</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228</v>
      </c>
      <c r="E386" t="s">
        <v>225</v>
      </c>
      <c r="F386" t="s">
        <v>231</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228</v>
      </c>
      <c r="E387" t="s">
        <v>225</v>
      </c>
      <c r="F387" t="s">
        <v>231</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228</v>
      </c>
      <c r="E388" t="s">
        <v>225</v>
      </c>
      <c r="F388" t="s">
        <v>231</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228</v>
      </c>
      <c r="E389" t="s">
        <v>225</v>
      </c>
      <c r="F389" t="s">
        <v>231</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228</v>
      </c>
      <c r="E390" t="s">
        <v>225</v>
      </c>
      <c r="F390" t="s">
        <v>231</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253</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253</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253</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253</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253</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253</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253</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253</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253</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253</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253</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253</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253</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253</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253</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253</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253</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253</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253</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253</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253</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253</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253</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219</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219</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219</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219</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219</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219</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219</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219</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219</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219</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219</v>
      </c>
      <c r="V1190" t="s">
        <v>220</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219</v>
      </c>
      <c r="V1191" t="s">
        <v>220</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219</v>
      </c>
      <c r="V1192" t="s">
        <v>220</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219</v>
      </c>
      <c r="V1193" t="s">
        <v>220</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219</v>
      </c>
      <c r="V1194" t="s">
        <v>220</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219</v>
      </c>
      <c r="V1195" t="s">
        <v>220</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219</v>
      </c>
      <c r="V1196" t="s">
        <v>220</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219</v>
      </c>
      <c r="V1197" t="s">
        <v>220</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219</v>
      </c>
      <c r="V1198" t="s">
        <v>220</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219</v>
      </c>
      <c r="V1199" t="s">
        <v>220</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221</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221</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221</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221</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221</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221</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221</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221</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221</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221</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221</v>
      </c>
      <c r="V1210" t="s">
        <v>222</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221</v>
      </c>
      <c r="V1211" t="s">
        <v>222</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221</v>
      </c>
      <c r="V1212" t="s">
        <v>222</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221</v>
      </c>
      <c r="V1213" t="s">
        <v>222</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221</v>
      </c>
      <c r="V1214" t="s">
        <v>222</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221</v>
      </c>
      <c r="V1215" t="s">
        <v>222</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221</v>
      </c>
      <c r="V1216" t="s">
        <v>222</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221</v>
      </c>
      <c r="V1217" t="s">
        <v>222</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221</v>
      </c>
      <c r="V1218" t="s">
        <v>222</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221</v>
      </c>
      <c r="V1219" t="s">
        <v>222</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253</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253</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253</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253</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253</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253</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253</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253</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253</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253</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253</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253</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253</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253</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253</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253</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253</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253</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253</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253</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253</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253</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253</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253</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253</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253</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253</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253</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253</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253</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253</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253</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253</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253</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100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100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100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880</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880</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880</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880</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880</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881</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881</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215</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216</v>
      </c>
      <c r="X1755" t="str">
        <f t="shared" si="29"/>
        <v>TA2</v>
      </c>
      <c r="Y1755">
        <f>VLOOKUP($X1755,Salt_Elev!$Q$1:$R$128,2,FALSE)</f>
        <v>0.23699999999999999</v>
      </c>
    </row>
    <row r="1756" spans="1:25" x14ac:dyDescent="0.25">
      <c r="A1756" s="1">
        <v>45036</v>
      </c>
      <c r="B1756" s="2">
        <v>0.35000000000000003</v>
      </c>
      <c r="C1756" t="s">
        <v>103</v>
      </c>
      <c r="D1756" t="s">
        <v>215</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216</v>
      </c>
      <c r="X1756" t="str">
        <f t="shared" si="29"/>
        <v>TA2</v>
      </c>
      <c r="Y1756">
        <f>VLOOKUP($X1756,Salt_Elev!$Q$1:$R$128,2,FALSE)</f>
        <v>0.23699999999999999</v>
      </c>
    </row>
    <row r="1757" spans="1:25" x14ac:dyDescent="0.25">
      <c r="A1757" s="1">
        <v>45036</v>
      </c>
      <c r="B1757" s="2">
        <v>0.35000000000000003</v>
      </c>
      <c r="C1757" t="s">
        <v>103</v>
      </c>
      <c r="D1757" t="s">
        <v>215</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216</v>
      </c>
      <c r="X1757" t="str">
        <f t="shared" si="29"/>
        <v>TA2</v>
      </c>
      <c r="Y1757">
        <f>VLOOKUP($X1757,Salt_Elev!$Q$1:$R$128,2,FALSE)</f>
        <v>0.23699999999999999</v>
      </c>
    </row>
    <row r="1758" spans="1:25" x14ac:dyDescent="0.25">
      <c r="A1758" s="1">
        <v>45036</v>
      </c>
      <c r="B1758" s="2">
        <v>0.35000000000000003</v>
      </c>
      <c r="C1758" t="s">
        <v>103</v>
      </c>
      <c r="D1758" t="s">
        <v>215</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216</v>
      </c>
      <c r="X1758" t="str">
        <f t="shared" si="29"/>
        <v>TA2</v>
      </c>
      <c r="Y1758">
        <f>VLOOKUP($X1758,Salt_Elev!$Q$1:$R$128,2,FALSE)</f>
        <v>0.23699999999999999</v>
      </c>
    </row>
    <row r="1759" spans="1:25" x14ac:dyDescent="0.25">
      <c r="A1759" s="1">
        <v>45036</v>
      </c>
      <c r="B1759" s="2">
        <v>0.35000000000000003</v>
      </c>
      <c r="C1759" t="s">
        <v>103</v>
      </c>
      <c r="D1759" t="s">
        <v>215</v>
      </c>
      <c r="E1759" t="s">
        <v>25</v>
      </c>
      <c r="F1759" t="s">
        <v>149</v>
      </c>
      <c r="G1759">
        <v>2</v>
      </c>
      <c r="H1759">
        <v>69.8</v>
      </c>
      <c r="I1759">
        <v>100</v>
      </c>
      <c r="J1759">
        <v>0</v>
      </c>
      <c r="K1759" t="s">
        <v>217</v>
      </c>
      <c r="L1759">
        <v>0.5</v>
      </c>
      <c r="M1759">
        <v>100</v>
      </c>
      <c r="N1759">
        <v>5</v>
      </c>
      <c r="O1759" t="s">
        <v>87</v>
      </c>
      <c r="P1759" t="s">
        <v>29</v>
      </c>
      <c r="Q1759" t="s">
        <v>29</v>
      </c>
      <c r="R1759" t="s">
        <v>29</v>
      </c>
      <c r="S1759">
        <v>296</v>
      </c>
      <c r="T1759">
        <v>3</v>
      </c>
      <c r="U1759" t="s">
        <v>216</v>
      </c>
      <c r="X1759" t="str">
        <f t="shared" si="29"/>
        <v>TA2</v>
      </c>
      <c r="Y1759">
        <f>VLOOKUP($X1759,Salt_Elev!$Q$1:$R$128,2,FALSE)</f>
        <v>0.23699999999999999</v>
      </c>
    </row>
    <row r="1760" spans="1:25" x14ac:dyDescent="0.25">
      <c r="A1760" s="1">
        <v>45036</v>
      </c>
      <c r="B1760" s="2">
        <v>0.35000000000000003</v>
      </c>
      <c r="C1760" t="s">
        <v>103</v>
      </c>
      <c r="D1760" t="s">
        <v>215</v>
      </c>
      <c r="E1760" t="s">
        <v>25</v>
      </c>
      <c r="F1760" t="s">
        <v>149</v>
      </c>
      <c r="G1760">
        <v>2</v>
      </c>
      <c r="H1760">
        <v>69.8</v>
      </c>
      <c r="I1760">
        <v>100</v>
      </c>
      <c r="J1760">
        <v>0</v>
      </c>
      <c r="K1760" t="s">
        <v>217</v>
      </c>
      <c r="L1760">
        <v>0.5</v>
      </c>
      <c r="M1760">
        <v>100</v>
      </c>
      <c r="N1760">
        <v>5</v>
      </c>
      <c r="O1760" t="s">
        <v>87</v>
      </c>
      <c r="P1760" t="s">
        <v>29</v>
      </c>
      <c r="Q1760" t="s">
        <v>29</v>
      </c>
      <c r="R1760" t="s">
        <v>29</v>
      </c>
      <c r="S1760">
        <v>287</v>
      </c>
      <c r="T1760">
        <v>1.5</v>
      </c>
      <c r="U1760" t="s">
        <v>216</v>
      </c>
      <c r="X1760" t="str">
        <f t="shared" si="29"/>
        <v>TA2</v>
      </c>
      <c r="Y1760">
        <f>VLOOKUP($X1760,Salt_Elev!$Q$1:$R$128,2,FALSE)</f>
        <v>0.23699999999999999</v>
      </c>
    </row>
    <row r="1761" spans="1:25" x14ac:dyDescent="0.25">
      <c r="A1761" s="1">
        <v>45036</v>
      </c>
      <c r="B1761" s="2">
        <v>0.35000000000000003</v>
      </c>
      <c r="C1761" t="s">
        <v>103</v>
      </c>
      <c r="D1761" t="s">
        <v>215</v>
      </c>
      <c r="E1761" t="s">
        <v>25</v>
      </c>
      <c r="F1761" t="s">
        <v>149</v>
      </c>
      <c r="G1761">
        <v>2</v>
      </c>
      <c r="H1761">
        <v>69.8</v>
      </c>
      <c r="I1761">
        <v>100</v>
      </c>
      <c r="J1761">
        <v>0</v>
      </c>
      <c r="K1761" t="s">
        <v>217</v>
      </c>
      <c r="L1761">
        <v>0.5</v>
      </c>
      <c r="M1761">
        <v>100</v>
      </c>
      <c r="N1761">
        <v>5</v>
      </c>
      <c r="O1761" t="s">
        <v>87</v>
      </c>
      <c r="P1761" t="s">
        <v>29</v>
      </c>
      <c r="Q1761" t="s">
        <v>29</v>
      </c>
      <c r="R1761" t="s">
        <v>29</v>
      </c>
      <c r="S1761">
        <v>117</v>
      </c>
      <c r="T1761">
        <v>1</v>
      </c>
      <c r="U1761" t="s">
        <v>216</v>
      </c>
      <c r="X1761" t="str">
        <f t="shared" si="29"/>
        <v>TA2</v>
      </c>
      <c r="Y1761">
        <f>VLOOKUP($X1761,Salt_Elev!$Q$1:$R$128,2,FALSE)</f>
        <v>0.23699999999999999</v>
      </c>
    </row>
    <row r="1762" spans="1:25" x14ac:dyDescent="0.25">
      <c r="A1762" s="1">
        <v>45036</v>
      </c>
      <c r="B1762" s="2">
        <v>0.35000000000000003</v>
      </c>
      <c r="C1762" t="s">
        <v>103</v>
      </c>
      <c r="D1762" t="s">
        <v>215</v>
      </c>
      <c r="E1762" t="s">
        <v>25</v>
      </c>
      <c r="F1762" t="s">
        <v>149</v>
      </c>
      <c r="G1762">
        <v>2</v>
      </c>
      <c r="H1762">
        <v>69.8</v>
      </c>
      <c r="I1762">
        <v>100</v>
      </c>
      <c r="J1762">
        <v>0</v>
      </c>
      <c r="K1762" t="s">
        <v>217</v>
      </c>
      <c r="L1762">
        <v>0.5</v>
      </c>
      <c r="M1762">
        <v>100</v>
      </c>
      <c r="N1762">
        <v>5</v>
      </c>
      <c r="O1762" t="s">
        <v>87</v>
      </c>
      <c r="P1762" t="s">
        <v>29</v>
      </c>
      <c r="Q1762" t="s">
        <v>29</v>
      </c>
      <c r="R1762" t="s">
        <v>29</v>
      </c>
      <c r="S1762">
        <v>194</v>
      </c>
      <c r="T1762">
        <v>0.9</v>
      </c>
      <c r="U1762" t="s">
        <v>216</v>
      </c>
      <c r="X1762" t="str">
        <f t="shared" si="29"/>
        <v>TA2</v>
      </c>
      <c r="Y1762">
        <f>VLOOKUP($X1762,Salt_Elev!$Q$1:$R$128,2,FALSE)</f>
        <v>0.23699999999999999</v>
      </c>
    </row>
    <row r="1763" spans="1:25" x14ac:dyDescent="0.25">
      <c r="A1763" s="1">
        <v>45036</v>
      </c>
      <c r="B1763" s="2">
        <v>0.35000000000000003</v>
      </c>
      <c r="C1763" t="s">
        <v>103</v>
      </c>
      <c r="D1763" t="s">
        <v>215</v>
      </c>
      <c r="E1763" t="s">
        <v>25</v>
      </c>
      <c r="F1763" t="s">
        <v>149</v>
      </c>
      <c r="G1763">
        <v>2</v>
      </c>
      <c r="H1763">
        <v>69.8</v>
      </c>
      <c r="I1763">
        <v>100</v>
      </c>
      <c r="J1763">
        <v>0</v>
      </c>
      <c r="K1763" t="s">
        <v>217</v>
      </c>
      <c r="L1763">
        <v>0.5</v>
      </c>
      <c r="M1763">
        <v>100</v>
      </c>
      <c r="N1763">
        <v>5</v>
      </c>
      <c r="O1763" t="s">
        <v>87</v>
      </c>
      <c r="P1763" t="s">
        <v>29</v>
      </c>
      <c r="Q1763" t="s">
        <v>29</v>
      </c>
      <c r="R1763" t="s">
        <v>29</v>
      </c>
      <c r="S1763">
        <v>145</v>
      </c>
      <c r="T1763">
        <v>0.8</v>
      </c>
      <c r="U1763" t="s">
        <v>216</v>
      </c>
      <c r="X1763" t="str">
        <f t="shared" si="29"/>
        <v>TA2</v>
      </c>
      <c r="Y1763">
        <f>VLOOKUP($X1763,Salt_Elev!$Q$1:$R$128,2,FALSE)</f>
        <v>0.23699999999999999</v>
      </c>
    </row>
    <row r="1764" spans="1:25" x14ac:dyDescent="0.25">
      <c r="A1764" s="1">
        <v>45036</v>
      </c>
      <c r="B1764" s="2">
        <v>0.35000000000000003</v>
      </c>
      <c r="C1764" t="s">
        <v>103</v>
      </c>
      <c r="D1764" t="s">
        <v>215</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216</v>
      </c>
      <c r="X1764" t="str">
        <f t="shared" si="29"/>
        <v>TA2</v>
      </c>
      <c r="Y1764">
        <f>VLOOKUP($X1764,Salt_Elev!$Q$1:$R$128,2,FALSE)</f>
        <v>0.23699999999999999</v>
      </c>
    </row>
    <row r="1765" spans="1:25" x14ac:dyDescent="0.25">
      <c r="A1765" s="1">
        <v>45036</v>
      </c>
      <c r="B1765" s="2">
        <v>0.35000000000000003</v>
      </c>
      <c r="C1765" t="s">
        <v>103</v>
      </c>
      <c r="D1765" t="s">
        <v>215</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216</v>
      </c>
      <c r="X1765" t="str">
        <f t="shared" si="29"/>
        <v>TA2</v>
      </c>
      <c r="Y1765">
        <f>VLOOKUP($X1765,Salt_Elev!$Q$1:$R$128,2,FALSE)</f>
        <v>0.23699999999999999</v>
      </c>
    </row>
    <row r="1766" spans="1:25" x14ac:dyDescent="0.25">
      <c r="A1766" s="1">
        <v>45036</v>
      </c>
      <c r="B1766" s="2">
        <v>0.35000000000000003</v>
      </c>
      <c r="C1766" t="s">
        <v>103</v>
      </c>
      <c r="D1766" t="s">
        <v>215</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216</v>
      </c>
      <c r="X1766" t="str">
        <f t="shared" si="29"/>
        <v>TA2</v>
      </c>
      <c r="Y1766">
        <f>VLOOKUP($X1766,Salt_Elev!$Q$1:$R$128,2,FALSE)</f>
        <v>0.23699999999999999</v>
      </c>
    </row>
    <row r="1767" spans="1:25" x14ac:dyDescent="0.25">
      <c r="A1767" s="1">
        <v>45036</v>
      </c>
      <c r="B1767" s="2">
        <v>0.35000000000000003</v>
      </c>
      <c r="C1767" t="s">
        <v>103</v>
      </c>
      <c r="D1767" t="s">
        <v>215</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216</v>
      </c>
      <c r="X1767" t="str">
        <f t="shared" si="29"/>
        <v>TA2</v>
      </c>
      <c r="Y1767">
        <f>VLOOKUP($X1767,Salt_Elev!$Q$1:$R$128,2,FALSE)</f>
        <v>0.23699999999999999</v>
      </c>
    </row>
    <row r="1768" spans="1:25" x14ac:dyDescent="0.25">
      <c r="A1768" s="1">
        <v>45036</v>
      </c>
      <c r="B1768" s="2">
        <v>0.35000000000000003</v>
      </c>
      <c r="C1768" t="s">
        <v>103</v>
      </c>
      <c r="D1768" t="s">
        <v>215</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216</v>
      </c>
      <c r="X1768" t="str">
        <f t="shared" si="29"/>
        <v>TA2</v>
      </c>
      <c r="Y1768">
        <f>VLOOKUP($X1768,Salt_Elev!$Q$1:$R$128,2,FALSE)</f>
        <v>0.23699999999999999</v>
      </c>
    </row>
    <row r="1769" spans="1:25" x14ac:dyDescent="0.25">
      <c r="A1769" s="1">
        <v>45036</v>
      </c>
      <c r="B1769" s="2">
        <v>0.35000000000000003</v>
      </c>
      <c r="C1769" t="s">
        <v>103</v>
      </c>
      <c r="D1769" t="s">
        <v>215</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216</v>
      </c>
      <c r="X1769" t="str">
        <f t="shared" si="29"/>
        <v>TA2</v>
      </c>
      <c r="Y1769">
        <f>VLOOKUP($X1769,Salt_Elev!$Q$1:$R$128,2,FALSE)</f>
        <v>0.23699999999999999</v>
      </c>
    </row>
    <row r="1770" spans="1:25" x14ac:dyDescent="0.25">
      <c r="A1770" s="1">
        <v>45036</v>
      </c>
      <c r="B1770" s="2">
        <v>0.35000000000000003</v>
      </c>
      <c r="C1770" t="s">
        <v>103</v>
      </c>
      <c r="D1770" t="s">
        <v>215</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216</v>
      </c>
      <c r="X1770" t="str">
        <f t="shared" si="29"/>
        <v>TA2</v>
      </c>
      <c r="Y1770">
        <f>VLOOKUP($X1770,Salt_Elev!$Q$1:$R$128,2,FALSE)</f>
        <v>0.23699999999999999</v>
      </c>
    </row>
    <row r="1771" spans="1:25" x14ac:dyDescent="0.25">
      <c r="A1771" s="1">
        <v>45036</v>
      </c>
      <c r="B1771" s="2">
        <v>0.35000000000000003</v>
      </c>
      <c r="C1771" t="s">
        <v>103</v>
      </c>
      <c r="D1771" t="s">
        <v>215</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216</v>
      </c>
      <c r="X1771" t="str">
        <f t="shared" si="29"/>
        <v>TA2</v>
      </c>
      <c r="Y1771">
        <f>VLOOKUP($X1771,Salt_Elev!$Q$1:$R$128,2,FALSE)</f>
        <v>0.23699999999999999</v>
      </c>
    </row>
    <row r="1772" spans="1:25" x14ac:dyDescent="0.25">
      <c r="A1772" s="1">
        <v>45036</v>
      </c>
      <c r="B1772" s="2">
        <v>0.35000000000000003</v>
      </c>
      <c r="C1772" t="s">
        <v>103</v>
      </c>
      <c r="D1772" t="s">
        <v>215</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216</v>
      </c>
      <c r="X1772" t="str">
        <f t="shared" si="29"/>
        <v>TA2</v>
      </c>
      <c r="Y1772">
        <f>VLOOKUP($X1772,Salt_Elev!$Q$1:$R$128,2,FALSE)</f>
        <v>0.23699999999999999</v>
      </c>
    </row>
    <row r="1773" spans="1:25" x14ac:dyDescent="0.25">
      <c r="A1773" s="1">
        <v>45036</v>
      </c>
      <c r="B1773" s="2">
        <v>0.35000000000000003</v>
      </c>
      <c r="C1773" t="s">
        <v>103</v>
      </c>
      <c r="D1773" t="s">
        <v>215</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216</v>
      </c>
      <c r="X1773" t="str">
        <f t="shared" si="29"/>
        <v>TA2</v>
      </c>
      <c r="Y1773">
        <f>VLOOKUP($X1773,Salt_Elev!$Q$1:$R$128,2,FALSE)</f>
        <v>0.23699999999999999</v>
      </c>
    </row>
    <row r="1774" spans="1:25" x14ac:dyDescent="0.25">
      <c r="A1774" s="1">
        <v>45036</v>
      </c>
      <c r="B1774" s="2">
        <v>0.35000000000000003</v>
      </c>
      <c r="C1774" t="s">
        <v>103</v>
      </c>
      <c r="D1774" t="s">
        <v>215</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216</v>
      </c>
      <c r="V1774" t="s">
        <v>218</v>
      </c>
      <c r="X1774" t="str">
        <f t="shared" si="29"/>
        <v>TA2</v>
      </c>
      <c r="Y1774">
        <f>VLOOKUP($X1774,Salt_Elev!$Q$1:$R$128,2,FALSE)</f>
        <v>0.23699999999999999</v>
      </c>
    </row>
    <row r="1775" spans="1:25" x14ac:dyDescent="0.25">
      <c r="A1775" s="1">
        <v>45036</v>
      </c>
      <c r="B1775" s="2">
        <v>0.35000000000000003</v>
      </c>
      <c r="C1775" t="s">
        <v>103</v>
      </c>
      <c r="D1775" t="s">
        <v>215</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216</v>
      </c>
      <c r="V1775" t="s">
        <v>218</v>
      </c>
      <c r="X1775" t="str">
        <f t="shared" si="29"/>
        <v>TA2</v>
      </c>
      <c r="Y1775">
        <f>VLOOKUP($X1775,Salt_Elev!$Q$1:$R$128,2,FALSE)</f>
        <v>0.23699999999999999</v>
      </c>
    </row>
    <row r="1776" spans="1:25" x14ac:dyDescent="0.25">
      <c r="A1776" s="1">
        <v>45036</v>
      </c>
      <c r="B1776" s="2">
        <v>0.35000000000000003</v>
      </c>
      <c r="C1776" t="s">
        <v>103</v>
      </c>
      <c r="D1776" t="s">
        <v>215</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216</v>
      </c>
      <c r="V1776" t="s">
        <v>218</v>
      </c>
      <c r="X1776" t="str">
        <f t="shared" si="29"/>
        <v>TA2</v>
      </c>
      <c r="Y1776">
        <f>VLOOKUP($X1776,Salt_Elev!$Q$1:$R$128,2,FALSE)</f>
        <v>0.23699999999999999</v>
      </c>
    </row>
    <row r="1777" spans="1:25" x14ac:dyDescent="0.25">
      <c r="A1777" s="1">
        <v>45036</v>
      </c>
      <c r="B1777" s="2">
        <v>0.35000000000000003</v>
      </c>
      <c r="C1777" t="s">
        <v>103</v>
      </c>
      <c r="D1777" t="s">
        <v>215</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216</v>
      </c>
      <c r="V1777" t="s">
        <v>218</v>
      </c>
      <c r="X1777" t="str">
        <f t="shared" si="29"/>
        <v>TA2</v>
      </c>
      <c r="Y1777">
        <f>VLOOKUP($X1777,Salt_Elev!$Q$1:$R$128,2,FALSE)</f>
        <v>0.23699999999999999</v>
      </c>
    </row>
    <row r="1778" spans="1:25" x14ac:dyDescent="0.25">
      <c r="A1778" s="1">
        <v>45036</v>
      </c>
      <c r="B1778" s="2">
        <v>0.35000000000000003</v>
      </c>
      <c r="C1778" t="s">
        <v>103</v>
      </c>
      <c r="D1778" t="s">
        <v>215</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216</v>
      </c>
      <c r="V1778" t="s">
        <v>218</v>
      </c>
      <c r="X1778" t="str">
        <f t="shared" si="29"/>
        <v>TA2</v>
      </c>
      <c r="Y1778">
        <f>VLOOKUP($X1778,Salt_Elev!$Q$1:$R$128,2,FALSE)</f>
        <v>0.23699999999999999</v>
      </c>
    </row>
    <row r="1779" spans="1:25" x14ac:dyDescent="0.25">
      <c r="A1779" s="1">
        <v>45036</v>
      </c>
      <c r="B1779" s="2">
        <v>0.35000000000000003</v>
      </c>
      <c r="C1779" t="s">
        <v>103</v>
      </c>
      <c r="D1779" t="s">
        <v>215</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216</v>
      </c>
      <c r="V1779" t="s">
        <v>218</v>
      </c>
      <c r="X1779" t="str">
        <f t="shared" si="29"/>
        <v>TA2</v>
      </c>
      <c r="Y1779">
        <f>VLOOKUP($X1779,Salt_Elev!$Q$1:$R$128,2,FALSE)</f>
        <v>0.23699999999999999</v>
      </c>
    </row>
    <row r="1780" spans="1:25" x14ac:dyDescent="0.25">
      <c r="A1780" s="1">
        <v>45036</v>
      </c>
      <c r="B1780" s="2">
        <v>0.35000000000000003</v>
      </c>
      <c r="C1780" t="s">
        <v>103</v>
      </c>
      <c r="D1780" t="s">
        <v>215</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216</v>
      </c>
      <c r="V1780" t="s">
        <v>218</v>
      </c>
      <c r="X1780" t="str">
        <f t="shared" si="29"/>
        <v>TA2</v>
      </c>
      <c r="Y1780">
        <f>VLOOKUP($X1780,Salt_Elev!$Q$1:$R$128,2,FALSE)</f>
        <v>0.23699999999999999</v>
      </c>
    </row>
    <row r="1781" spans="1:25" x14ac:dyDescent="0.25">
      <c r="A1781" s="1">
        <v>45036</v>
      </c>
      <c r="B1781" s="2">
        <v>0.35000000000000003</v>
      </c>
      <c r="C1781" t="s">
        <v>103</v>
      </c>
      <c r="D1781" t="s">
        <v>215</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216</v>
      </c>
      <c r="V1781" t="s">
        <v>218</v>
      </c>
      <c r="X1781" t="str">
        <f t="shared" si="29"/>
        <v>TA2</v>
      </c>
      <c r="Y1781">
        <f>VLOOKUP($X1781,Salt_Elev!$Q$1:$R$128,2,FALSE)</f>
        <v>0.23699999999999999</v>
      </c>
    </row>
    <row r="1782" spans="1:25" x14ac:dyDescent="0.25">
      <c r="A1782" s="1">
        <v>45036</v>
      </c>
      <c r="B1782" s="2">
        <v>0.35000000000000003</v>
      </c>
      <c r="C1782" t="s">
        <v>103</v>
      </c>
      <c r="D1782" t="s">
        <v>215</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216</v>
      </c>
      <c r="V1782" t="s">
        <v>218</v>
      </c>
      <c r="X1782" t="str">
        <f t="shared" si="29"/>
        <v>TA2</v>
      </c>
      <c r="Y1782">
        <f>VLOOKUP($X1782,Salt_Elev!$Q$1:$R$128,2,FALSE)</f>
        <v>0.23699999999999999</v>
      </c>
    </row>
    <row r="1783" spans="1:25" x14ac:dyDescent="0.25">
      <c r="A1783" s="1">
        <v>45036</v>
      </c>
      <c r="B1783" s="2">
        <v>0.35000000000000003</v>
      </c>
      <c r="C1783" t="s">
        <v>103</v>
      </c>
      <c r="D1783" t="s">
        <v>215</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216</v>
      </c>
      <c r="V1783" t="s">
        <v>218</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643</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643</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643</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643</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643</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643</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643</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643</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643</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643</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253</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253</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253</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253</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253</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253</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253</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253</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253</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253</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253</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253</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253</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253</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253</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253</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253</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253</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253</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253</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253</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253</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253</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253</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253</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253</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253</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253</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253</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253</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253</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253</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253</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253</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253</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253</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253</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253</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253</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253</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253</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253</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253</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253</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253</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253</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253</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253</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253</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253</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253</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253</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253</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253</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253</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253</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253</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253</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253</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253</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253</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253</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253</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253</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253</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253</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253</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253</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253</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253</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253</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253</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253</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253</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253</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253</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253</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253</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253</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253</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253</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253</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253</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253</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253</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253</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253</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253</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253</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253</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253</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253</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253</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253</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253</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0.20899999999999999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0.20899999999999999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0.20899999999999999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0.20899999999999999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0.20899999999999999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0.20899999999999999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0.20899999999999999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0.20899999999999999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0.20899999999999999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0.20899999999999999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0.20899999999999999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0.20899999999999999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0.20899999999999999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0.20899999999999999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0.20899999999999999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0.20899999999999999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0.20899999999999999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0.20899999999999999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0.20899999999999999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0.20899999999999999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0.20899999999999999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0.20899999999999999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0.20899999999999999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0.20899999999999999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0.20899999999999999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0.20899999999999999</v>
      </c>
    </row>
    <row r="2105" spans="1:25" x14ac:dyDescent="0.25">
      <c r="A2105" s="1">
        <v>45036</v>
      </c>
      <c r="B2105" s="2">
        <v>0.5083333333333333</v>
      </c>
      <c r="C2105" t="s">
        <v>103</v>
      </c>
      <c r="D2105" t="s">
        <v>104</v>
      </c>
      <c r="E2105" t="s">
        <v>25</v>
      </c>
      <c r="F2105" t="s">
        <v>138</v>
      </c>
      <c r="G2105">
        <v>5</v>
      </c>
      <c r="H2105">
        <v>44.7</v>
      </c>
      <c r="I2105">
        <v>98.5</v>
      </c>
      <c r="J2105" t="s">
        <v>253</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253</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253</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253</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253</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253</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253</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253</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253</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253</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253</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253</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253</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253</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253</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253</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253</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253</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253</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253</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253</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253</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253</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253</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253</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253</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253</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253</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253</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253</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253</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253</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253</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253</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253</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253</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253</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253</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253</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253</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253</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253</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253</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253</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253</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253</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253</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253</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253</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253</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253</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253</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253</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253</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253</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253</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253</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253</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253</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253</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253</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253</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253</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253</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253</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73" activePane="bottomLeft" state="frozen"/>
      <selection pane="bottomLeft" activeCell="S105" sqref="S105"/>
    </sheetView>
  </sheetViews>
  <sheetFormatPr defaultRowHeight="15" x14ac:dyDescent="0.25"/>
  <cols>
    <col min="13" max="13" width="12.42578125" bestFit="1" customWidth="1"/>
  </cols>
  <sheetData>
    <row r="1" spans="1:18" x14ac:dyDescent="0.25">
      <c r="A1" t="s">
        <v>254</v>
      </c>
      <c r="B1" t="s">
        <v>255</v>
      </c>
      <c r="C1" t="s">
        <v>256</v>
      </c>
      <c r="D1" t="s">
        <v>257</v>
      </c>
      <c r="E1" t="s">
        <v>258</v>
      </c>
      <c r="F1" t="s">
        <v>259</v>
      </c>
      <c r="G1" t="s">
        <v>260</v>
      </c>
      <c r="H1" t="s">
        <v>262</v>
      </c>
      <c r="I1" t="s">
        <v>263</v>
      </c>
      <c r="J1" t="s">
        <v>264</v>
      </c>
      <c r="K1" t="s">
        <v>265</v>
      </c>
      <c r="L1" t="s">
        <v>266</v>
      </c>
      <c r="M1" t="s">
        <v>267</v>
      </c>
      <c r="N1" t="s">
        <v>5</v>
      </c>
      <c r="O1" t="s">
        <v>268</v>
      </c>
      <c r="P1" t="s">
        <v>6</v>
      </c>
      <c r="Q1" t="s">
        <v>406</v>
      </c>
      <c r="R1" t="s">
        <v>261</v>
      </c>
    </row>
    <row r="2" spans="1:18" x14ac:dyDescent="0.25">
      <c r="A2" t="s">
        <v>284</v>
      </c>
      <c r="B2" s="6">
        <v>45034.509027777778</v>
      </c>
      <c r="C2">
        <v>-32.865766620000002</v>
      </c>
      <c r="D2">
        <v>151.7136697</v>
      </c>
      <c r="E2">
        <v>26.553000000000001</v>
      </c>
      <c r="F2">
        <v>6362860.8150000004</v>
      </c>
      <c r="G2">
        <v>379650.56099999999</v>
      </c>
      <c r="H2" t="s">
        <v>270</v>
      </c>
      <c r="I2">
        <v>8.9999999999999993E-3</v>
      </c>
      <c r="J2">
        <v>1.7999999999999999E-2</v>
      </c>
      <c r="K2">
        <v>1.4</v>
      </c>
      <c r="L2">
        <v>16</v>
      </c>
      <c r="M2" t="s">
        <v>271</v>
      </c>
      <c r="N2" t="s">
        <v>108</v>
      </c>
      <c r="O2" t="s">
        <v>272</v>
      </c>
      <c r="P2">
        <v>1</v>
      </c>
      <c r="Q2" t="str">
        <f>_xlfn.CONCAT(N2,P2)</f>
        <v>AE1</v>
      </c>
      <c r="R2">
        <v>0.34100000000000003</v>
      </c>
    </row>
    <row r="3" spans="1:18" x14ac:dyDescent="0.25">
      <c r="A3" t="s">
        <v>285</v>
      </c>
      <c r="B3" s="6">
        <v>45034.51666666667</v>
      </c>
      <c r="C3">
        <v>-32.865682620000001</v>
      </c>
      <c r="D3">
        <v>151.71379669999999</v>
      </c>
      <c r="E3">
        <v>26.51</v>
      </c>
      <c r="F3">
        <v>6362870.2719999999</v>
      </c>
      <c r="G3">
        <v>379662.33799999999</v>
      </c>
      <c r="H3" t="s">
        <v>270</v>
      </c>
      <c r="I3">
        <v>8.9999999999999993E-3</v>
      </c>
      <c r="J3">
        <v>1.7000000000000001E-2</v>
      </c>
      <c r="K3">
        <v>1.3</v>
      </c>
      <c r="L3">
        <v>17</v>
      </c>
      <c r="M3" t="s">
        <v>271</v>
      </c>
      <c r="N3" t="s">
        <v>108</v>
      </c>
      <c r="O3" t="s">
        <v>272</v>
      </c>
      <c r="P3">
        <v>2</v>
      </c>
      <c r="Q3" t="str">
        <f t="shared" ref="Q3:Q66" si="0">_xlfn.CONCAT(N3,P3)</f>
        <v>AE2</v>
      </c>
      <c r="R3">
        <v>0.29799999999999999</v>
      </c>
    </row>
    <row r="4" spans="1:18" x14ac:dyDescent="0.25">
      <c r="A4" t="s">
        <v>286</v>
      </c>
      <c r="B4" s="6">
        <v>45034.533333333333</v>
      </c>
      <c r="C4">
        <v>-32.866093530000001</v>
      </c>
      <c r="D4">
        <v>151.71439430000001</v>
      </c>
      <c r="E4">
        <v>26.469000000000001</v>
      </c>
      <c r="F4">
        <v>6362825.3959999997</v>
      </c>
      <c r="G4">
        <v>379718.80300000001</v>
      </c>
      <c r="H4" t="s">
        <v>270</v>
      </c>
      <c r="I4">
        <v>0.01</v>
      </c>
      <c r="J4">
        <v>2.4E-2</v>
      </c>
      <c r="K4">
        <v>2</v>
      </c>
      <c r="L4">
        <v>14</v>
      </c>
      <c r="M4" t="s">
        <v>271</v>
      </c>
      <c r="N4" t="s">
        <v>108</v>
      </c>
      <c r="O4" t="s">
        <v>272</v>
      </c>
      <c r="P4">
        <v>3</v>
      </c>
      <c r="Q4" t="str">
        <f t="shared" si="0"/>
        <v>AE3</v>
      </c>
      <c r="R4">
        <v>0.25800000000000001</v>
      </c>
    </row>
    <row r="5" spans="1:18" x14ac:dyDescent="0.25">
      <c r="A5" t="s">
        <v>287</v>
      </c>
      <c r="B5" s="6">
        <v>45034.545138888891</v>
      </c>
      <c r="C5">
        <v>-32.866682910000002</v>
      </c>
      <c r="D5">
        <v>151.7151035</v>
      </c>
      <c r="E5">
        <v>26.437000000000001</v>
      </c>
      <c r="F5">
        <v>6362760.8600000003</v>
      </c>
      <c r="G5">
        <v>379785.95500000002</v>
      </c>
      <c r="H5" t="s">
        <v>270</v>
      </c>
      <c r="I5">
        <v>1.4999999999999999E-2</v>
      </c>
      <c r="J5">
        <v>3.1E-2</v>
      </c>
      <c r="K5">
        <v>1.6</v>
      </c>
      <c r="L5">
        <v>15</v>
      </c>
      <c r="M5" t="s">
        <v>271</v>
      </c>
      <c r="N5" t="s">
        <v>108</v>
      </c>
      <c r="O5" t="s">
        <v>272</v>
      </c>
      <c r="P5">
        <v>4</v>
      </c>
      <c r="Q5" t="str">
        <f t="shared" si="0"/>
        <v>AE4</v>
      </c>
      <c r="R5">
        <v>0.22900000000000001</v>
      </c>
    </row>
    <row r="6" spans="1:18" x14ac:dyDescent="0.25">
      <c r="A6" t="s">
        <v>288</v>
      </c>
      <c r="B6" s="6">
        <v>45034.557638888888</v>
      </c>
      <c r="C6">
        <v>-32.867085609999997</v>
      </c>
      <c r="D6">
        <v>151.71564100000001</v>
      </c>
      <c r="E6">
        <v>26.425000000000001</v>
      </c>
      <c r="F6">
        <v>6362716.8260000004</v>
      </c>
      <c r="G6">
        <v>379836.79200000002</v>
      </c>
      <c r="H6" t="s">
        <v>270</v>
      </c>
      <c r="I6">
        <v>1.0999999999999999E-2</v>
      </c>
      <c r="J6">
        <v>0.02</v>
      </c>
      <c r="K6">
        <v>1.4</v>
      </c>
      <c r="L6">
        <v>15</v>
      </c>
      <c r="M6" t="s">
        <v>271</v>
      </c>
      <c r="N6" t="s">
        <v>108</v>
      </c>
      <c r="O6" t="s">
        <v>272</v>
      </c>
      <c r="P6">
        <v>5</v>
      </c>
      <c r="Q6" t="str">
        <f t="shared" si="0"/>
        <v>AE5</v>
      </c>
      <c r="R6">
        <v>0.218</v>
      </c>
    </row>
    <row r="7" spans="1:18" x14ac:dyDescent="0.25">
      <c r="A7" t="s">
        <v>289</v>
      </c>
      <c r="B7" s="6">
        <v>45034.617361111108</v>
      </c>
      <c r="C7">
        <v>-32.865827930000002</v>
      </c>
      <c r="D7">
        <v>151.71444980000001</v>
      </c>
      <c r="E7">
        <v>26.462</v>
      </c>
      <c r="F7">
        <v>6362854.9060000004</v>
      </c>
      <c r="G7">
        <v>379723.64199999999</v>
      </c>
      <c r="H7" t="s">
        <v>270</v>
      </c>
      <c r="I7">
        <v>0.01</v>
      </c>
      <c r="J7">
        <v>1.2999999999999999E-2</v>
      </c>
      <c r="K7">
        <v>1.2</v>
      </c>
      <c r="L7">
        <v>14</v>
      </c>
      <c r="M7" t="s">
        <v>271</v>
      </c>
      <c r="N7" t="s">
        <v>108</v>
      </c>
      <c r="O7" t="s">
        <v>272</v>
      </c>
      <c r="P7">
        <v>6</v>
      </c>
      <c r="Q7" t="str">
        <f t="shared" si="0"/>
        <v>AE6</v>
      </c>
      <c r="R7">
        <v>0.25</v>
      </c>
    </row>
    <row r="8" spans="1:18" x14ac:dyDescent="0.25">
      <c r="A8" t="s">
        <v>290</v>
      </c>
      <c r="B8" s="6">
        <v>45034.637499999997</v>
      </c>
      <c r="C8">
        <v>-32.865740780000003</v>
      </c>
      <c r="D8">
        <v>151.7159101</v>
      </c>
      <c r="E8">
        <v>26.561</v>
      </c>
      <c r="F8">
        <v>6362866.2319999998</v>
      </c>
      <c r="G8">
        <v>379860.16</v>
      </c>
      <c r="H8" t="s">
        <v>270</v>
      </c>
      <c r="I8">
        <v>1.7999999999999999E-2</v>
      </c>
      <c r="J8">
        <v>2.8000000000000001E-2</v>
      </c>
      <c r="K8">
        <v>1.7</v>
      </c>
      <c r="L8">
        <v>12</v>
      </c>
      <c r="M8" t="s">
        <v>271</v>
      </c>
      <c r="N8" t="s">
        <v>108</v>
      </c>
      <c r="O8" t="s">
        <v>272</v>
      </c>
      <c r="P8">
        <v>7</v>
      </c>
      <c r="Q8" t="str">
        <f t="shared" si="0"/>
        <v>AE7</v>
      </c>
      <c r="R8">
        <v>0.35</v>
      </c>
    </row>
    <row r="9" spans="1:18" x14ac:dyDescent="0.25">
      <c r="A9" t="s">
        <v>291</v>
      </c>
      <c r="B9" s="6">
        <v>45034.655555555553</v>
      </c>
      <c r="C9">
        <v>-32.86570553</v>
      </c>
      <c r="D9">
        <v>151.71682620000001</v>
      </c>
      <c r="E9">
        <v>26.561</v>
      </c>
      <c r="F9">
        <v>6362871.182</v>
      </c>
      <c r="G9">
        <v>379945.83</v>
      </c>
      <c r="H9" t="s">
        <v>270</v>
      </c>
      <c r="I9">
        <v>1.0999999999999999E-2</v>
      </c>
      <c r="J9">
        <v>1.4999999999999999E-2</v>
      </c>
      <c r="K9">
        <v>1.3</v>
      </c>
      <c r="L9">
        <v>14</v>
      </c>
      <c r="M9" t="s">
        <v>271</v>
      </c>
      <c r="N9" t="s">
        <v>108</v>
      </c>
      <c r="O9" t="s">
        <v>272</v>
      </c>
      <c r="P9">
        <v>8</v>
      </c>
      <c r="Q9" t="str">
        <f t="shared" si="0"/>
        <v>AE8</v>
      </c>
      <c r="R9">
        <v>0.35099999999999998</v>
      </c>
    </row>
    <row r="10" spans="1:18" x14ac:dyDescent="0.25">
      <c r="A10" t="s">
        <v>292</v>
      </c>
      <c r="B10" s="6">
        <v>45034.666666666664</v>
      </c>
      <c r="C10">
        <v>-32.865492680000003</v>
      </c>
      <c r="D10">
        <v>151.71540519999999</v>
      </c>
      <c r="E10">
        <v>26.625</v>
      </c>
      <c r="F10">
        <v>6362893.1629999997</v>
      </c>
      <c r="G10">
        <v>379812.58399999997</v>
      </c>
      <c r="H10" t="s">
        <v>270</v>
      </c>
      <c r="I10">
        <v>1.0999999999999999E-2</v>
      </c>
      <c r="J10">
        <v>1.6E-2</v>
      </c>
      <c r="K10">
        <v>1.7</v>
      </c>
      <c r="L10">
        <v>12</v>
      </c>
      <c r="M10" t="s">
        <v>271</v>
      </c>
      <c r="N10" t="s">
        <v>108</v>
      </c>
      <c r="O10" t="s">
        <v>272</v>
      </c>
      <c r="P10">
        <v>9</v>
      </c>
      <c r="Q10" t="str">
        <f t="shared" si="0"/>
        <v>AE9</v>
      </c>
      <c r="R10">
        <v>0.41399999999999998</v>
      </c>
    </row>
    <row r="11" spans="1:18" x14ac:dyDescent="0.25">
      <c r="A11" t="s">
        <v>293</v>
      </c>
      <c r="B11" s="6">
        <v>45034.673611111109</v>
      </c>
      <c r="C11">
        <v>-32.865104879999997</v>
      </c>
      <c r="D11">
        <v>151.71473280000001</v>
      </c>
      <c r="E11">
        <v>26.69</v>
      </c>
      <c r="F11">
        <v>6362935.3930000002</v>
      </c>
      <c r="G11">
        <v>379749.14299999998</v>
      </c>
      <c r="H11" t="s">
        <v>270</v>
      </c>
      <c r="I11">
        <v>1.0999999999999999E-2</v>
      </c>
      <c r="J11">
        <v>1.7000000000000001E-2</v>
      </c>
      <c r="K11">
        <v>1.7</v>
      </c>
      <c r="L11">
        <v>12</v>
      </c>
      <c r="M11" t="s">
        <v>271</v>
      </c>
      <c r="N11" t="s">
        <v>108</v>
      </c>
      <c r="O11" t="s">
        <v>272</v>
      </c>
      <c r="P11">
        <v>10</v>
      </c>
      <c r="Q11" t="str">
        <f t="shared" si="0"/>
        <v>AE10</v>
      </c>
      <c r="R11">
        <v>0.47599999999999998</v>
      </c>
    </row>
    <row r="12" spans="1:18" x14ac:dyDescent="0.25">
      <c r="A12" t="s">
        <v>294</v>
      </c>
      <c r="B12" s="6">
        <v>45034.688888888886</v>
      </c>
      <c r="C12">
        <v>-32.866164810000001</v>
      </c>
      <c r="D12">
        <v>151.7151829</v>
      </c>
      <c r="E12">
        <v>26.388999999999999</v>
      </c>
      <c r="F12">
        <v>6362818.392</v>
      </c>
      <c r="G12">
        <v>379792.68400000001</v>
      </c>
      <c r="H12" t="s">
        <v>270</v>
      </c>
      <c r="I12">
        <v>8.0000000000000002E-3</v>
      </c>
      <c r="J12">
        <v>1.2E-2</v>
      </c>
      <c r="K12">
        <v>1.2</v>
      </c>
      <c r="L12">
        <v>15</v>
      </c>
      <c r="M12" t="s">
        <v>271</v>
      </c>
      <c r="N12" t="s">
        <v>108</v>
      </c>
      <c r="O12" t="s">
        <v>272</v>
      </c>
      <c r="P12">
        <v>11</v>
      </c>
      <c r="Q12" t="str">
        <f t="shared" si="0"/>
        <v>AE11</v>
      </c>
      <c r="R12">
        <v>0.17899999999999999</v>
      </c>
    </row>
    <row r="13" spans="1:18" x14ac:dyDescent="0.25">
      <c r="A13" t="s">
        <v>295</v>
      </c>
      <c r="B13" s="6">
        <v>45034.697916666664</v>
      </c>
      <c r="C13">
        <v>-32.866678499999999</v>
      </c>
      <c r="D13">
        <v>151.7145754</v>
      </c>
      <c r="E13">
        <v>26.577999999999999</v>
      </c>
      <c r="F13">
        <v>6362760.7479999997</v>
      </c>
      <c r="G13">
        <v>379736.53899999999</v>
      </c>
      <c r="H13" t="s">
        <v>270</v>
      </c>
      <c r="I13">
        <v>1.0999999999999999E-2</v>
      </c>
      <c r="J13">
        <v>1.7000000000000001E-2</v>
      </c>
      <c r="K13">
        <v>1.4</v>
      </c>
      <c r="L13">
        <v>13</v>
      </c>
      <c r="M13" t="s">
        <v>271</v>
      </c>
      <c r="N13" t="s">
        <v>108</v>
      </c>
      <c r="O13" t="s">
        <v>272</v>
      </c>
      <c r="P13">
        <v>12</v>
      </c>
      <c r="Q13" t="str">
        <f t="shared" si="0"/>
        <v>AE12</v>
      </c>
      <c r="R13">
        <v>0.37</v>
      </c>
    </row>
    <row r="14" spans="1:18" x14ac:dyDescent="0.25">
      <c r="A14" t="s">
        <v>341</v>
      </c>
      <c r="B14" s="6">
        <v>45048.340277777781</v>
      </c>
      <c r="C14">
        <v>-32.83829849</v>
      </c>
      <c r="D14">
        <v>151.72121200000001</v>
      </c>
      <c r="E14">
        <v>27.038</v>
      </c>
      <c r="F14">
        <v>6365914.7510000002</v>
      </c>
      <c r="G14">
        <v>380319.39299999998</v>
      </c>
      <c r="H14" t="s">
        <v>270</v>
      </c>
      <c r="I14">
        <v>7.0000000000000001E-3</v>
      </c>
      <c r="J14">
        <v>1.2E-2</v>
      </c>
      <c r="K14">
        <v>1.4</v>
      </c>
      <c r="L14">
        <v>14</v>
      </c>
      <c r="M14" t="s">
        <v>271</v>
      </c>
      <c r="N14" t="s">
        <v>43</v>
      </c>
      <c r="O14" t="s">
        <v>272</v>
      </c>
      <c r="P14">
        <v>1</v>
      </c>
      <c r="Q14" t="str">
        <f t="shared" si="0"/>
        <v>AI1</v>
      </c>
      <c r="R14">
        <v>0.74099999999999999</v>
      </c>
    </row>
    <row r="15" spans="1:18" x14ac:dyDescent="0.25">
      <c r="A15" t="s">
        <v>342</v>
      </c>
      <c r="B15" s="6">
        <v>45048.365972222222</v>
      </c>
      <c r="C15">
        <v>-32.839101990000003</v>
      </c>
      <c r="D15">
        <v>151.72254749999999</v>
      </c>
      <c r="E15">
        <v>26.887</v>
      </c>
      <c r="F15">
        <v>6365827.1799999997</v>
      </c>
      <c r="G15">
        <v>380445.473</v>
      </c>
      <c r="H15" t="s">
        <v>270</v>
      </c>
      <c r="I15">
        <v>8.0000000000000002E-3</v>
      </c>
      <c r="J15">
        <v>1.6E-2</v>
      </c>
      <c r="K15">
        <v>1.4</v>
      </c>
      <c r="L15">
        <v>15</v>
      </c>
      <c r="M15" t="s">
        <v>271</v>
      </c>
      <c r="N15" t="s">
        <v>43</v>
      </c>
      <c r="O15" t="s">
        <v>272</v>
      </c>
      <c r="P15">
        <v>2</v>
      </c>
      <c r="Q15" t="str">
        <f t="shared" si="0"/>
        <v>AI2</v>
      </c>
      <c r="R15">
        <v>0.59399999999999997</v>
      </c>
    </row>
    <row r="16" spans="1:18" x14ac:dyDescent="0.25">
      <c r="A16" t="s">
        <v>343</v>
      </c>
      <c r="B16" s="6">
        <v>45048.375</v>
      </c>
      <c r="C16">
        <v>-32.839303090000001</v>
      </c>
      <c r="D16">
        <v>151.7236647</v>
      </c>
      <c r="E16">
        <v>26.834</v>
      </c>
      <c r="F16">
        <v>6365806.148</v>
      </c>
      <c r="G16">
        <v>380550.3</v>
      </c>
      <c r="H16" t="s">
        <v>270</v>
      </c>
      <c r="I16">
        <v>8.0000000000000002E-3</v>
      </c>
      <c r="J16">
        <v>1.7000000000000001E-2</v>
      </c>
      <c r="K16">
        <v>1.4</v>
      </c>
      <c r="L16">
        <v>15</v>
      </c>
      <c r="M16" t="s">
        <v>271</v>
      </c>
      <c r="N16" t="s">
        <v>43</v>
      </c>
      <c r="O16" t="s">
        <v>272</v>
      </c>
      <c r="P16">
        <v>3</v>
      </c>
      <c r="Q16" t="str">
        <f t="shared" si="0"/>
        <v>AI3</v>
      </c>
      <c r="R16">
        <v>0.54200000000000004</v>
      </c>
    </row>
    <row r="17" spans="1:18" x14ac:dyDescent="0.25">
      <c r="A17" t="s">
        <v>344</v>
      </c>
      <c r="B17" s="6">
        <v>45048.395138888889</v>
      </c>
      <c r="C17">
        <v>-32.840554619999999</v>
      </c>
      <c r="D17">
        <v>151.72538040000001</v>
      </c>
      <c r="E17">
        <v>26.751000000000001</v>
      </c>
      <c r="F17">
        <v>6365669.3320000004</v>
      </c>
      <c r="G17">
        <v>380712.55699999997</v>
      </c>
      <c r="H17" t="s">
        <v>270</v>
      </c>
      <c r="I17">
        <v>1.0999999999999999E-2</v>
      </c>
      <c r="J17">
        <v>2.1999999999999999E-2</v>
      </c>
      <c r="K17">
        <v>1.9</v>
      </c>
      <c r="L17">
        <v>12</v>
      </c>
      <c r="M17" t="s">
        <v>271</v>
      </c>
      <c r="N17" t="s">
        <v>43</v>
      </c>
      <c r="O17" t="s">
        <v>272</v>
      </c>
      <c r="P17">
        <v>4</v>
      </c>
      <c r="Q17" t="str">
        <f t="shared" si="0"/>
        <v>AI4</v>
      </c>
      <c r="R17">
        <v>0.46400000000000002</v>
      </c>
    </row>
    <row r="18" spans="1:18" x14ac:dyDescent="0.25">
      <c r="A18" t="s">
        <v>345</v>
      </c>
      <c r="B18" s="6">
        <v>45048.413194444445</v>
      </c>
      <c r="C18">
        <v>-32.841524149999998</v>
      </c>
      <c r="D18">
        <v>151.72628399999999</v>
      </c>
      <c r="E18">
        <v>26.725000000000001</v>
      </c>
      <c r="F18">
        <v>6365562.8609999996</v>
      </c>
      <c r="G18">
        <v>380798.42599999998</v>
      </c>
      <c r="H18" t="s">
        <v>270</v>
      </c>
      <c r="I18">
        <v>2.3E-2</v>
      </c>
      <c r="J18">
        <v>3.6999999999999998E-2</v>
      </c>
      <c r="K18">
        <v>1.4</v>
      </c>
      <c r="L18">
        <v>13</v>
      </c>
      <c r="M18" t="s">
        <v>271</v>
      </c>
      <c r="N18" t="s">
        <v>43</v>
      </c>
      <c r="O18" t="s">
        <v>272</v>
      </c>
      <c r="P18">
        <v>5</v>
      </c>
      <c r="Q18" t="str">
        <f t="shared" si="0"/>
        <v>AI5</v>
      </c>
      <c r="R18">
        <v>0.442</v>
      </c>
    </row>
    <row r="19" spans="1:18" x14ac:dyDescent="0.25">
      <c r="A19" t="s">
        <v>346</v>
      </c>
      <c r="B19" s="6">
        <v>45048.584722222222</v>
      </c>
      <c r="C19">
        <v>-32.840357130000001</v>
      </c>
      <c r="D19">
        <v>151.72766419999999</v>
      </c>
      <c r="E19">
        <v>26.812999999999999</v>
      </c>
      <c r="F19">
        <v>6365693.8039999995</v>
      </c>
      <c r="G19">
        <v>380926.04</v>
      </c>
      <c r="H19" t="s">
        <v>270</v>
      </c>
      <c r="I19">
        <v>1.0999999999999999E-2</v>
      </c>
      <c r="J19">
        <v>1.4E-2</v>
      </c>
      <c r="K19">
        <v>1.4</v>
      </c>
      <c r="L19">
        <v>13</v>
      </c>
      <c r="M19" t="s">
        <v>271</v>
      </c>
      <c r="N19" t="s">
        <v>43</v>
      </c>
      <c r="O19" t="s">
        <v>272</v>
      </c>
      <c r="P19">
        <v>6</v>
      </c>
      <c r="Q19" t="str">
        <f t="shared" si="0"/>
        <v>AI6</v>
      </c>
      <c r="R19">
        <v>0.52700000000000002</v>
      </c>
    </row>
    <row r="20" spans="1:18" x14ac:dyDescent="0.25">
      <c r="A20" t="s">
        <v>347</v>
      </c>
      <c r="B20" s="6">
        <v>45048.597222222219</v>
      </c>
      <c r="C20">
        <v>-32.839468259999997</v>
      </c>
      <c r="D20">
        <v>151.7276991</v>
      </c>
      <c r="E20">
        <v>26.84</v>
      </c>
      <c r="F20">
        <v>6365792.3909999998</v>
      </c>
      <c r="G20">
        <v>380928.12199999997</v>
      </c>
      <c r="H20" t="s">
        <v>270</v>
      </c>
      <c r="I20">
        <v>1.0999999999999999E-2</v>
      </c>
      <c r="J20">
        <v>1.6E-2</v>
      </c>
      <c r="K20">
        <v>1.4</v>
      </c>
      <c r="L20">
        <v>13</v>
      </c>
      <c r="M20" t="s">
        <v>271</v>
      </c>
      <c r="N20" t="s">
        <v>43</v>
      </c>
      <c r="O20" t="s">
        <v>272</v>
      </c>
      <c r="P20">
        <v>7</v>
      </c>
      <c r="Q20" t="str">
        <f t="shared" si="0"/>
        <v>AI7</v>
      </c>
      <c r="R20">
        <v>0.55100000000000005</v>
      </c>
    </row>
    <row r="21" spans="1:18" x14ac:dyDescent="0.25">
      <c r="A21" t="s">
        <v>348</v>
      </c>
      <c r="B21" s="6">
        <v>45048.619444444441</v>
      </c>
      <c r="C21">
        <v>-32.839729269999999</v>
      </c>
      <c r="D21">
        <v>151.72668709999999</v>
      </c>
      <c r="E21">
        <v>26.879000000000001</v>
      </c>
      <c r="F21">
        <v>6365762.3119999999</v>
      </c>
      <c r="G21">
        <v>380833.74800000002</v>
      </c>
      <c r="H21" t="s">
        <v>270</v>
      </c>
      <c r="I21">
        <v>8.9999999999999993E-3</v>
      </c>
      <c r="J21">
        <v>1.4E-2</v>
      </c>
      <c r="K21">
        <v>1.3</v>
      </c>
      <c r="L21">
        <v>14</v>
      </c>
      <c r="M21" t="s">
        <v>271</v>
      </c>
      <c r="N21" t="s">
        <v>43</v>
      </c>
      <c r="O21" t="s">
        <v>272</v>
      </c>
      <c r="P21">
        <v>8</v>
      </c>
      <c r="Q21" t="str">
        <f t="shared" si="0"/>
        <v>AI8</v>
      </c>
      <c r="R21">
        <v>0.59</v>
      </c>
    </row>
    <row r="22" spans="1:18" x14ac:dyDescent="0.25">
      <c r="A22" t="s">
        <v>349</v>
      </c>
      <c r="B22" s="6">
        <v>45048.640972222223</v>
      </c>
      <c r="C22">
        <v>-32.839884220000002</v>
      </c>
      <c r="D22">
        <v>151.72551429999999</v>
      </c>
      <c r="E22">
        <v>26.844000000000001</v>
      </c>
      <c r="F22">
        <v>6365743.8099999996</v>
      </c>
      <c r="G22">
        <v>380724.19699999999</v>
      </c>
      <c r="H22" t="s">
        <v>270</v>
      </c>
      <c r="I22">
        <v>1.4999999999999999E-2</v>
      </c>
      <c r="J22">
        <v>2.4E-2</v>
      </c>
      <c r="K22">
        <v>1.6</v>
      </c>
      <c r="L22">
        <v>13</v>
      </c>
      <c r="M22" t="s">
        <v>271</v>
      </c>
      <c r="N22" t="s">
        <v>43</v>
      </c>
      <c r="O22" t="s">
        <v>272</v>
      </c>
      <c r="P22">
        <v>9</v>
      </c>
      <c r="Q22" t="str">
        <f t="shared" si="0"/>
        <v>AI9</v>
      </c>
      <c r="R22">
        <v>0.55500000000000005</v>
      </c>
    </row>
    <row r="23" spans="1:18" x14ac:dyDescent="0.25">
      <c r="A23" t="s">
        <v>354</v>
      </c>
      <c r="B23" s="6">
        <v>45054.518750000003</v>
      </c>
      <c r="C23">
        <v>-32.837751400000002</v>
      </c>
      <c r="D23">
        <v>151.72213020000001</v>
      </c>
      <c r="E23">
        <v>27.068000000000001</v>
      </c>
      <c r="F23">
        <v>6365976.4460000005</v>
      </c>
      <c r="G23">
        <v>380404.603</v>
      </c>
      <c r="H23" t="s">
        <v>302</v>
      </c>
      <c r="I23">
        <v>1.2999999999999999E-2</v>
      </c>
      <c r="J23">
        <v>1.7999999999999999E-2</v>
      </c>
      <c r="K23">
        <v>1.6</v>
      </c>
      <c r="L23">
        <v>13</v>
      </c>
      <c r="M23" t="s">
        <v>271</v>
      </c>
      <c r="N23" t="s">
        <v>43</v>
      </c>
      <c r="O23" t="s">
        <v>272</v>
      </c>
      <c r="P23">
        <v>10</v>
      </c>
      <c r="Q23" t="str">
        <f t="shared" si="0"/>
        <v>AI10</v>
      </c>
      <c r="R23">
        <v>0.95599999999999996</v>
      </c>
    </row>
    <row r="24" spans="1:18" x14ac:dyDescent="0.25">
      <c r="A24" t="s">
        <v>355</v>
      </c>
      <c r="B24" s="6">
        <v>45054.554861111108</v>
      </c>
      <c r="C24">
        <v>-32.838140350000003</v>
      </c>
      <c r="D24">
        <v>151.72312360000001</v>
      </c>
      <c r="E24">
        <v>26.85</v>
      </c>
      <c r="F24">
        <v>6365934.4479999999</v>
      </c>
      <c r="G24">
        <v>380498.1</v>
      </c>
      <c r="H24" t="s">
        <v>302</v>
      </c>
      <c r="I24">
        <v>1.6E-2</v>
      </c>
      <c r="J24">
        <v>2.4E-2</v>
      </c>
      <c r="K24">
        <v>1.4</v>
      </c>
      <c r="L24">
        <v>13</v>
      </c>
      <c r="M24" t="s">
        <v>271</v>
      </c>
      <c r="N24" t="s">
        <v>43</v>
      </c>
      <c r="O24" t="s">
        <v>272</v>
      </c>
      <c r="P24">
        <v>11</v>
      </c>
      <c r="Q24" t="str">
        <f t="shared" si="0"/>
        <v>AI11</v>
      </c>
      <c r="R24">
        <v>0.73899999999999999</v>
      </c>
    </row>
    <row r="25" spans="1:18" x14ac:dyDescent="0.25">
      <c r="A25" t="s">
        <v>356</v>
      </c>
      <c r="B25" s="6">
        <v>45054.598611111112</v>
      </c>
      <c r="C25">
        <v>-32.838946730000004</v>
      </c>
      <c r="D25">
        <v>151.72450509999999</v>
      </c>
      <c r="E25">
        <v>26.86</v>
      </c>
      <c r="F25">
        <v>6365846.608</v>
      </c>
      <c r="G25">
        <v>380628.48100000003</v>
      </c>
      <c r="H25" t="s">
        <v>302</v>
      </c>
      <c r="I25">
        <v>0.01</v>
      </c>
      <c r="J25">
        <v>2.1999999999999999E-2</v>
      </c>
      <c r="K25">
        <v>1.3</v>
      </c>
      <c r="L25">
        <v>14</v>
      </c>
      <c r="M25" t="s">
        <v>271</v>
      </c>
      <c r="N25" t="s">
        <v>43</v>
      </c>
      <c r="O25" t="s">
        <v>272</v>
      </c>
      <c r="P25">
        <v>12</v>
      </c>
      <c r="Q25" t="str">
        <f t="shared" si="0"/>
        <v>AI12</v>
      </c>
      <c r="R25">
        <v>0.753</v>
      </c>
    </row>
    <row r="26" spans="1:18" x14ac:dyDescent="0.25">
      <c r="A26" t="s">
        <v>357</v>
      </c>
      <c r="B26" s="6">
        <v>45054.609722222223</v>
      </c>
      <c r="C26">
        <v>-32.838321929999999</v>
      </c>
      <c r="D26">
        <v>151.7243464</v>
      </c>
      <c r="E26">
        <v>26.788</v>
      </c>
      <c r="F26">
        <v>6365915.699</v>
      </c>
      <c r="G26">
        <v>380612.79499999998</v>
      </c>
      <c r="H26" t="s">
        <v>302</v>
      </c>
      <c r="I26">
        <v>1.4E-2</v>
      </c>
      <c r="J26">
        <v>2.1999999999999999E-2</v>
      </c>
      <c r="K26">
        <v>1.6</v>
      </c>
      <c r="L26">
        <v>13</v>
      </c>
      <c r="M26" t="s">
        <v>271</v>
      </c>
      <c r="N26" t="s">
        <v>43</v>
      </c>
      <c r="O26" t="s">
        <v>272</v>
      </c>
      <c r="P26">
        <v>13</v>
      </c>
      <c r="Q26" t="str">
        <f t="shared" si="0"/>
        <v>AI13</v>
      </c>
      <c r="R26">
        <v>0.67900000000000005</v>
      </c>
    </row>
    <row r="27" spans="1:18" x14ac:dyDescent="0.25">
      <c r="A27" t="s">
        <v>358</v>
      </c>
      <c r="B27" s="6">
        <v>45054.629861111112</v>
      </c>
      <c r="C27">
        <v>-32.838650559999998</v>
      </c>
      <c r="D27">
        <v>151.72111630000001</v>
      </c>
      <c r="E27">
        <v>26.863</v>
      </c>
      <c r="F27">
        <v>6365875.6090000002</v>
      </c>
      <c r="G27">
        <v>380310.908</v>
      </c>
      <c r="H27" t="s">
        <v>302</v>
      </c>
      <c r="I27">
        <v>1.0999999999999999E-2</v>
      </c>
      <c r="J27">
        <v>1.2999999999999999E-2</v>
      </c>
      <c r="K27">
        <v>1.4</v>
      </c>
      <c r="L27">
        <v>15</v>
      </c>
      <c r="M27" t="s">
        <v>271</v>
      </c>
      <c r="N27" t="s">
        <v>43</v>
      </c>
      <c r="O27" t="s">
        <v>272</v>
      </c>
      <c r="P27">
        <v>14</v>
      </c>
      <c r="Q27" t="str">
        <f t="shared" si="0"/>
        <v>AI14</v>
      </c>
      <c r="R27">
        <v>0.753</v>
      </c>
    </row>
    <row r="28" spans="1:18" x14ac:dyDescent="0.25">
      <c r="A28" t="s">
        <v>333</v>
      </c>
      <c r="B28" s="6">
        <v>45047.411111111112</v>
      </c>
      <c r="C28">
        <v>-32.848734890000003</v>
      </c>
      <c r="D28">
        <v>151.7031039</v>
      </c>
      <c r="E28">
        <v>26.826000000000001</v>
      </c>
      <c r="F28">
        <v>6364737.0149999997</v>
      </c>
      <c r="G28">
        <v>378638.766</v>
      </c>
      <c r="H28" t="s">
        <v>270</v>
      </c>
      <c r="I28">
        <v>1.6E-2</v>
      </c>
      <c r="J28">
        <v>4.7E-2</v>
      </c>
      <c r="K28">
        <v>3</v>
      </c>
      <c r="L28">
        <v>10</v>
      </c>
      <c r="M28" t="s">
        <v>271</v>
      </c>
      <c r="N28" t="s">
        <v>64</v>
      </c>
      <c r="O28" t="s">
        <v>272</v>
      </c>
      <c r="P28">
        <v>1</v>
      </c>
      <c r="Q28" t="str">
        <f t="shared" si="0"/>
        <v>CC1</v>
      </c>
      <c r="R28">
        <v>0.55100000000000005</v>
      </c>
    </row>
    <row r="29" spans="1:18" x14ac:dyDescent="0.25">
      <c r="A29" t="s">
        <v>334</v>
      </c>
      <c r="B29" s="6">
        <v>45047.472916666666</v>
      </c>
      <c r="C29">
        <v>-32.848070559999996</v>
      </c>
      <c r="D29">
        <v>151.7027286</v>
      </c>
      <c r="E29">
        <v>26.716999999999999</v>
      </c>
      <c r="F29">
        <v>6364810.2369999997</v>
      </c>
      <c r="G29">
        <v>378602.74</v>
      </c>
      <c r="H29" t="s">
        <v>270</v>
      </c>
      <c r="I29">
        <v>2.1000000000000001E-2</v>
      </c>
      <c r="J29">
        <v>3.7999999999999999E-2</v>
      </c>
      <c r="K29">
        <v>1.6</v>
      </c>
      <c r="L29">
        <v>13</v>
      </c>
      <c r="M29" t="s">
        <v>271</v>
      </c>
      <c r="N29" t="s">
        <v>64</v>
      </c>
      <c r="O29" t="s">
        <v>272</v>
      </c>
      <c r="P29">
        <v>2</v>
      </c>
      <c r="Q29" t="str">
        <f t="shared" si="0"/>
        <v>CC2</v>
      </c>
      <c r="R29">
        <v>0.439</v>
      </c>
    </row>
    <row r="30" spans="1:18" x14ac:dyDescent="0.25">
      <c r="A30" t="s">
        <v>335</v>
      </c>
      <c r="B30" s="6">
        <v>45047.591666666667</v>
      </c>
      <c r="C30">
        <v>-32.849986039999997</v>
      </c>
      <c r="D30">
        <v>151.70440719999999</v>
      </c>
      <c r="E30">
        <v>26.827999999999999</v>
      </c>
      <c r="F30">
        <v>6364599.7980000004</v>
      </c>
      <c r="G30">
        <v>378762.43599999999</v>
      </c>
      <c r="H30" t="s">
        <v>270</v>
      </c>
      <c r="I30">
        <v>1.0999999999999999E-2</v>
      </c>
      <c r="J30">
        <v>1.6E-2</v>
      </c>
      <c r="K30">
        <v>1.8</v>
      </c>
      <c r="L30">
        <v>11</v>
      </c>
      <c r="M30" t="s">
        <v>271</v>
      </c>
      <c r="N30" t="s">
        <v>64</v>
      </c>
      <c r="O30" t="s">
        <v>272</v>
      </c>
      <c r="P30">
        <v>3</v>
      </c>
      <c r="Q30" t="str">
        <f t="shared" si="0"/>
        <v>CC3</v>
      </c>
      <c r="R30">
        <v>0.55700000000000005</v>
      </c>
    </row>
    <row r="31" spans="1:18" x14ac:dyDescent="0.25">
      <c r="A31" t="s">
        <v>336</v>
      </c>
      <c r="B31" s="6">
        <v>45047.605555555558</v>
      </c>
      <c r="C31">
        <v>-32.850113880000002</v>
      </c>
      <c r="D31">
        <v>151.70509920000001</v>
      </c>
      <c r="E31">
        <v>26.945</v>
      </c>
      <c r="F31">
        <v>6364586.4189999998</v>
      </c>
      <c r="G31">
        <v>378827.37099999998</v>
      </c>
      <c r="H31" t="s">
        <v>270</v>
      </c>
      <c r="I31">
        <v>1.2E-2</v>
      </c>
      <c r="J31">
        <v>1.7000000000000001E-2</v>
      </c>
      <c r="K31">
        <v>1.4</v>
      </c>
      <c r="L31">
        <v>13</v>
      </c>
      <c r="M31" t="s">
        <v>271</v>
      </c>
      <c r="N31" t="s">
        <v>64</v>
      </c>
      <c r="O31" t="s">
        <v>272</v>
      </c>
      <c r="P31">
        <v>4</v>
      </c>
      <c r="Q31" t="str">
        <f t="shared" si="0"/>
        <v>CC4</v>
      </c>
      <c r="R31">
        <v>0.67500000000000004</v>
      </c>
    </row>
    <row r="32" spans="1:18" x14ac:dyDescent="0.25">
      <c r="A32" t="s">
        <v>337</v>
      </c>
      <c r="B32" s="6">
        <v>45047.617361111108</v>
      </c>
      <c r="C32">
        <v>-32.850306029999999</v>
      </c>
      <c r="D32">
        <v>151.70574400000001</v>
      </c>
      <c r="E32">
        <v>26.907</v>
      </c>
      <c r="F32">
        <v>6364565.8550000004</v>
      </c>
      <c r="G32">
        <v>378887.973</v>
      </c>
      <c r="H32" t="s">
        <v>270</v>
      </c>
      <c r="I32">
        <v>1.2E-2</v>
      </c>
      <c r="J32">
        <v>1.6E-2</v>
      </c>
      <c r="K32">
        <v>1.2</v>
      </c>
      <c r="L32">
        <v>14</v>
      </c>
      <c r="M32" t="s">
        <v>271</v>
      </c>
      <c r="N32" t="s">
        <v>64</v>
      </c>
      <c r="O32" t="s">
        <v>272</v>
      </c>
      <c r="P32">
        <v>5</v>
      </c>
      <c r="Q32" t="str">
        <f t="shared" si="0"/>
        <v>CC5</v>
      </c>
      <c r="R32">
        <v>0.63900000000000001</v>
      </c>
    </row>
    <row r="33" spans="1:18" x14ac:dyDescent="0.25">
      <c r="A33" t="s">
        <v>338</v>
      </c>
      <c r="B33" s="6">
        <v>45047.631249999999</v>
      </c>
      <c r="C33">
        <v>-32.850833680000001</v>
      </c>
      <c r="D33">
        <v>151.70499240000001</v>
      </c>
      <c r="E33">
        <v>26.763000000000002</v>
      </c>
      <c r="F33">
        <v>6364506.4929999998</v>
      </c>
      <c r="G33">
        <v>378818.34600000002</v>
      </c>
      <c r="H33" t="s">
        <v>270</v>
      </c>
      <c r="I33">
        <v>1.2E-2</v>
      </c>
      <c r="J33">
        <v>1.9E-2</v>
      </c>
      <c r="K33">
        <v>1.6</v>
      </c>
      <c r="L33">
        <v>12</v>
      </c>
      <c r="M33" t="s">
        <v>271</v>
      </c>
      <c r="N33" t="s">
        <v>64</v>
      </c>
      <c r="O33" t="s">
        <v>272</v>
      </c>
      <c r="P33">
        <v>6</v>
      </c>
      <c r="Q33" t="str">
        <f t="shared" si="0"/>
        <v>CC6</v>
      </c>
      <c r="R33">
        <v>0.496</v>
      </c>
    </row>
    <row r="34" spans="1:18" x14ac:dyDescent="0.25">
      <c r="A34" t="s">
        <v>339</v>
      </c>
      <c r="B34" s="6">
        <v>45047.650694444441</v>
      </c>
      <c r="C34">
        <v>-32.851056530000001</v>
      </c>
      <c r="D34">
        <v>151.70573060000001</v>
      </c>
      <c r="E34">
        <v>26.8</v>
      </c>
      <c r="F34">
        <v>6364482.6320000002</v>
      </c>
      <c r="G34">
        <v>378887.734</v>
      </c>
      <c r="H34" t="s">
        <v>270</v>
      </c>
      <c r="I34">
        <v>8.9999999999999993E-3</v>
      </c>
      <c r="J34">
        <v>1.2999999999999999E-2</v>
      </c>
      <c r="K34">
        <v>1.2</v>
      </c>
      <c r="L34">
        <v>15</v>
      </c>
      <c r="M34" t="s">
        <v>271</v>
      </c>
      <c r="N34" t="s">
        <v>64</v>
      </c>
      <c r="O34" t="s">
        <v>272</v>
      </c>
      <c r="P34">
        <v>7</v>
      </c>
      <c r="Q34" t="str">
        <f t="shared" si="0"/>
        <v>CC7</v>
      </c>
      <c r="R34">
        <v>0.53400000000000003</v>
      </c>
    </row>
    <row r="35" spans="1:18" x14ac:dyDescent="0.25">
      <c r="A35" t="s">
        <v>340</v>
      </c>
      <c r="B35" s="6">
        <v>45047.72152777778</v>
      </c>
      <c r="C35">
        <v>-32.852050009999999</v>
      </c>
      <c r="D35">
        <v>151.70728109999999</v>
      </c>
      <c r="E35">
        <v>26.885999999999999</v>
      </c>
      <c r="F35">
        <v>6364374.2630000003</v>
      </c>
      <c r="G35">
        <v>379034.18400000001</v>
      </c>
      <c r="H35" t="s">
        <v>270</v>
      </c>
      <c r="I35">
        <v>1.0999999999999999E-2</v>
      </c>
      <c r="J35">
        <v>1.7000000000000001E-2</v>
      </c>
      <c r="K35">
        <v>1.3</v>
      </c>
      <c r="L35">
        <v>14</v>
      </c>
      <c r="M35" t="s">
        <v>271</v>
      </c>
      <c r="N35" t="s">
        <v>64</v>
      </c>
      <c r="O35" t="s">
        <v>272</v>
      </c>
      <c r="P35">
        <v>8</v>
      </c>
      <c r="Q35" t="str">
        <f t="shared" si="0"/>
        <v>CC8</v>
      </c>
      <c r="R35">
        <v>0.624</v>
      </c>
    </row>
    <row r="36" spans="1:18" x14ac:dyDescent="0.25">
      <c r="A36" t="s">
        <v>350</v>
      </c>
      <c r="B36" s="6">
        <v>45054.422222222223</v>
      </c>
      <c r="C36">
        <v>-32.852273859999997</v>
      </c>
      <c r="D36">
        <v>151.7074844</v>
      </c>
      <c r="E36">
        <v>26.852</v>
      </c>
      <c r="F36">
        <v>6364349.6780000003</v>
      </c>
      <c r="G36">
        <v>379053.511</v>
      </c>
      <c r="H36" t="s">
        <v>302</v>
      </c>
      <c r="I36">
        <v>1.6E-2</v>
      </c>
      <c r="J36">
        <v>2.5000000000000001E-2</v>
      </c>
      <c r="K36">
        <v>1.3</v>
      </c>
      <c r="L36">
        <v>15</v>
      </c>
      <c r="M36" t="s">
        <v>271</v>
      </c>
      <c r="N36" t="s">
        <v>64</v>
      </c>
      <c r="O36" t="s">
        <v>272</v>
      </c>
      <c r="P36">
        <v>9</v>
      </c>
      <c r="Q36" t="str">
        <f t="shared" si="0"/>
        <v>CC9</v>
      </c>
      <c r="R36">
        <v>0.78</v>
      </c>
    </row>
    <row r="37" spans="1:18" x14ac:dyDescent="0.25">
      <c r="A37" t="s">
        <v>351</v>
      </c>
      <c r="B37" s="6">
        <v>45054.44027777778</v>
      </c>
      <c r="C37">
        <v>-32.851954640000002</v>
      </c>
      <c r="D37">
        <v>151.7077831</v>
      </c>
      <c r="E37">
        <v>26.75</v>
      </c>
      <c r="F37">
        <v>6364385.4119999995</v>
      </c>
      <c r="G37">
        <v>379081.03399999999</v>
      </c>
      <c r="H37" t="s">
        <v>302</v>
      </c>
      <c r="I37">
        <v>1.2999999999999999E-2</v>
      </c>
      <c r="J37">
        <v>0.02</v>
      </c>
      <c r="K37">
        <v>1.4</v>
      </c>
      <c r="L37">
        <v>14</v>
      </c>
      <c r="M37" t="s">
        <v>271</v>
      </c>
      <c r="N37" t="s">
        <v>64</v>
      </c>
      <c r="O37" t="s">
        <v>272</v>
      </c>
      <c r="P37">
        <v>10</v>
      </c>
      <c r="Q37" t="str">
        <f t="shared" si="0"/>
        <v>CC10</v>
      </c>
      <c r="R37">
        <v>0.67700000000000005</v>
      </c>
    </row>
    <row r="38" spans="1:18" x14ac:dyDescent="0.25">
      <c r="A38" t="s">
        <v>352</v>
      </c>
      <c r="B38" s="6">
        <v>45054.450694444444</v>
      </c>
      <c r="C38">
        <v>-32.851667399999997</v>
      </c>
      <c r="D38">
        <v>151.7069128</v>
      </c>
      <c r="E38">
        <v>26.847000000000001</v>
      </c>
      <c r="F38">
        <v>6364416.2609999999</v>
      </c>
      <c r="G38">
        <v>378999.19799999997</v>
      </c>
      <c r="H38" t="s">
        <v>302</v>
      </c>
      <c r="I38">
        <v>1.0999999999999999E-2</v>
      </c>
      <c r="J38">
        <v>1.7999999999999999E-2</v>
      </c>
      <c r="K38">
        <v>1.6</v>
      </c>
      <c r="L38">
        <v>13</v>
      </c>
      <c r="M38" t="s">
        <v>271</v>
      </c>
      <c r="N38" t="s">
        <v>64</v>
      </c>
      <c r="O38" t="s">
        <v>272</v>
      </c>
      <c r="P38">
        <v>11</v>
      </c>
      <c r="Q38" t="str">
        <f t="shared" si="0"/>
        <v>CC11</v>
      </c>
      <c r="R38">
        <v>0.77300000000000002</v>
      </c>
    </row>
    <row r="39" spans="1:18" x14ac:dyDescent="0.25">
      <c r="A39" t="s">
        <v>353</v>
      </c>
      <c r="B39" s="6">
        <v>45054.463194444441</v>
      </c>
      <c r="C39">
        <v>-32.851763609999999</v>
      </c>
      <c r="D39">
        <v>151.7063259</v>
      </c>
      <c r="E39">
        <v>26.981999999999999</v>
      </c>
      <c r="F39">
        <v>6364404.9220000003</v>
      </c>
      <c r="G39">
        <v>378944.41</v>
      </c>
      <c r="H39" t="s">
        <v>302</v>
      </c>
      <c r="I39">
        <v>1.0999999999999999E-2</v>
      </c>
      <c r="J39">
        <v>2.1000000000000001E-2</v>
      </c>
      <c r="K39">
        <v>1.7</v>
      </c>
      <c r="L39">
        <v>13</v>
      </c>
      <c r="M39" t="s">
        <v>271</v>
      </c>
      <c r="N39" t="s">
        <v>64</v>
      </c>
      <c r="O39" t="s">
        <v>272</v>
      </c>
      <c r="P39">
        <v>12</v>
      </c>
      <c r="Q39" t="str">
        <f t="shared" si="0"/>
        <v>CC12</v>
      </c>
      <c r="R39">
        <v>0.90800000000000003</v>
      </c>
    </row>
    <row r="40" spans="1:18" x14ac:dyDescent="0.25">
      <c r="A40" t="s">
        <v>372</v>
      </c>
      <c r="B40" s="6">
        <v>45072.425208333334</v>
      </c>
      <c r="C40">
        <v>-26.554083219999999</v>
      </c>
      <c r="D40">
        <v>153.06678242000001</v>
      </c>
      <c r="E40">
        <v>44.564999999999998</v>
      </c>
      <c r="F40">
        <v>7062950.852</v>
      </c>
      <c r="G40">
        <v>506651.76500000001</v>
      </c>
      <c r="H40" t="s">
        <v>364</v>
      </c>
      <c r="I40">
        <v>1.4999999999999999E-2</v>
      </c>
      <c r="J40">
        <v>4.5999999999999999E-2</v>
      </c>
      <c r="K40">
        <v>1.7</v>
      </c>
      <c r="L40">
        <v>21</v>
      </c>
      <c r="M40" t="s">
        <v>373</v>
      </c>
      <c r="N40" t="s">
        <v>374</v>
      </c>
      <c r="O40" t="s">
        <v>272</v>
      </c>
      <c r="P40">
        <v>1</v>
      </c>
      <c r="Q40" t="str">
        <f t="shared" si="0"/>
        <v>CCW1</v>
      </c>
      <c r="R40">
        <v>0.28199999999999997</v>
      </c>
    </row>
    <row r="41" spans="1:18" x14ac:dyDescent="0.25">
      <c r="A41" t="s">
        <v>269</v>
      </c>
      <c r="B41" s="6">
        <v>45033.478472222225</v>
      </c>
      <c r="C41">
        <v>-32.844486609999997</v>
      </c>
      <c r="D41">
        <v>151.69794590000001</v>
      </c>
      <c r="E41">
        <v>26.757000000000001</v>
      </c>
      <c r="F41">
        <v>6365202.0789999999</v>
      </c>
      <c r="G41">
        <v>378150.24599999998</v>
      </c>
      <c r="H41" t="s">
        <v>270</v>
      </c>
      <c r="I41">
        <v>1.2E-2</v>
      </c>
      <c r="J41">
        <v>2.1000000000000001E-2</v>
      </c>
      <c r="K41">
        <v>1.5</v>
      </c>
      <c r="L41">
        <v>14</v>
      </c>
      <c r="M41" t="s">
        <v>271</v>
      </c>
      <c r="N41" t="s">
        <v>181</v>
      </c>
      <c r="O41" t="s">
        <v>272</v>
      </c>
      <c r="P41">
        <v>1</v>
      </c>
      <c r="Q41" t="str">
        <f t="shared" si="0"/>
        <v>CF1</v>
      </c>
      <c r="R41">
        <v>0.46400000000000002</v>
      </c>
    </row>
    <row r="42" spans="1:18" x14ac:dyDescent="0.25">
      <c r="A42" t="s">
        <v>273</v>
      </c>
      <c r="B42" s="6">
        <v>45033.529861111114</v>
      </c>
      <c r="C42">
        <v>-32.843557859999997</v>
      </c>
      <c r="D42">
        <v>151.69765810000001</v>
      </c>
      <c r="E42">
        <v>26.760999999999999</v>
      </c>
      <c r="F42">
        <v>6365304.7170000002</v>
      </c>
      <c r="G42">
        <v>378122.03700000001</v>
      </c>
      <c r="H42" t="s">
        <v>270</v>
      </c>
      <c r="I42">
        <v>8.9999999999999993E-3</v>
      </c>
      <c r="J42">
        <v>1.9E-2</v>
      </c>
      <c r="K42">
        <v>1.7</v>
      </c>
      <c r="L42">
        <v>13</v>
      </c>
      <c r="M42" t="s">
        <v>271</v>
      </c>
      <c r="N42" t="s">
        <v>181</v>
      </c>
      <c r="O42" t="s">
        <v>272</v>
      </c>
      <c r="P42">
        <v>2</v>
      </c>
      <c r="Q42" t="str">
        <f t="shared" si="0"/>
        <v>CF2</v>
      </c>
      <c r="R42">
        <v>0.46500000000000002</v>
      </c>
    </row>
    <row r="43" spans="1:18" x14ac:dyDescent="0.25">
      <c r="A43" t="s">
        <v>274</v>
      </c>
      <c r="B43" s="6">
        <v>45033.554861111108</v>
      </c>
      <c r="C43">
        <v>-32.84283336</v>
      </c>
      <c r="D43">
        <v>151.69765609999999</v>
      </c>
      <c r="E43">
        <v>26.768000000000001</v>
      </c>
      <c r="F43">
        <v>6365385.04</v>
      </c>
      <c r="G43">
        <v>378120.86300000001</v>
      </c>
      <c r="H43" t="s">
        <v>270</v>
      </c>
      <c r="I43">
        <v>8.9999999999999993E-3</v>
      </c>
      <c r="J43">
        <v>1.6E-2</v>
      </c>
      <c r="K43">
        <v>1.5</v>
      </c>
      <c r="L43">
        <v>15</v>
      </c>
      <c r="M43" t="s">
        <v>271</v>
      </c>
      <c r="N43" t="s">
        <v>181</v>
      </c>
      <c r="O43" t="s">
        <v>272</v>
      </c>
      <c r="P43">
        <v>3</v>
      </c>
      <c r="Q43" t="str">
        <f t="shared" si="0"/>
        <v>CF3</v>
      </c>
      <c r="R43">
        <v>0.46899999999999997</v>
      </c>
    </row>
    <row r="44" spans="1:18" x14ac:dyDescent="0.25">
      <c r="A44" t="s">
        <v>275</v>
      </c>
      <c r="B44" s="6">
        <v>45033.570833333331</v>
      </c>
      <c r="C44">
        <v>-32.842936899999998</v>
      </c>
      <c r="D44">
        <v>151.69736760000001</v>
      </c>
      <c r="E44">
        <v>26.925999999999998</v>
      </c>
      <c r="F44">
        <v>6365373.2280000001</v>
      </c>
      <c r="G44">
        <v>378094.00099999999</v>
      </c>
      <c r="H44" t="s">
        <v>270</v>
      </c>
      <c r="I44">
        <v>1.2E-2</v>
      </c>
      <c r="J44">
        <v>2.1999999999999999E-2</v>
      </c>
      <c r="K44">
        <v>1.6</v>
      </c>
      <c r="L44">
        <v>13</v>
      </c>
      <c r="M44" t="s">
        <v>271</v>
      </c>
      <c r="N44" t="s">
        <v>181</v>
      </c>
      <c r="O44" t="s">
        <v>272</v>
      </c>
      <c r="P44">
        <v>4</v>
      </c>
      <c r="Q44" t="str">
        <f t="shared" si="0"/>
        <v>CF4</v>
      </c>
      <c r="R44">
        <v>0.627</v>
      </c>
    </row>
    <row r="45" spans="1:18" x14ac:dyDescent="0.25">
      <c r="A45" t="s">
        <v>276</v>
      </c>
      <c r="B45" s="6">
        <v>45033.583333333336</v>
      </c>
      <c r="C45">
        <v>-32.843058910000003</v>
      </c>
      <c r="D45">
        <v>151.69720079999999</v>
      </c>
      <c r="E45">
        <v>26.765000000000001</v>
      </c>
      <c r="F45">
        <v>6365359.5070000002</v>
      </c>
      <c r="G45">
        <v>378078.56</v>
      </c>
      <c r="H45" t="s">
        <v>270</v>
      </c>
      <c r="I45">
        <v>1.4E-2</v>
      </c>
      <c r="J45">
        <v>2.1999999999999999E-2</v>
      </c>
      <c r="K45">
        <v>1.3</v>
      </c>
      <c r="L45">
        <v>15</v>
      </c>
      <c r="M45" t="s">
        <v>271</v>
      </c>
      <c r="N45" t="s">
        <v>181</v>
      </c>
      <c r="O45" t="s">
        <v>272</v>
      </c>
      <c r="P45">
        <v>5</v>
      </c>
      <c r="Q45" t="str">
        <f t="shared" si="0"/>
        <v>CF5</v>
      </c>
      <c r="R45">
        <v>0.46700000000000003</v>
      </c>
    </row>
    <row r="46" spans="1:18" x14ac:dyDescent="0.25">
      <c r="A46" t="s">
        <v>277</v>
      </c>
      <c r="B46" s="6">
        <v>45033.679166666669</v>
      </c>
      <c r="C46">
        <v>-32.844831259999999</v>
      </c>
      <c r="D46">
        <v>151.6995866</v>
      </c>
      <c r="E46">
        <v>26.777999999999999</v>
      </c>
      <c r="F46">
        <v>6365165.7599999998</v>
      </c>
      <c r="G46">
        <v>378304.26699999999</v>
      </c>
      <c r="H46" t="s">
        <v>270</v>
      </c>
      <c r="I46">
        <v>1.6E-2</v>
      </c>
      <c r="J46">
        <v>2.5000000000000001E-2</v>
      </c>
      <c r="K46">
        <v>1.5</v>
      </c>
      <c r="L46">
        <v>14</v>
      </c>
      <c r="M46" t="s">
        <v>271</v>
      </c>
      <c r="N46" t="s">
        <v>181</v>
      </c>
      <c r="O46" t="s">
        <v>272</v>
      </c>
      <c r="P46">
        <v>6</v>
      </c>
      <c r="Q46" t="str">
        <f t="shared" si="0"/>
        <v>CF6</v>
      </c>
      <c r="R46">
        <v>0.48699999999999999</v>
      </c>
    </row>
    <row r="47" spans="1:18" x14ac:dyDescent="0.25">
      <c r="A47" t="s">
        <v>278</v>
      </c>
      <c r="B47" s="6">
        <v>45033.695833333331</v>
      </c>
      <c r="C47">
        <v>-32.84460953</v>
      </c>
      <c r="D47">
        <v>151.6983372</v>
      </c>
      <c r="E47">
        <v>26.736000000000001</v>
      </c>
      <c r="F47">
        <v>6365188.9029999999</v>
      </c>
      <c r="G47">
        <v>378187.03100000002</v>
      </c>
      <c r="H47" t="s">
        <v>270</v>
      </c>
      <c r="I47">
        <v>1.7999999999999999E-2</v>
      </c>
      <c r="J47">
        <v>2.5999999999999999E-2</v>
      </c>
      <c r="K47">
        <v>1.2</v>
      </c>
      <c r="L47">
        <v>16</v>
      </c>
      <c r="M47" t="s">
        <v>271</v>
      </c>
      <c r="N47" t="s">
        <v>181</v>
      </c>
      <c r="O47" t="s">
        <v>272</v>
      </c>
      <c r="P47">
        <v>7</v>
      </c>
      <c r="Q47" t="str">
        <f t="shared" si="0"/>
        <v>CF7</v>
      </c>
      <c r="R47">
        <v>0.443</v>
      </c>
    </row>
    <row r="48" spans="1:18" x14ac:dyDescent="0.25">
      <c r="A48" t="s">
        <v>279</v>
      </c>
      <c r="B48" s="6">
        <v>45033.704861111109</v>
      </c>
      <c r="C48">
        <v>-32.844005029999998</v>
      </c>
      <c r="D48">
        <v>151.698105</v>
      </c>
      <c r="E48">
        <v>26.75</v>
      </c>
      <c r="F48">
        <v>6365255.6560000004</v>
      </c>
      <c r="G48">
        <v>378164.47399999999</v>
      </c>
      <c r="H48" t="s">
        <v>270</v>
      </c>
      <c r="I48">
        <v>8.9999999999999993E-3</v>
      </c>
      <c r="J48">
        <v>1.4E-2</v>
      </c>
      <c r="K48">
        <v>1.4</v>
      </c>
      <c r="L48">
        <v>14</v>
      </c>
      <c r="M48" t="s">
        <v>271</v>
      </c>
      <c r="N48" t="s">
        <v>181</v>
      </c>
      <c r="O48" t="s">
        <v>272</v>
      </c>
      <c r="P48">
        <v>8</v>
      </c>
      <c r="Q48" t="str">
        <f t="shared" si="0"/>
        <v>CF8</v>
      </c>
      <c r="R48">
        <v>0.45500000000000002</v>
      </c>
    </row>
    <row r="49" spans="1:18" x14ac:dyDescent="0.25">
      <c r="A49" t="s">
        <v>280</v>
      </c>
      <c r="B49" s="6">
        <v>45033.72152777778</v>
      </c>
      <c r="C49">
        <v>-32.844273860000001</v>
      </c>
      <c r="D49">
        <v>151.69786719999999</v>
      </c>
      <c r="E49">
        <v>26.908000000000001</v>
      </c>
      <c r="F49">
        <v>6365225.5760000004</v>
      </c>
      <c r="G49">
        <v>378142.59299999999</v>
      </c>
      <c r="H49" t="s">
        <v>270</v>
      </c>
      <c r="I49">
        <v>8.0000000000000002E-3</v>
      </c>
      <c r="J49">
        <v>1.4E-2</v>
      </c>
      <c r="K49">
        <v>1.5</v>
      </c>
      <c r="L49">
        <v>13</v>
      </c>
      <c r="M49" t="s">
        <v>271</v>
      </c>
      <c r="N49" t="s">
        <v>181</v>
      </c>
      <c r="O49" t="s">
        <v>272</v>
      </c>
      <c r="P49">
        <v>9</v>
      </c>
      <c r="Q49" t="str">
        <f t="shared" si="0"/>
        <v>CF9</v>
      </c>
      <c r="R49">
        <v>0.61399999999999999</v>
      </c>
    </row>
    <row r="50" spans="1:18" x14ac:dyDescent="0.25">
      <c r="A50" t="s">
        <v>281</v>
      </c>
      <c r="B50" s="6">
        <v>45034.329861111109</v>
      </c>
      <c r="C50">
        <v>-32.842531209999997</v>
      </c>
      <c r="D50">
        <v>151.69738509999999</v>
      </c>
      <c r="E50">
        <v>27.015000000000001</v>
      </c>
      <c r="F50">
        <v>6365418.2259999998</v>
      </c>
      <c r="G50">
        <v>378095.08799999999</v>
      </c>
      <c r="H50" t="s">
        <v>270</v>
      </c>
      <c r="I50">
        <v>1.4E-2</v>
      </c>
      <c r="J50">
        <v>2.1000000000000001E-2</v>
      </c>
      <c r="K50">
        <v>1.7</v>
      </c>
      <c r="L50">
        <v>13</v>
      </c>
      <c r="M50" t="s">
        <v>271</v>
      </c>
      <c r="N50" t="s">
        <v>181</v>
      </c>
      <c r="O50" t="s">
        <v>272</v>
      </c>
      <c r="P50">
        <v>10</v>
      </c>
      <c r="Q50" t="str">
        <f t="shared" si="0"/>
        <v>CF10</v>
      </c>
      <c r="R50">
        <v>0.71499999999999997</v>
      </c>
    </row>
    <row r="51" spans="1:18" x14ac:dyDescent="0.25">
      <c r="A51" t="s">
        <v>282</v>
      </c>
      <c r="B51" s="6">
        <v>45034.347222222219</v>
      </c>
      <c r="C51">
        <v>-32.842261829999998</v>
      </c>
      <c r="D51">
        <v>151.6975559</v>
      </c>
      <c r="E51">
        <v>26.989000000000001</v>
      </c>
      <c r="F51">
        <v>6365448.2889999999</v>
      </c>
      <c r="G51">
        <v>378110.70199999999</v>
      </c>
      <c r="H51" t="s">
        <v>270</v>
      </c>
      <c r="I51">
        <v>2.3E-2</v>
      </c>
      <c r="J51">
        <v>3.5999999999999997E-2</v>
      </c>
      <c r="K51">
        <v>1.7</v>
      </c>
      <c r="L51">
        <v>13</v>
      </c>
      <c r="M51" t="s">
        <v>271</v>
      </c>
      <c r="N51" t="s">
        <v>181</v>
      </c>
      <c r="O51" t="s">
        <v>272</v>
      </c>
      <c r="P51">
        <v>11</v>
      </c>
      <c r="Q51" t="str">
        <f t="shared" si="0"/>
        <v>CF11</v>
      </c>
      <c r="R51">
        <v>0.68799999999999994</v>
      </c>
    </row>
    <row r="52" spans="1:18" x14ac:dyDescent="0.25">
      <c r="A52" t="s">
        <v>283</v>
      </c>
      <c r="B52" s="6">
        <v>45034.363194444442</v>
      </c>
      <c r="C52">
        <v>-32.84213158</v>
      </c>
      <c r="D52">
        <v>151.69757089999999</v>
      </c>
      <c r="E52">
        <v>27.018000000000001</v>
      </c>
      <c r="F52">
        <v>6365462.7470000004</v>
      </c>
      <c r="G52">
        <v>378111.92700000003</v>
      </c>
      <c r="H52" t="s">
        <v>270</v>
      </c>
      <c r="I52">
        <v>1.2E-2</v>
      </c>
      <c r="J52">
        <v>1.9E-2</v>
      </c>
      <c r="K52">
        <v>1.5</v>
      </c>
      <c r="L52">
        <v>14</v>
      </c>
      <c r="M52" t="s">
        <v>271</v>
      </c>
      <c r="N52" t="s">
        <v>181</v>
      </c>
      <c r="O52" t="s">
        <v>272</v>
      </c>
      <c r="P52">
        <v>12</v>
      </c>
      <c r="Q52" t="str">
        <f t="shared" si="0"/>
        <v>CF12</v>
      </c>
      <c r="R52">
        <v>0.71699999999999997</v>
      </c>
    </row>
    <row r="53" spans="1:18" x14ac:dyDescent="0.25">
      <c r="A53" t="s">
        <v>375</v>
      </c>
      <c r="B53" s="6">
        <v>45068.524988425925</v>
      </c>
      <c r="C53">
        <v>-26.619145809999999</v>
      </c>
      <c r="D53">
        <v>153.05492935999999</v>
      </c>
      <c r="E53">
        <v>44.697000000000003</v>
      </c>
      <c r="F53">
        <v>7055745.551</v>
      </c>
      <c r="G53">
        <v>505468.06699999998</v>
      </c>
      <c r="H53" t="s">
        <v>376</v>
      </c>
      <c r="I53">
        <v>1.6E-2</v>
      </c>
      <c r="J53">
        <v>5.1999999999999998E-2</v>
      </c>
      <c r="K53">
        <v>1.1000000000000001</v>
      </c>
      <c r="L53">
        <v>19</v>
      </c>
      <c r="M53" t="s">
        <v>373</v>
      </c>
      <c r="N53" t="s">
        <v>226</v>
      </c>
      <c r="O53" t="s">
        <v>272</v>
      </c>
      <c r="P53">
        <v>1</v>
      </c>
      <c r="Q53" t="str">
        <f t="shared" si="0"/>
        <v>DLW1</v>
      </c>
      <c r="R53">
        <v>0.56599999999999995</v>
      </c>
    </row>
    <row r="54" spans="1:18" x14ac:dyDescent="0.25">
      <c r="A54" t="s">
        <v>377</v>
      </c>
      <c r="B54" s="6">
        <v>45068.529108796298</v>
      </c>
      <c r="C54">
        <v>-26.61856152</v>
      </c>
      <c r="D54">
        <v>153.05480893000001</v>
      </c>
      <c r="E54">
        <v>44.558</v>
      </c>
      <c r="F54">
        <v>7055810.2680000002</v>
      </c>
      <c r="G54">
        <v>505456.10600000003</v>
      </c>
      <c r="H54" t="s">
        <v>376</v>
      </c>
      <c r="I54">
        <v>1.9E-2</v>
      </c>
      <c r="J54">
        <v>0.06</v>
      </c>
      <c r="K54">
        <v>1.2</v>
      </c>
      <c r="L54">
        <v>19</v>
      </c>
      <c r="M54" t="s">
        <v>373</v>
      </c>
      <c r="N54" t="s">
        <v>226</v>
      </c>
      <c r="O54" t="s">
        <v>272</v>
      </c>
      <c r="P54">
        <v>2</v>
      </c>
      <c r="Q54" t="str">
        <f t="shared" si="0"/>
        <v>DLW2</v>
      </c>
      <c r="R54">
        <v>0.42699999999999999</v>
      </c>
    </row>
    <row r="55" spans="1:18" x14ac:dyDescent="0.25">
      <c r="A55" t="s">
        <v>378</v>
      </c>
      <c r="B55" s="6">
        <v>45068.548506944448</v>
      </c>
      <c r="C55">
        <v>-26.61757236</v>
      </c>
      <c r="D55">
        <v>153.05458669000001</v>
      </c>
      <c r="E55">
        <v>44.613999999999997</v>
      </c>
      <c r="F55">
        <v>7055919.8310000002</v>
      </c>
      <c r="G55">
        <v>505434.02899999998</v>
      </c>
      <c r="H55" t="s">
        <v>376</v>
      </c>
      <c r="I55">
        <v>1.7999999999999999E-2</v>
      </c>
      <c r="J55">
        <v>4.8000000000000001E-2</v>
      </c>
      <c r="K55">
        <v>1.2</v>
      </c>
      <c r="L55">
        <v>18</v>
      </c>
      <c r="M55" t="s">
        <v>373</v>
      </c>
      <c r="N55" t="s">
        <v>226</v>
      </c>
      <c r="O55" t="s">
        <v>272</v>
      </c>
      <c r="P55">
        <v>3</v>
      </c>
      <c r="Q55" t="str">
        <f t="shared" si="0"/>
        <v>DLW3</v>
      </c>
      <c r="R55">
        <v>0.47899999999999998</v>
      </c>
    </row>
    <row r="56" spans="1:18" x14ac:dyDescent="0.25">
      <c r="A56" t="s">
        <v>379</v>
      </c>
      <c r="B56" s="6">
        <v>45068.57240740741</v>
      </c>
      <c r="C56">
        <v>-26.616983810000001</v>
      </c>
      <c r="D56">
        <v>153.05463098999999</v>
      </c>
      <c r="E56">
        <v>44.616</v>
      </c>
      <c r="F56">
        <v>7055985.0130000003</v>
      </c>
      <c r="G56">
        <v>505438.467</v>
      </c>
      <c r="H56" t="s">
        <v>376</v>
      </c>
      <c r="I56">
        <v>2.1000000000000001E-2</v>
      </c>
      <c r="J56">
        <v>0.04</v>
      </c>
      <c r="K56">
        <v>1.6</v>
      </c>
      <c r="L56">
        <v>17</v>
      </c>
      <c r="M56" t="s">
        <v>373</v>
      </c>
      <c r="N56" t="s">
        <v>226</v>
      </c>
      <c r="O56" t="s">
        <v>272</v>
      </c>
      <c r="P56">
        <v>4</v>
      </c>
      <c r="Q56" t="str">
        <f t="shared" si="0"/>
        <v>DLW4</v>
      </c>
      <c r="R56">
        <v>0.48099999999999998</v>
      </c>
    </row>
    <row r="57" spans="1:18" x14ac:dyDescent="0.25">
      <c r="A57" t="s">
        <v>380</v>
      </c>
      <c r="B57" s="6">
        <v>45073.486041666663</v>
      </c>
      <c r="C57">
        <v>-26.614955070000001</v>
      </c>
      <c r="D57">
        <v>153.05559274999999</v>
      </c>
      <c r="E57">
        <v>44.621000000000002</v>
      </c>
      <c r="F57">
        <v>7056209.6600000001</v>
      </c>
      <c r="G57">
        <v>505534.30699999997</v>
      </c>
      <c r="H57" t="s">
        <v>364</v>
      </c>
      <c r="I57">
        <v>1.9E-2</v>
      </c>
      <c r="J57">
        <v>4.8000000000000001E-2</v>
      </c>
      <c r="K57">
        <v>1.3</v>
      </c>
      <c r="L57">
        <v>20</v>
      </c>
      <c r="M57" t="s">
        <v>373</v>
      </c>
      <c r="N57" t="s">
        <v>226</v>
      </c>
      <c r="O57" t="s">
        <v>272</v>
      </c>
      <c r="P57">
        <v>5</v>
      </c>
      <c r="Q57" t="str">
        <f t="shared" si="0"/>
        <v>DLW5</v>
      </c>
      <c r="R57">
        <v>0.48099999999999998</v>
      </c>
    </row>
    <row r="58" spans="1:18" x14ac:dyDescent="0.25">
      <c r="A58" t="s">
        <v>381</v>
      </c>
      <c r="B58" s="6">
        <v>45073.489548611113</v>
      </c>
      <c r="C58">
        <v>-26.615420690000001</v>
      </c>
      <c r="D58">
        <v>153.05543777</v>
      </c>
      <c r="E58">
        <v>44.613999999999997</v>
      </c>
      <c r="F58">
        <v>7056158.0980000002</v>
      </c>
      <c r="G58">
        <v>505518.85600000003</v>
      </c>
      <c r="H58" t="s">
        <v>364</v>
      </c>
      <c r="I58">
        <v>1.6E-2</v>
      </c>
      <c r="J58">
        <v>3.9E-2</v>
      </c>
      <c r="K58">
        <v>1.3</v>
      </c>
      <c r="L58">
        <v>20</v>
      </c>
      <c r="M58" t="s">
        <v>373</v>
      </c>
      <c r="N58" t="s">
        <v>226</v>
      </c>
      <c r="O58" t="s">
        <v>272</v>
      </c>
      <c r="P58">
        <v>6</v>
      </c>
      <c r="Q58" t="str">
        <f t="shared" si="0"/>
        <v>DLW6</v>
      </c>
      <c r="R58">
        <v>0.47499999999999998</v>
      </c>
    </row>
    <row r="59" spans="1:18" x14ac:dyDescent="0.25">
      <c r="A59" t="s">
        <v>382</v>
      </c>
      <c r="B59" s="6">
        <v>45073.499942129631</v>
      </c>
      <c r="C59">
        <v>-26.615988779999999</v>
      </c>
      <c r="D59">
        <v>153.05525592999999</v>
      </c>
      <c r="E59">
        <v>44.546999999999997</v>
      </c>
      <c r="F59">
        <v>7056095.1890000002</v>
      </c>
      <c r="G59">
        <v>505500.72700000001</v>
      </c>
      <c r="H59" t="s">
        <v>364</v>
      </c>
      <c r="I59">
        <v>1.4999999999999999E-2</v>
      </c>
      <c r="J59">
        <v>3.6999999999999998E-2</v>
      </c>
      <c r="K59">
        <v>1.2</v>
      </c>
      <c r="L59">
        <v>20</v>
      </c>
      <c r="M59" t="s">
        <v>373</v>
      </c>
      <c r="N59" t="s">
        <v>226</v>
      </c>
      <c r="O59" t="s">
        <v>272</v>
      </c>
      <c r="P59">
        <v>7</v>
      </c>
      <c r="Q59" t="str">
        <f t="shared" si="0"/>
        <v>DLW7</v>
      </c>
      <c r="R59">
        <v>0.41</v>
      </c>
    </row>
    <row r="60" spans="1:18" x14ac:dyDescent="0.25">
      <c r="A60" t="s">
        <v>383</v>
      </c>
      <c r="B60" s="6">
        <v>45073.541956018518</v>
      </c>
      <c r="C60">
        <v>-26.617580790000002</v>
      </c>
      <c r="D60">
        <v>153.05510086999999</v>
      </c>
      <c r="E60">
        <v>43.743000000000002</v>
      </c>
      <c r="F60">
        <v>7055918.875</v>
      </c>
      <c r="G60">
        <v>505485.21500000003</v>
      </c>
      <c r="H60" t="s">
        <v>364</v>
      </c>
      <c r="I60">
        <v>1.7000000000000001E-2</v>
      </c>
      <c r="J60">
        <v>4.4999999999999998E-2</v>
      </c>
      <c r="K60">
        <v>1.3</v>
      </c>
      <c r="L60">
        <v>19</v>
      </c>
      <c r="M60" t="s">
        <v>373</v>
      </c>
      <c r="N60" t="s">
        <v>226</v>
      </c>
      <c r="O60" t="s">
        <v>272</v>
      </c>
      <c r="P60">
        <v>8</v>
      </c>
      <c r="Q60" t="str">
        <f t="shared" si="0"/>
        <v>DLW8</v>
      </c>
      <c r="R60">
        <v>-0.39100000000000001</v>
      </c>
    </row>
    <row r="61" spans="1:18" x14ac:dyDescent="0.25">
      <c r="A61" t="s">
        <v>296</v>
      </c>
      <c r="B61" s="6">
        <v>45035.359027777777</v>
      </c>
      <c r="C61">
        <v>-32.849813609999998</v>
      </c>
      <c r="D61">
        <v>151.68267700000001</v>
      </c>
      <c r="E61">
        <v>26.742000000000001</v>
      </c>
      <c r="F61">
        <v>6364593.7580000004</v>
      </c>
      <c r="G61">
        <v>376728.60399999999</v>
      </c>
      <c r="H61" t="s">
        <v>270</v>
      </c>
      <c r="I61">
        <v>8.9999999999999993E-3</v>
      </c>
      <c r="J61">
        <v>1.4E-2</v>
      </c>
      <c r="K61">
        <v>1.2</v>
      </c>
      <c r="L61">
        <v>16</v>
      </c>
      <c r="M61" t="s">
        <v>271</v>
      </c>
      <c r="N61" t="s">
        <v>98</v>
      </c>
      <c r="O61" t="s">
        <v>272</v>
      </c>
      <c r="P61">
        <v>1</v>
      </c>
      <c r="Q61" t="str">
        <f t="shared" si="0"/>
        <v>HS1</v>
      </c>
      <c r="R61">
        <v>0.45700000000000002</v>
      </c>
    </row>
    <row r="62" spans="1:18" x14ac:dyDescent="0.25">
      <c r="A62" t="s">
        <v>297</v>
      </c>
      <c r="B62" s="6">
        <v>45035.376388888886</v>
      </c>
      <c r="C62">
        <v>-32.849334659999997</v>
      </c>
      <c r="D62">
        <v>151.68242290000001</v>
      </c>
      <c r="E62">
        <v>26.594000000000001</v>
      </c>
      <c r="F62">
        <v>6364646.5619999999</v>
      </c>
      <c r="G62">
        <v>376704.158</v>
      </c>
      <c r="H62" t="s">
        <v>270</v>
      </c>
      <c r="I62">
        <v>8.0000000000000002E-3</v>
      </c>
      <c r="J62">
        <v>1.2E-2</v>
      </c>
      <c r="K62">
        <v>1.3</v>
      </c>
      <c r="L62">
        <v>16</v>
      </c>
      <c r="M62" t="s">
        <v>271</v>
      </c>
      <c r="N62" t="s">
        <v>98</v>
      </c>
      <c r="O62" t="s">
        <v>272</v>
      </c>
      <c r="P62">
        <v>2</v>
      </c>
      <c r="Q62" t="str">
        <f t="shared" si="0"/>
        <v>HS2</v>
      </c>
      <c r="R62">
        <v>0.307</v>
      </c>
    </row>
    <row r="63" spans="1:18" x14ac:dyDescent="0.25">
      <c r="A63" t="s">
        <v>298</v>
      </c>
      <c r="B63" s="6">
        <v>45035.385416666664</v>
      </c>
      <c r="C63">
        <v>-32.849461470000001</v>
      </c>
      <c r="D63">
        <v>151.68207960000001</v>
      </c>
      <c r="E63">
        <v>26.562000000000001</v>
      </c>
      <c r="F63">
        <v>6364632.102</v>
      </c>
      <c r="G63">
        <v>376672.20500000002</v>
      </c>
      <c r="H63" t="s">
        <v>270</v>
      </c>
      <c r="I63">
        <v>8.0000000000000002E-3</v>
      </c>
      <c r="J63">
        <v>1.4E-2</v>
      </c>
      <c r="K63">
        <v>1.3</v>
      </c>
      <c r="L63">
        <v>16</v>
      </c>
      <c r="M63" t="s">
        <v>271</v>
      </c>
      <c r="N63" t="s">
        <v>98</v>
      </c>
      <c r="O63" t="s">
        <v>272</v>
      </c>
      <c r="P63">
        <v>3</v>
      </c>
      <c r="Q63" t="str">
        <f t="shared" si="0"/>
        <v>HS3</v>
      </c>
      <c r="R63">
        <v>0.27500000000000002</v>
      </c>
    </row>
    <row r="64" spans="1:18" x14ac:dyDescent="0.25">
      <c r="A64" t="s">
        <v>299</v>
      </c>
      <c r="B64" s="6">
        <v>45035.4</v>
      </c>
      <c r="C64">
        <v>-32.850609509999998</v>
      </c>
      <c r="D64">
        <v>151.68249159999999</v>
      </c>
      <c r="E64">
        <v>26.792000000000002</v>
      </c>
      <c r="F64">
        <v>6364505.2999999998</v>
      </c>
      <c r="G64">
        <v>376712.353</v>
      </c>
      <c r="H64" t="s">
        <v>270</v>
      </c>
      <c r="I64">
        <v>0.01</v>
      </c>
      <c r="J64">
        <v>1.6E-2</v>
      </c>
      <c r="K64">
        <v>1.3</v>
      </c>
      <c r="L64">
        <v>16</v>
      </c>
      <c r="M64" t="s">
        <v>271</v>
      </c>
      <c r="N64" t="s">
        <v>98</v>
      </c>
      <c r="O64" t="s">
        <v>272</v>
      </c>
      <c r="P64">
        <v>4</v>
      </c>
      <c r="Q64" t="str">
        <f t="shared" si="0"/>
        <v>HS4</v>
      </c>
      <c r="R64">
        <v>0.50900000000000001</v>
      </c>
    </row>
    <row r="65" spans="1:18" x14ac:dyDescent="0.25">
      <c r="A65" t="s">
        <v>300</v>
      </c>
      <c r="B65" s="6">
        <v>45035.415277777778</v>
      </c>
      <c r="C65">
        <v>-32.850646279999999</v>
      </c>
      <c r="D65">
        <v>151.6818322</v>
      </c>
      <c r="E65">
        <v>26.611000000000001</v>
      </c>
      <c r="F65">
        <v>6364500.4539999999</v>
      </c>
      <c r="G65">
        <v>376650.69699999999</v>
      </c>
      <c r="H65" t="s">
        <v>270</v>
      </c>
      <c r="I65">
        <v>1.2999999999999999E-2</v>
      </c>
      <c r="J65">
        <v>2.4E-2</v>
      </c>
      <c r="K65">
        <v>1.3</v>
      </c>
      <c r="L65">
        <v>16</v>
      </c>
      <c r="M65" t="s">
        <v>271</v>
      </c>
      <c r="N65" t="s">
        <v>98</v>
      </c>
      <c r="O65" t="s">
        <v>272</v>
      </c>
      <c r="P65">
        <v>5</v>
      </c>
      <c r="Q65" t="str">
        <f t="shared" si="0"/>
        <v>HS5</v>
      </c>
      <c r="R65">
        <v>0.32700000000000001</v>
      </c>
    </row>
    <row r="66" spans="1:18" x14ac:dyDescent="0.25">
      <c r="A66" t="s">
        <v>301</v>
      </c>
      <c r="B66" s="6">
        <v>45035.426388888889</v>
      </c>
      <c r="C66">
        <v>-32.850589200000002</v>
      </c>
      <c r="D66">
        <v>151.6815138</v>
      </c>
      <c r="E66">
        <v>26.568999999999999</v>
      </c>
      <c r="F66">
        <v>6364506.4100000001</v>
      </c>
      <c r="G66">
        <v>376620.81900000002</v>
      </c>
      <c r="H66" t="s">
        <v>302</v>
      </c>
      <c r="I66">
        <v>1.7000000000000001E-2</v>
      </c>
      <c r="J66">
        <v>2.8000000000000001E-2</v>
      </c>
      <c r="K66">
        <v>1.3</v>
      </c>
      <c r="L66">
        <v>16</v>
      </c>
      <c r="M66" t="s">
        <v>271</v>
      </c>
      <c r="N66" t="s">
        <v>98</v>
      </c>
      <c r="O66" t="s">
        <v>272</v>
      </c>
      <c r="P66">
        <v>6</v>
      </c>
      <c r="Q66" t="str">
        <f t="shared" si="0"/>
        <v>HS6</v>
      </c>
      <c r="R66">
        <v>0.28499999999999998</v>
      </c>
    </row>
    <row r="67" spans="1:18" x14ac:dyDescent="0.25">
      <c r="A67" t="s">
        <v>303</v>
      </c>
      <c r="B67" s="6">
        <v>45035.434027777781</v>
      </c>
      <c r="C67">
        <v>-32.851026169999997</v>
      </c>
      <c r="D67">
        <v>151.68109229999999</v>
      </c>
      <c r="E67">
        <v>26.617000000000001</v>
      </c>
      <c r="F67">
        <v>6364457.4709999999</v>
      </c>
      <c r="G67">
        <v>376581.97499999998</v>
      </c>
      <c r="H67">
        <v>1</v>
      </c>
      <c r="I67">
        <v>0.01</v>
      </c>
      <c r="J67">
        <v>1.9E-2</v>
      </c>
      <c r="K67">
        <v>1.4</v>
      </c>
      <c r="L67">
        <v>15</v>
      </c>
      <c r="M67" t="s">
        <v>271</v>
      </c>
      <c r="N67" t="s">
        <v>98</v>
      </c>
      <c r="O67" t="s">
        <v>272</v>
      </c>
      <c r="P67">
        <v>7</v>
      </c>
      <c r="Q67" t="str">
        <f t="shared" ref="Q67:Q128" si="1">_xlfn.CONCAT(N67,P67)</f>
        <v>HS7</v>
      </c>
      <c r="R67">
        <v>0.33500000000000002</v>
      </c>
    </row>
    <row r="68" spans="1:18" x14ac:dyDescent="0.25">
      <c r="A68" t="s">
        <v>304</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271</v>
      </c>
      <c r="N68" t="s">
        <v>98</v>
      </c>
      <c r="O68" t="s">
        <v>272</v>
      </c>
      <c r="P68">
        <v>8</v>
      </c>
      <c r="Q68" t="str">
        <f t="shared" si="1"/>
        <v>HS8</v>
      </c>
      <c r="R68">
        <v>0.26900000000000002</v>
      </c>
    </row>
    <row r="69" spans="1:18" x14ac:dyDescent="0.25">
      <c r="A69" t="s">
        <v>305</v>
      </c>
      <c r="B69" s="6">
        <v>45035.45208333333</v>
      </c>
      <c r="C69">
        <v>-32.850869969999998</v>
      </c>
      <c r="D69">
        <v>151.68082229999999</v>
      </c>
      <c r="E69">
        <v>26.683</v>
      </c>
      <c r="F69">
        <v>6364474.4730000002</v>
      </c>
      <c r="G69">
        <v>376556.49800000002</v>
      </c>
      <c r="H69" t="s">
        <v>302</v>
      </c>
      <c r="I69">
        <v>1.2E-2</v>
      </c>
      <c r="J69">
        <v>2.1000000000000001E-2</v>
      </c>
      <c r="K69">
        <v>1.3</v>
      </c>
      <c r="L69">
        <v>16</v>
      </c>
      <c r="M69" t="s">
        <v>271</v>
      </c>
      <c r="N69" t="s">
        <v>98</v>
      </c>
      <c r="O69" t="s">
        <v>272</v>
      </c>
      <c r="P69">
        <v>9</v>
      </c>
      <c r="Q69" t="str">
        <f t="shared" si="1"/>
        <v>HS9</v>
      </c>
      <c r="R69">
        <v>0.4</v>
      </c>
    </row>
    <row r="70" spans="1:18" x14ac:dyDescent="0.25">
      <c r="A70" t="s">
        <v>306</v>
      </c>
      <c r="B70" s="6">
        <v>45035.461805555555</v>
      </c>
      <c r="C70">
        <v>-32.851216880000003</v>
      </c>
      <c r="D70">
        <v>151.6823703</v>
      </c>
      <c r="E70">
        <v>26.561</v>
      </c>
      <c r="F70">
        <v>6364437.8200000003</v>
      </c>
      <c r="G70">
        <v>376701.84100000001</v>
      </c>
      <c r="H70" t="s">
        <v>302</v>
      </c>
      <c r="I70">
        <v>2.1000000000000001E-2</v>
      </c>
      <c r="J70">
        <v>3.9E-2</v>
      </c>
      <c r="K70">
        <v>1.5</v>
      </c>
      <c r="L70">
        <v>15</v>
      </c>
      <c r="M70" t="s">
        <v>271</v>
      </c>
      <c r="N70" t="s">
        <v>98</v>
      </c>
      <c r="O70" t="s">
        <v>272</v>
      </c>
      <c r="P70">
        <v>10</v>
      </c>
      <c r="Q70" t="str">
        <f t="shared" si="1"/>
        <v>HS10</v>
      </c>
      <c r="R70">
        <v>0.28000000000000003</v>
      </c>
    </row>
    <row r="71" spans="1:18" x14ac:dyDescent="0.25">
      <c r="A71" t="s">
        <v>307</v>
      </c>
      <c r="B71" s="6">
        <v>45035.472222222219</v>
      </c>
      <c r="C71">
        <v>-32.851569410000003</v>
      </c>
      <c r="D71">
        <v>151.68303610000001</v>
      </c>
      <c r="E71">
        <v>26.495000000000001</v>
      </c>
      <c r="F71">
        <v>6364399.5120000001</v>
      </c>
      <c r="G71">
        <v>376764.63900000002</v>
      </c>
      <c r="H71" t="s">
        <v>302</v>
      </c>
      <c r="I71">
        <v>0.01</v>
      </c>
      <c r="J71">
        <v>1.7000000000000001E-2</v>
      </c>
      <c r="K71">
        <v>1.3</v>
      </c>
      <c r="L71">
        <v>17</v>
      </c>
      <c r="M71" t="s">
        <v>271</v>
      </c>
      <c r="N71" t="s">
        <v>98</v>
      </c>
      <c r="O71" t="s">
        <v>272</v>
      </c>
      <c r="P71">
        <v>11</v>
      </c>
      <c r="Q71" t="str">
        <f t="shared" si="1"/>
        <v>HS11</v>
      </c>
      <c r="R71">
        <v>0.215</v>
      </c>
    </row>
    <row r="72" spans="1:18" x14ac:dyDescent="0.25">
      <c r="A72" t="s">
        <v>308</v>
      </c>
      <c r="B72" s="6">
        <v>45035.481249999997</v>
      </c>
      <c r="C72">
        <v>-32.852405679999997</v>
      </c>
      <c r="D72">
        <v>151.68325540000001</v>
      </c>
      <c r="E72">
        <v>26.547999999999998</v>
      </c>
      <c r="F72">
        <v>6364307.051</v>
      </c>
      <c r="G72">
        <v>376786.31300000002</v>
      </c>
      <c r="H72" t="s">
        <v>302</v>
      </c>
      <c r="I72">
        <v>2.7E-2</v>
      </c>
      <c r="J72">
        <v>4.8000000000000001E-2</v>
      </c>
      <c r="K72">
        <v>1.2</v>
      </c>
      <c r="L72">
        <v>18</v>
      </c>
      <c r="M72" t="s">
        <v>271</v>
      </c>
      <c r="N72" t="s">
        <v>98</v>
      </c>
      <c r="O72" t="s">
        <v>272</v>
      </c>
      <c r="P72">
        <v>12</v>
      </c>
      <c r="Q72" t="str">
        <f t="shared" si="1"/>
        <v>HS12</v>
      </c>
      <c r="R72">
        <v>0.27100000000000002</v>
      </c>
    </row>
    <row r="73" spans="1:18" x14ac:dyDescent="0.25">
      <c r="A73" t="s">
        <v>384</v>
      </c>
      <c r="B73" s="6">
        <v>45070.675763888888</v>
      </c>
      <c r="C73">
        <v>-26.61198843</v>
      </c>
      <c r="D73">
        <v>153.04245646999999</v>
      </c>
      <c r="E73">
        <v>44.981000000000002</v>
      </c>
      <c r="F73">
        <v>7056538.727</v>
      </c>
      <c r="G73">
        <v>504226.68800000002</v>
      </c>
      <c r="H73" t="s">
        <v>364</v>
      </c>
      <c r="I73">
        <v>1.6E-2</v>
      </c>
      <c r="J73">
        <v>4.8000000000000001E-2</v>
      </c>
      <c r="K73">
        <v>1.8</v>
      </c>
      <c r="L73">
        <v>17</v>
      </c>
      <c r="M73" t="s">
        <v>373</v>
      </c>
      <c r="N73" t="s">
        <v>238</v>
      </c>
      <c r="O73" t="s">
        <v>272</v>
      </c>
      <c r="P73">
        <v>1</v>
      </c>
      <c r="Q73" t="str">
        <f t="shared" si="1"/>
        <v>MWS1</v>
      </c>
      <c r="R73">
        <v>0.82899999999999996</v>
      </c>
    </row>
    <row r="74" spans="1:18" x14ac:dyDescent="0.25">
      <c r="A74" s="7" t="s">
        <v>385</v>
      </c>
      <c r="B74" s="8">
        <v>45070.271284722221</v>
      </c>
      <c r="C74" s="7">
        <v>-26.611823000000001</v>
      </c>
      <c r="D74" s="7">
        <v>153.04270299999999</v>
      </c>
      <c r="E74" s="7">
        <v>0.80500006675720204</v>
      </c>
      <c r="F74" s="7">
        <v>7056555.6496088598</v>
      </c>
      <c r="G74" s="7">
        <v>504250.62511964102</v>
      </c>
      <c r="M74" t="s">
        <v>386</v>
      </c>
      <c r="N74" t="s">
        <v>238</v>
      </c>
      <c r="O74" t="s">
        <v>272</v>
      </c>
      <c r="P74">
        <v>2</v>
      </c>
      <c r="Q74" t="str">
        <f t="shared" si="1"/>
        <v>MWS2</v>
      </c>
      <c r="R74" s="7">
        <v>0.88999998569488503</v>
      </c>
    </row>
    <row r="75" spans="1:18" x14ac:dyDescent="0.25">
      <c r="A75" t="s">
        <v>387</v>
      </c>
      <c r="B75" s="6">
        <v>45071.46980324074</v>
      </c>
      <c r="C75">
        <v>-26.616118329999999</v>
      </c>
      <c r="D75">
        <v>153.04542795</v>
      </c>
      <c r="E75">
        <v>45.036000000000001</v>
      </c>
      <c r="F75">
        <v>7056081.2259999998</v>
      </c>
      <c r="G75">
        <v>504522.34600000002</v>
      </c>
      <c r="H75" t="s">
        <v>364</v>
      </c>
      <c r="I75">
        <v>0.02</v>
      </c>
      <c r="J75">
        <v>6.3E-2</v>
      </c>
      <c r="K75">
        <v>1.9</v>
      </c>
      <c r="L75">
        <v>18</v>
      </c>
      <c r="M75" t="s">
        <v>373</v>
      </c>
      <c r="N75" t="s">
        <v>238</v>
      </c>
      <c r="O75" t="s">
        <v>272</v>
      </c>
      <c r="P75">
        <v>3</v>
      </c>
      <c r="Q75" t="str">
        <f t="shared" si="1"/>
        <v>MWS3</v>
      </c>
      <c r="R75">
        <v>0.89500000000000002</v>
      </c>
    </row>
    <row r="76" spans="1:18" x14ac:dyDescent="0.25">
      <c r="A76" t="s">
        <v>388</v>
      </c>
      <c r="B76" s="6">
        <v>45071.527824074074</v>
      </c>
      <c r="C76">
        <v>-26.615444199999999</v>
      </c>
      <c r="D76">
        <v>153.04531933000001</v>
      </c>
      <c r="E76">
        <v>44.771000000000001</v>
      </c>
      <c r="F76">
        <v>7056155.8909999998</v>
      </c>
      <c r="G76">
        <v>504511.56</v>
      </c>
      <c r="H76" t="s">
        <v>364</v>
      </c>
      <c r="I76">
        <v>1.7000000000000001E-2</v>
      </c>
      <c r="J76">
        <v>5.5E-2</v>
      </c>
      <c r="K76">
        <v>1.9</v>
      </c>
      <c r="L76">
        <v>14</v>
      </c>
      <c r="M76" t="s">
        <v>373</v>
      </c>
      <c r="N76" t="s">
        <v>238</v>
      </c>
      <c r="O76" t="s">
        <v>272</v>
      </c>
      <c r="P76">
        <v>4</v>
      </c>
      <c r="Q76" t="str">
        <f t="shared" si="1"/>
        <v>MWS4</v>
      </c>
      <c r="R76">
        <v>0.628</v>
      </c>
    </row>
    <row r="77" spans="1:18" x14ac:dyDescent="0.25">
      <c r="A77" t="s">
        <v>389</v>
      </c>
      <c r="B77" s="6">
        <v>45071.528622685182</v>
      </c>
      <c r="C77">
        <v>-26.615194219999999</v>
      </c>
      <c r="D77">
        <v>153.04530846</v>
      </c>
      <c r="E77">
        <v>44.734000000000002</v>
      </c>
      <c r="F77">
        <v>7056183.5779999997</v>
      </c>
      <c r="G77">
        <v>504510.48700000002</v>
      </c>
      <c r="H77" t="s">
        <v>364</v>
      </c>
      <c r="I77">
        <v>1.7000000000000001E-2</v>
      </c>
      <c r="J77">
        <v>5.7000000000000002E-2</v>
      </c>
      <c r="K77">
        <v>1.4</v>
      </c>
      <c r="L77">
        <v>16</v>
      </c>
      <c r="M77" t="s">
        <v>373</v>
      </c>
      <c r="N77" t="s">
        <v>238</v>
      </c>
      <c r="O77" t="s">
        <v>272</v>
      </c>
      <c r="P77">
        <v>5</v>
      </c>
      <c r="Q77" t="str">
        <f t="shared" si="1"/>
        <v>MWS5</v>
      </c>
      <c r="R77">
        <v>0.59</v>
      </c>
    </row>
    <row r="78" spans="1:18" x14ac:dyDescent="0.25">
      <c r="A78" t="s">
        <v>390</v>
      </c>
      <c r="B78" s="6">
        <v>45071.574965277781</v>
      </c>
      <c r="C78">
        <v>-26.6137701</v>
      </c>
      <c r="D78">
        <v>153.04774176999999</v>
      </c>
      <c r="E78">
        <v>44.899000000000001</v>
      </c>
      <c r="F78">
        <v>7056341.216</v>
      </c>
      <c r="G78">
        <v>504752.78399999999</v>
      </c>
      <c r="H78" t="s">
        <v>364</v>
      </c>
      <c r="I78">
        <v>1.9E-2</v>
      </c>
      <c r="J78">
        <v>3.9E-2</v>
      </c>
      <c r="K78">
        <v>1.2</v>
      </c>
      <c r="L78">
        <v>19</v>
      </c>
      <c r="M78" t="s">
        <v>373</v>
      </c>
      <c r="N78" t="s">
        <v>238</v>
      </c>
      <c r="O78" t="s">
        <v>272</v>
      </c>
      <c r="P78">
        <v>6</v>
      </c>
      <c r="Q78" t="str">
        <f t="shared" si="1"/>
        <v>MWS6</v>
      </c>
      <c r="R78">
        <v>0.753</v>
      </c>
    </row>
    <row r="79" spans="1:18" x14ac:dyDescent="0.25">
      <c r="A79" t="s">
        <v>391</v>
      </c>
      <c r="B79" s="6">
        <v>45071.609525462962</v>
      </c>
      <c r="C79">
        <v>-26.61398616</v>
      </c>
      <c r="D79">
        <v>153.04727897999999</v>
      </c>
      <c r="E79">
        <v>44.716000000000001</v>
      </c>
      <c r="F79">
        <v>7056317.3039999995</v>
      </c>
      <c r="G79">
        <v>504706.70299999998</v>
      </c>
      <c r="H79" t="s">
        <v>364</v>
      </c>
      <c r="I79">
        <v>1.7000000000000001E-2</v>
      </c>
      <c r="J79">
        <v>3.5999999999999997E-2</v>
      </c>
      <c r="K79">
        <v>1.4</v>
      </c>
      <c r="L79">
        <v>16</v>
      </c>
      <c r="M79" t="s">
        <v>373</v>
      </c>
      <c r="N79" t="s">
        <v>238</v>
      </c>
      <c r="O79" t="s">
        <v>272</v>
      </c>
      <c r="P79">
        <v>7</v>
      </c>
      <c r="Q79" t="str">
        <f t="shared" si="1"/>
        <v>MWS7</v>
      </c>
      <c r="R79">
        <v>0.57099999999999995</v>
      </c>
    </row>
    <row r="80" spans="1:18" x14ac:dyDescent="0.25">
      <c r="A80" t="s">
        <v>392</v>
      </c>
      <c r="B80" s="6">
        <v>45071.605474537035</v>
      </c>
      <c r="C80">
        <v>-26.614174330000001</v>
      </c>
      <c r="D80">
        <v>153.04648709</v>
      </c>
      <c r="E80">
        <v>44.725999999999999</v>
      </c>
      <c r="F80">
        <v>7056296.4910000004</v>
      </c>
      <c r="G80">
        <v>504627.86200000002</v>
      </c>
      <c r="H80" t="s">
        <v>364</v>
      </c>
      <c r="I80">
        <v>2.5999999999999999E-2</v>
      </c>
      <c r="J80">
        <v>3.7999999999999999E-2</v>
      </c>
      <c r="K80">
        <v>1.4</v>
      </c>
      <c r="L80">
        <v>16</v>
      </c>
      <c r="M80" t="s">
        <v>373</v>
      </c>
      <c r="N80" t="s">
        <v>238</v>
      </c>
      <c r="O80" t="s">
        <v>272</v>
      </c>
      <c r="P80">
        <v>8</v>
      </c>
      <c r="Q80" t="str">
        <f t="shared" si="1"/>
        <v>MWS8</v>
      </c>
      <c r="R80">
        <v>0.57999999999999996</v>
      </c>
    </row>
    <row r="81" spans="1:18" x14ac:dyDescent="0.25">
      <c r="A81" t="s">
        <v>359</v>
      </c>
      <c r="B81" s="6">
        <v>45058.580555555556</v>
      </c>
      <c r="C81">
        <v>-32.854632350000003</v>
      </c>
      <c r="D81">
        <v>151.78083179999999</v>
      </c>
      <c r="E81">
        <v>26.667000000000002</v>
      </c>
      <c r="F81">
        <v>6364169.8250000002</v>
      </c>
      <c r="G81">
        <v>385920.41800000001</v>
      </c>
      <c r="H81" t="s">
        <v>270</v>
      </c>
      <c r="I81">
        <v>1.2999999999999999E-2</v>
      </c>
      <c r="J81">
        <v>2.1999999999999999E-2</v>
      </c>
      <c r="K81">
        <v>1.3</v>
      </c>
      <c r="L81">
        <v>14</v>
      </c>
      <c r="M81" t="s">
        <v>271</v>
      </c>
      <c r="N81" t="s">
        <v>26</v>
      </c>
      <c r="O81" t="s">
        <v>272</v>
      </c>
      <c r="P81">
        <v>1</v>
      </c>
      <c r="Q81" t="str">
        <f t="shared" si="1"/>
        <v>SI1</v>
      </c>
      <c r="R81">
        <v>0.64800000000000002</v>
      </c>
    </row>
    <row r="82" spans="1:18" x14ac:dyDescent="0.25">
      <c r="A82" t="s">
        <v>360</v>
      </c>
      <c r="B82" s="6">
        <v>45058.611805555556</v>
      </c>
      <c r="C82">
        <v>-32.85425523</v>
      </c>
      <c r="D82">
        <v>151.7806793</v>
      </c>
      <c r="E82">
        <v>26.663</v>
      </c>
      <c r="F82">
        <v>6364211.4699999997</v>
      </c>
      <c r="G82">
        <v>385905.66800000001</v>
      </c>
      <c r="H82" t="s">
        <v>270</v>
      </c>
      <c r="I82">
        <v>0.01</v>
      </c>
      <c r="J82">
        <v>1.2999999999999999E-2</v>
      </c>
      <c r="K82">
        <v>1.5</v>
      </c>
      <c r="L82">
        <v>13</v>
      </c>
      <c r="M82" t="s">
        <v>271</v>
      </c>
      <c r="N82" t="s">
        <v>26</v>
      </c>
      <c r="O82" t="s">
        <v>272</v>
      </c>
      <c r="P82">
        <v>2</v>
      </c>
      <c r="Q82" t="str">
        <f t="shared" si="1"/>
        <v>SI2</v>
      </c>
      <c r="R82">
        <v>0.64300000000000002</v>
      </c>
    </row>
    <row r="83" spans="1:18" x14ac:dyDescent="0.25">
      <c r="A83" t="s">
        <v>361</v>
      </c>
      <c r="B83" s="6">
        <v>45058.620833333334</v>
      </c>
      <c r="C83">
        <v>-32.855013370000002</v>
      </c>
      <c r="D83">
        <v>151.7804988</v>
      </c>
      <c r="E83">
        <v>26.686</v>
      </c>
      <c r="F83">
        <v>6364127.2220000001</v>
      </c>
      <c r="G83">
        <v>385889.74400000001</v>
      </c>
      <c r="H83" t="s">
        <v>270</v>
      </c>
      <c r="I83">
        <v>1.9E-2</v>
      </c>
      <c r="J83">
        <v>2.5000000000000001E-2</v>
      </c>
      <c r="K83">
        <v>1.4</v>
      </c>
      <c r="L83">
        <v>14</v>
      </c>
      <c r="M83" t="s">
        <v>271</v>
      </c>
      <c r="N83" t="s">
        <v>26</v>
      </c>
      <c r="O83" t="s">
        <v>272</v>
      </c>
      <c r="P83">
        <v>3</v>
      </c>
      <c r="Q83" t="str">
        <f t="shared" si="1"/>
        <v>SI3</v>
      </c>
      <c r="R83">
        <v>0.66800000000000004</v>
      </c>
    </row>
    <row r="84" spans="1:18" x14ac:dyDescent="0.25">
      <c r="A84" t="s">
        <v>362</v>
      </c>
      <c r="B84" s="6">
        <v>45058.629166666666</v>
      </c>
      <c r="C84">
        <v>-32.855359120000003</v>
      </c>
      <c r="D84">
        <v>151.7798306</v>
      </c>
      <c r="E84">
        <v>26.728999999999999</v>
      </c>
      <c r="F84">
        <v>6364088.1670000004</v>
      </c>
      <c r="G84">
        <v>385827.66499999998</v>
      </c>
      <c r="H84" t="s">
        <v>270</v>
      </c>
      <c r="I84">
        <v>8.9999999999999993E-3</v>
      </c>
      <c r="J84">
        <v>1.2E-2</v>
      </c>
      <c r="K84">
        <v>1.4</v>
      </c>
      <c r="L84">
        <v>13</v>
      </c>
      <c r="M84" t="s">
        <v>271</v>
      </c>
      <c r="N84" t="s">
        <v>26</v>
      </c>
      <c r="O84" t="s">
        <v>272</v>
      </c>
      <c r="P84">
        <v>4</v>
      </c>
      <c r="Q84" t="str">
        <f t="shared" si="1"/>
        <v>SI4</v>
      </c>
      <c r="R84">
        <v>0.71199999999999997</v>
      </c>
    </row>
    <row r="85" spans="1:18" x14ac:dyDescent="0.25">
      <c r="A85" t="s">
        <v>363</v>
      </c>
      <c r="B85" s="6">
        <v>45090.477777777778</v>
      </c>
      <c r="C85">
        <v>-32.852866169999999</v>
      </c>
      <c r="D85">
        <v>151.77758679999999</v>
      </c>
      <c r="E85">
        <v>26.725000000000001</v>
      </c>
      <c r="F85">
        <v>6364362.1260000002</v>
      </c>
      <c r="G85">
        <v>385614.49099999998</v>
      </c>
      <c r="H85" t="s">
        <v>364</v>
      </c>
      <c r="I85">
        <v>1.0999999999999999E-2</v>
      </c>
      <c r="J85">
        <v>2.1999999999999999E-2</v>
      </c>
      <c r="K85">
        <v>1.6</v>
      </c>
      <c r="L85">
        <v>13</v>
      </c>
      <c r="M85" t="s">
        <v>271</v>
      </c>
      <c r="N85" t="s">
        <v>26</v>
      </c>
      <c r="O85" t="s">
        <v>272</v>
      </c>
      <c r="P85">
        <v>5</v>
      </c>
      <c r="Q85" t="str">
        <f t="shared" si="1"/>
        <v>SI5</v>
      </c>
      <c r="R85">
        <v>0.69799999999999995</v>
      </c>
    </row>
    <row r="86" spans="1:18" x14ac:dyDescent="0.25">
      <c r="A86" t="s">
        <v>365</v>
      </c>
      <c r="B86" s="6">
        <v>45090.487500000003</v>
      </c>
      <c r="C86">
        <v>-32.852303360000001</v>
      </c>
      <c r="D86">
        <v>151.77779090000001</v>
      </c>
      <c r="E86">
        <v>26.693000000000001</v>
      </c>
      <c r="F86">
        <v>6364424.7450000001</v>
      </c>
      <c r="G86">
        <v>385632.87</v>
      </c>
      <c r="H86" t="s">
        <v>364</v>
      </c>
      <c r="I86">
        <v>8.9999999999999993E-3</v>
      </c>
      <c r="J86">
        <v>1.4999999999999999E-2</v>
      </c>
      <c r="K86">
        <v>1.4</v>
      </c>
      <c r="L86">
        <v>14</v>
      </c>
      <c r="M86" t="s">
        <v>271</v>
      </c>
      <c r="N86" t="s">
        <v>26</v>
      </c>
      <c r="O86" t="s">
        <v>272</v>
      </c>
      <c r="P86">
        <v>6</v>
      </c>
      <c r="Q86" t="str">
        <f t="shared" si="1"/>
        <v>SI6</v>
      </c>
      <c r="R86">
        <v>0.66400000000000003</v>
      </c>
    </row>
    <row r="87" spans="1:18" x14ac:dyDescent="0.25">
      <c r="A87" t="s">
        <v>366</v>
      </c>
      <c r="B87" s="6">
        <v>45090.495833333334</v>
      </c>
      <c r="C87">
        <v>-32.851749339999998</v>
      </c>
      <c r="D87">
        <v>151.77726240000001</v>
      </c>
      <c r="E87">
        <v>26.734999999999999</v>
      </c>
      <c r="F87">
        <v>6364485.5959999999</v>
      </c>
      <c r="G87">
        <v>385582.70600000001</v>
      </c>
      <c r="H87" t="s">
        <v>364</v>
      </c>
      <c r="I87">
        <v>0.01</v>
      </c>
      <c r="J87">
        <v>1.7000000000000001E-2</v>
      </c>
      <c r="K87">
        <v>1.3</v>
      </c>
      <c r="L87">
        <v>14</v>
      </c>
      <c r="M87" t="s">
        <v>271</v>
      </c>
      <c r="N87" t="s">
        <v>26</v>
      </c>
      <c r="O87" t="s">
        <v>272</v>
      </c>
      <c r="P87">
        <v>7</v>
      </c>
      <c r="Q87" t="str">
        <f t="shared" si="1"/>
        <v>SI7</v>
      </c>
      <c r="R87">
        <v>0.70399999999999996</v>
      </c>
    </row>
    <row r="88" spans="1:18" x14ac:dyDescent="0.25">
      <c r="A88" t="s">
        <v>367</v>
      </c>
      <c r="B88" s="6">
        <v>45090.511111111111</v>
      </c>
      <c r="C88">
        <v>-32.851132990000004</v>
      </c>
      <c r="D88">
        <v>151.77705549999999</v>
      </c>
      <c r="E88">
        <v>26.649000000000001</v>
      </c>
      <c r="F88">
        <v>6364553.7050000001</v>
      </c>
      <c r="G88">
        <v>385562.55</v>
      </c>
      <c r="H88" t="s">
        <v>302</v>
      </c>
      <c r="I88">
        <v>0.01</v>
      </c>
      <c r="J88">
        <v>1.4999999999999999E-2</v>
      </c>
      <c r="K88">
        <v>2</v>
      </c>
      <c r="L88">
        <v>12</v>
      </c>
      <c r="M88" t="s">
        <v>271</v>
      </c>
      <c r="N88" t="s">
        <v>26</v>
      </c>
      <c r="O88" t="s">
        <v>272</v>
      </c>
      <c r="P88">
        <v>8</v>
      </c>
      <c r="Q88" t="str">
        <f t="shared" si="1"/>
        <v>SI8</v>
      </c>
      <c r="R88">
        <v>0.61499999999999999</v>
      </c>
    </row>
    <row r="89" spans="1:18" x14ac:dyDescent="0.25">
      <c r="A89" t="s">
        <v>368</v>
      </c>
      <c r="B89" s="6">
        <v>45090.541666666664</v>
      </c>
      <c r="C89">
        <v>-32.853173890000001</v>
      </c>
      <c r="D89">
        <v>151.777939</v>
      </c>
      <c r="E89">
        <v>26.709</v>
      </c>
      <c r="F89">
        <v>6364328.3909999998</v>
      </c>
      <c r="G89">
        <v>385647.84499999997</v>
      </c>
      <c r="H89" t="s">
        <v>302</v>
      </c>
      <c r="I89">
        <v>8.9999999999999993E-3</v>
      </c>
      <c r="J89">
        <v>1.2E-2</v>
      </c>
      <c r="K89">
        <v>1.4</v>
      </c>
      <c r="L89">
        <v>13</v>
      </c>
      <c r="M89" t="s">
        <v>271</v>
      </c>
      <c r="N89" t="s">
        <v>26</v>
      </c>
      <c r="O89" t="s">
        <v>272</v>
      </c>
      <c r="P89">
        <v>9</v>
      </c>
      <c r="Q89" t="str">
        <f t="shared" si="1"/>
        <v>SI9</v>
      </c>
      <c r="R89">
        <v>0.68300000000000005</v>
      </c>
    </row>
    <row r="90" spans="1:18" x14ac:dyDescent="0.25">
      <c r="A90" t="s">
        <v>369</v>
      </c>
      <c r="B90" s="6">
        <v>45090.609027777777</v>
      </c>
      <c r="C90">
        <v>-32.850830590000001</v>
      </c>
      <c r="D90">
        <v>151.77782339999999</v>
      </c>
      <c r="E90">
        <v>26.658000000000001</v>
      </c>
      <c r="F90">
        <v>6364588.0630000001</v>
      </c>
      <c r="G90">
        <v>385634.027</v>
      </c>
      <c r="H90" t="s">
        <v>302</v>
      </c>
      <c r="I90">
        <v>0.01</v>
      </c>
      <c r="J90">
        <v>2.1000000000000001E-2</v>
      </c>
      <c r="K90">
        <v>1.5</v>
      </c>
      <c r="L90">
        <v>13</v>
      </c>
      <c r="M90" t="s">
        <v>271</v>
      </c>
      <c r="N90" t="s">
        <v>26</v>
      </c>
      <c r="O90" t="s">
        <v>272</v>
      </c>
      <c r="P90">
        <v>10</v>
      </c>
      <c r="Q90" t="str">
        <f t="shared" si="1"/>
        <v>SI10</v>
      </c>
      <c r="R90">
        <v>0.624</v>
      </c>
    </row>
    <row r="91" spans="1:18" x14ac:dyDescent="0.25">
      <c r="A91" t="s">
        <v>370</v>
      </c>
      <c r="B91" s="6">
        <v>45090.620833333334</v>
      </c>
      <c r="C91">
        <v>-32.851381310000001</v>
      </c>
      <c r="D91">
        <v>151.777344</v>
      </c>
      <c r="E91">
        <v>26.672999999999998</v>
      </c>
      <c r="F91">
        <v>6364526.4869999997</v>
      </c>
      <c r="G91">
        <v>385589.864</v>
      </c>
      <c r="H91" t="s">
        <v>302</v>
      </c>
      <c r="I91">
        <v>1.0999999999999999E-2</v>
      </c>
      <c r="J91">
        <v>2.1000000000000001E-2</v>
      </c>
      <c r="K91">
        <v>1.6</v>
      </c>
      <c r="L91">
        <v>12</v>
      </c>
      <c r="M91" t="s">
        <v>271</v>
      </c>
      <c r="N91" t="s">
        <v>26</v>
      </c>
      <c r="O91" t="s">
        <v>272</v>
      </c>
      <c r="P91">
        <v>11</v>
      </c>
      <c r="Q91" t="str">
        <f t="shared" si="1"/>
        <v>SI11</v>
      </c>
      <c r="R91">
        <v>0.64</v>
      </c>
    </row>
    <row r="92" spans="1:18" x14ac:dyDescent="0.25">
      <c r="A92" t="s">
        <v>371</v>
      </c>
      <c r="B92" s="6">
        <v>45090.628472222219</v>
      </c>
      <c r="C92">
        <v>-32.851795770000003</v>
      </c>
      <c r="D92">
        <v>151.77636530000001</v>
      </c>
      <c r="E92">
        <v>26.780999999999999</v>
      </c>
      <c r="F92">
        <v>6364479.4759999998</v>
      </c>
      <c r="G92">
        <v>385498.81300000002</v>
      </c>
      <c r="H92" t="s">
        <v>302</v>
      </c>
      <c r="I92">
        <v>8.9999999999999993E-3</v>
      </c>
      <c r="J92">
        <v>1.4E-2</v>
      </c>
      <c r="K92">
        <v>1.3</v>
      </c>
      <c r="L92">
        <v>16</v>
      </c>
      <c r="M92" t="s">
        <v>271</v>
      </c>
      <c r="N92" t="s">
        <v>26</v>
      </c>
      <c r="O92" t="s">
        <v>272</v>
      </c>
      <c r="P92">
        <v>12</v>
      </c>
      <c r="Q92" t="str">
        <f t="shared" si="1"/>
        <v>SI12</v>
      </c>
      <c r="R92">
        <v>0.75</v>
      </c>
    </row>
    <row r="93" spans="1:18" x14ac:dyDescent="0.25">
      <c r="A93" t="s">
        <v>309</v>
      </c>
      <c r="B93" s="6">
        <v>45036.338194444441</v>
      </c>
      <c r="C93">
        <v>-32.836591050000003</v>
      </c>
      <c r="D93">
        <v>151.76531900000001</v>
      </c>
      <c r="E93">
        <v>26.45</v>
      </c>
      <c r="F93">
        <v>6366153.1600000001</v>
      </c>
      <c r="G93">
        <v>384445.38400000002</v>
      </c>
      <c r="I93">
        <v>0.01</v>
      </c>
      <c r="J93">
        <v>1.6E-2</v>
      </c>
      <c r="K93">
        <v>1.5</v>
      </c>
      <c r="L93">
        <v>14</v>
      </c>
      <c r="M93" t="s">
        <v>271</v>
      </c>
      <c r="N93" t="s">
        <v>149</v>
      </c>
      <c r="O93" t="s">
        <v>272</v>
      </c>
      <c r="P93">
        <v>1</v>
      </c>
      <c r="Q93" t="str">
        <f t="shared" si="1"/>
        <v>TA1</v>
      </c>
      <c r="R93">
        <v>0.17599999999999999</v>
      </c>
    </row>
    <row r="94" spans="1:18" x14ac:dyDescent="0.25">
      <c r="A94" t="s">
        <v>310</v>
      </c>
      <c r="B94" s="6">
        <v>45036.352777777778</v>
      </c>
      <c r="C94">
        <v>-32.836336410000001</v>
      </c>
      <c r="D94">
        <v>151.76447690000001</v>
      </c>
      <c r="E94">
        <v>26.513000000000002</v>
      </c>
      <c r="F94">
        <v>6366180.4709999999</v>
      </c>
      <c r="G94">
        <v>384366.24300000002</v>
      </c>
      <c r="I94">
        <v>1.6E-2</v>
      </c>
      <c r="J94">
        <v>2.5999999999999999E-2</v>
      </c>
      <c r="K94">
        <v>1.4</v>
      </c>
      <c r="L94">
        <v>15</v>
      </c>
      <c r="M94" t="s">
        <v>271</v>
      </c>
      <c r="N94" t="s">
        <v>149</v>
      </c>
      <c r="O94" t="s">
        <v>272</v>
      </c>
      <c r="P94">
        <v>2</v>
      </c>
      <c r="Q94" t="str">
        <f t="shared" si="1"/>
        <v>TA2</v>
      </c>
      <c r="R94">
        <v>0.23699999999999999</v>
      </c>
    </row>
    <row r="95" spans="1:18" x14ac:dyDescent="0.25">
      <c r="A95" t="s">
        <v>311</v>
      </c>
      <c r="B95" s="6">
        <v>45036.366666666669</v>
      </c>
      <c r="C95">
        <v>-32.835540719999997</v>
      </c>
      <c r="D95">
        <v>151.76432439999999</v>
      </c>
      <c r="E95">
        <v>26.413</v>
      </c>
      <c r="F95">
        <v>6366268.5209999997</v>
      </c>
      <c r="G95">
        <v>384350.93</v>
      </c>
      <c r="H95" t="s">
        <v>270</v>
      </c>
      <c r="I95">
        <v>1.4999999999999999E-2</v>
      </c>
      <c r="J95">
        <v>2.3E-2</v>
      </c>
      <c r="K95">
        <v>1.3</v>
      </c>
      <c r="L95">
        <v>15</v>
      </c>
      <c r="M95" t="s">
        <v>271</v>
      </c>
      <c r="N95" t="s">
        <v>149</v>
      </c>
      <c r="O95" t="s">
        <v>272</v>
      </c>
      <c r="P95">
        <v>3</v>
      </c>
      <c r="Q95" t="str">
        <f t="shared" si="1"/>
        <v>TA3</v>
      </c>
      <c r="R95">
        <v>0.13500000000000001</v>
      </c>
    </row>
    <row r="96" spans="1:18" x14ac:dyDescent="0.25">
      <c r="A96" t="s">
        <v>312</v>
      </c>
      <c r="B96" s="6">
        <v>45036.376388888886</v>
      </c>
      <c r="C96">
        <v>-32.834983860000001</v>
      </c>
      <c r="D96">
        <v>151.7639398</v>
      </c>
      <c r="E96">
        <v>26.334</v>
      </c>
      <c r="F96">
        <v>6366329.8370000003</v>
      </c>
      <c r="G96">
        <v>384314.217</v>
      </c>
      <c r="H96" t="s">
        <v>270</v>
      </c>
      <c r="I96">
        <v>7.0000000000000001E-3</v>
      </c>
      <c r="J96">
        <v>1.0999999999999999E-2</v>
      </c>
      <c r="K96">
        <v>1.2</v>
      </c>
      <c r="L96">
        <v>16</v>
      </c>
      <c r="M96" t="s">
        <v>271</v>
      </c>
      <c r="N96" t="s">
        <v>149</v>
      </c>
      <c r="O96" t="s">
        <v>272</v>
      </c>
      <c r="P96">
        <v>4</v>
      </c>
      <c r="Q96" t="str">
        <f t="shared" si="1"/>
        <v>TA4</v>
      </c>
      <c r="R96">
        <v>5.2999999999999999E-2</v>
      </c>
    </row>
    <row r="97" spans="1:18" x14ac:dyDescent="0.25">
      <c r="A97" t="s">
        <v>313</v>
      </c>
      <c r="B97" s="6">
        <v>45036.387499999997</v>
      </c>
      <c r="C97">
        <v>-32.835038959999999</v>
      </c>
      <c r="D97">
        <v>151.76487359999999</v>
      </c>
      <c r="E97">
        <v>26.53</v>
      </c>
      <c r="F97">
        <v>6366324.75</v>
      </c>
      <c r="G97">
        <v>384401.69</v>
      </c>
      <c r="H97" t="s">
        <v>270</v>
      </c>
      <c r="I97">
        <v>1.7999999999999999E-2</v>
      </c>
      <c r="J97">
        <v>0.03</v>
      </c>
      <c r="K97">
        <v>1.6</v>
      </c>
      <c r="L97">
        <v>14</v>
      </c>
      <c r="M97" t="s">
        <v>271</v>
      </c>
      <c r="N97" t="s">
        <v>149</v>
      </c>
      <c r="O97" t="s">
        <v>272</v>
      </c>
      <c r="P97">
        <v>5</v>
      </c>
      <c r="Q97" t="str">
        <f t="shared" si="1"/>
        <v>TA5</v>
      </c>
      <c r="R97">
        <v>0.25</v>
      </c>
    </row>
    <row r="98" spans="1:18" x14ac:dyDescent="0.25">
      <c r="A98" t="s">
        <v>314</v>
      </c>
      <c r="B98" s="6">
        <v>45036.405555555553</v>
      </c>
      <c r="C98">
        <v>-32.83562293</v>
      </c>
      <c r="D98">
        <v>151.76595029999999</v>
      </c>
      <c r="E98">
        <v>26.3</v>
      </c>
      <c r="F98">
        <v>6366261.1840000004</v>
      </c>
      <c r="G98">
        <v>384503.217</v>
      </c>
      <c r="H98" t="s">
        <v>270</v>
      </c>
      <c r="I98">
        <v>2.1000000000000001E-2</v>
      </c>
      <c r="J98">
        <v>3.7999999999999999E-2</v>
      </c>
      <c r="K98">
        <v>1.3</v>
      </c>
      <c r="L98">
        <v>15</v>
      </c>
      <c r="M98" t="s">
        <v>271</v>
      </c>
      <c r="N98" t="s">
        <v>149</v>
      </c>
      <c r="O98" t="s">
        <v>272</v>
      </c>
      <c r="P98">
        <v>6</v>
      </c>
      <c r="Q98" t="str">
        <f t="shared" si="1"/>
        <v>TA6</v>
      </c>
      <c r="R98">
        <v>2.3E-2</v>
      </c>
    </row>
    <row r="99" spans="1:18" x14ac:dyDescent="0.25">
      <c r="A99" t="s">
        <v>327</v>
      </c>
      <c r="B99" s="6">
        <v>45037.484027777777</v>
      </c>
      <c r="C99">
        <v>-32.835919390000001</v>
      </c>
      <c r="D99">
        <v>151.75904410000001</v>
      </c>
      <c r="E99">
        <v>26.178999999999998</v>
      </c>
      <c r="F99">
        <v>6366220.7460000003</v>
      </c>
      <c r="G99">
        <v>383857.19799999997</v>
      </c>
      <c r="H99" t="s">
        <v>270</v>
      </c>
      <c r="I99">
        <v>1.0999999999999999E-2</v>
      </c>
      <c r="J99">
        <v>1.9E-2</v>
      </c>
      <c r="K99">
        <v>1.3</v>
      </c>
      <c r="L99">
        <v>16</v>
      </c>
      <c r="M99" t="s">
        <v>271</v>
      </c>
      <c r="N99" t="s">
        <v>149</v>
      </c>
      <c r="O99" t="s">
        <v>272</v>
      </c>
      <c r="P99">
        <v>7</v>
      </c>
      <c r="Q99" t="str">
        <f t="shared" si="1"/>
        <v>TA7</v>
      </c>
      <c r="R99">
        <v>-0.10100000000000001</v>
      </c>
    </row>
    <row r="100" spans="1:18" x14ac:dyDescent="0.25">
      <c r="A100" t="s">
        <v>328</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271</v>
      </c>
      <c r="N100" t="s">
        <v>149</v>
      </c>
      <c r="O100" t="s">
        <v>272</v>
      </c>
      <c r="P100">
        <v>8</v>
      </c>
      <c r="Q100" t="str">
        <f t="shared" si="1"/>
        <v>TA8</v>
      </c>
      <c r="R100">
        <v>2.8000000000000001E-2</v>
      </c>
    </row>
    <row r="101" spans="1:18" x14ac:dyDescent="0.25">
      <c r="A101" t="s">
        <v>329</v>
      </c>
      <c r="B101" s="6">
        <v>45037.503472222219</v>
      </c>
      <c r="C101">
        <v>-32.835576439999997</v>
      </c>
      <c r="D101">
        <v>151.75984779999999</v>
      </c>
      <c r="E101">
        <v>26.405999999999999</v>
      </c>
      <c r="F101">
        <v>6366259.6509999996</v>
      </c>
      <c r="G101">
        <v>383931.97899999999</v>
      </c>
      <c r="H101" t="s">
        <v>302</v>
      </c>
      <c r="I101">
        <v>1.2999999999999999E-2</v>
      </c>
      <c r="J101">
        <v>2.5999999999999999E-2</v>
      </c>
      <c r="K101">
        <v>1.6</v>
      </c>
      <c r="L101">
        <v>14</v>
      </c>
      <c r="M101" t="s">
        <v>271</v>
      </c>
      <c r="N101" t="s">
        <v>149</v>
      </c>
      <c r="O101" t="s">
        <v>272</v>
      </c>
      <c r="P101">
        <v>9</v>
      </c>
      <c r="Q101" t="str">
        <f t="shared" si="1"/>
        <v>TA9</v>
      </c>
      <c r="R101">
        <v>0.125</v>
      </c>
    </row>
    <row r="102" spans="1:18" x14ac:dyDescent="0.25">
      <c r="A102" t="s">
        <v>330</v>
      </c>
      <c r="B102" s="6">
        <v>45037.513888888891</v>
      </c>
      <c r="C102">
        <v>-32.835280730000001</v>
      </c>
      <c r="D102">
        <v>151.75945680000001</v>
      </c>
      <c r="E102">
        <v>26.425000000000001</v>
      </c>
      <c r="F102">
        <v>6366292.0060000001</v>
      </c>
      <c r="G102">
        <v>383895.00300000003</v>
      </c>
      <c r="H102" t="s">
        <v>302</v>
      </c>
      <c r="I102">
        <v>1.2999999999999999E-2</v>
      </c>
      <c r="J102">
        <v>2.5999999999999999E-2</v>
      </c>
      <c r="K102">
        <v>1.6</v>
      </c>
      <c r="L102">
        <v>14</v>
      </c>
      <c r="M102" t="s">
        <v>271</v>
      </c>
      <c r="N102" t="s">
        <v>149</v>
      </c>
      <c r="O102" t="s">
        <v>272</v>
      </c>
      <c r="P102">
        <v>10</v>
      </c>
      <c r="Q102" t="str">
        <f t="shared" si="1"/>
        <v>TA10</v>
      </c>
      <c r="R102">
        <v>0.14299999999999999</v>
      </c>
    </row>
    <row r="103" spans="1:18" x14ac:dyDescent="0.25">
      <c r="A103" t="s">
        <v>331</v>
      </c>
      <c r="B103" s="6">
        <v>45037.523611111108</v>
      </c>
      <c r="C103">
        <v>-32.835399350000003</v>
      </c>
      <c r="D103">
        <v>151.75899319999999</v>
      </c>
      <c r="E103">
        <v>26.239000000000001</v>
      </c>
      <c r="F103">
        <v>6366278.3449999997</v>
      </c>
      <c r="G103">
        <v>383851.76299999998</v>
      </c>
      <c r="H103" t="s">
        <v>302</v>
      </c>
      <c r="I103">
        <v>8.9999999999999993E-3</v>
      </c>
      <c r="J103">
        <v>2.1999999999999999E-2</v>
      </c>
      <c r="K103">
        <v>2</v>
      </c>
      <c r="L103">
        <v>13</v>
      </c>
      <c r="M103" t="s">
        <v>271</v>
      </c>
      <c r="N103" t="s">
        <v>149</v>
      </c>
      <c r="O103" t="s">
        <v>272</v>
      </c>
      <c r="P103">
        <v>11</v>
      </c>
      <c r="Q103" t="str">
        <f t="shared" si="1"/>
        <v>TA11</v>
      </c>
      <c r="R103">
        <v>-4.2999999999999997E-2</v>
      </c>
    </row>
    <row r="104" spans="1:18" x14ac:dyDescent="0.25">
      <c r="A104" t="s">
        <v>332</v>
      </c>
      <c r="B104" s="6">
        <v>45037.532638888886</v>
      </c>
      <c r="C104">
        <v>-32.835601070000003</v>
      </c>
      <c r="D104">
        <v>151.7586086</v>
      </c>
      <c r="E104">
        <v>26.16</v>
      </c>
      <c r="F104">
        <v>6366255.5580000002</v>
      </c>
      <c r="G104">
        <v>383816.02600000001</v>
      </c>
      <c r="H104" t="s">
        <v>302</v>
      </c>
      <c r="I104">
        <v>8.0000000000000002E-3</v>
      </c>
      <c r="J104">
        <v>1.9E-2</v>
      </c>
      <c r="K104">
        <v>2.1</v>
      </c>
      <c r="L104">
        <v>12</v>
      </c>
      <c r="M104" t="s">
        <v>271</v>
      </c>
      <c r="N104" t="s">
        <v>149</v>
      </c>
      <c r="O104" t="s">
        <v>272</v>
      </c>
      <c r="P104">
        <v>12</v>
      </c>
      <c r="Q104" t="str">
        <f t="shared" si="1"/>
        <v>TA12</v>
      </c>
      <c r="R104">
        <v>-0.122</v>
      </c>
    </row>
    <row r="105" spans="1:18" x14ac:dyDescent="0.25">
      <c r="A105" t="s">
        <v>315</v>
      </c>
      <c r="B105" s="6">
        <v>45036.454861111109</v>
      </c>
      <c r="C105">
        <v>-32.839106880000003</v>
      </c>
      <c r="D105">
        <v>151.76581039999999</v>
      </c>
      <c r="E105">
        <v>26.045999999999999</v>
      </c>
      <c r="F105">
        <v>6365874.773</v>
      </c>
      <c r="G105">
        <v>384494.641</v>
      </c>
      <c r="H105" t="s">
        <v>270</v>
      </c>
      <c r="I105">
        <v>1.2E-2</v>
      </c>
      <c r="J105">
        <v>2.1000000000000001E-2</v>
      </c>
      <c r="K105">
        <v>1.5</v>
      </c>
      <c r="L105">
        <v>14</v>
      </c>
      <c r="M105" t="s">
        <v>271</v>
      </c>
      <c r="N105" t="s">
        <v>138</v>
      </c>
      <c r="O105" t="s">
        <v>272</v>
      </c>
      <c r="P105">
        <v>1</v>
      </c>
      <c r="Q105" t="str">
        <f t="shared" si="1"/>
        <v>TB1</v>
      </c>
      <c r="R105">
        <v>-0.22</v>
      </c>
    </row>
    <row r="106" spans="1:18" x14ac:dyDescent="0.25">
      <c r="A106" t="s">
        <v>316</v>
      </c>
      <c r="B106" s="6">
        <v>45036.468055555553</v>
      </c>
      <c r="C106">
        <v>-32.839136860000004</v>
      </c>
      <c r="D106">
        <v>151.76537310000001</v>
      </c>
      <c r="E106">
        <v>26.306000000000001</v>
      </c>
      <c r="F106">
        <v>6365870.9709999999</v>
      </c>
      <c r="G106">
        <v>384453.75199999998</v>
      </c>
      <c r="H106" t="s">
        <v>270</v>
      </c>
      <c r="I106">
        <v>0.01</v>
      </c>
      <c r="J106">
        <v>1.7000000000000001E-2</v>
      </c>
      <c r="K106">
        <v>1.4</v>
      </c>
      <c r="L106">
        <v>14</v>
      </c>
      <c r="M106" t="s">
        <v>271</v>
      </c>
      <c r="N106" t="s">
        <v>138</v>
      </c>
      <c r="O106" t="s">
        <v>272</v>
      </c>
      <c r="P106">
        <v>2</v>
      </c>
      <c r="Q106" t="str">
        <f t="shared" si="1"/>
        <v>TB2</v>
      </c>
      <c r="R106">
        <v>0.04</v>
      </c>
    </row>
    <row r="107" spans="1:18" x14ac:dyDescent="0.25">
      <c r="A107" t="s">
        <v>317</v>
      </c>
      <c r="B107" s="6">
        <v>45036.482638888891</v>
      </c>
      <c r="C107">
        <v>-32.839032279999998</v>
      </c>
      <c r="D107">
        <v>151.7645722</v>
      </c>
      <c r="E107">
        <v>26.405999999999999</v>
      </c>
      <c r="F107">
        <v>6365881.6900000004</v>
      </c>
      <c r="G107">
        <v>384378.65399999998</v>
      </c>
      <c r="H107" t="s">
        <v>270</v>
      </c>
      <c r="I107">
        <v>1.4E-2</v>
      </c>
      <c r="J107">
        <v>2.4E-2</v>
      </c>
      <c r="K107">
        <v>1.3</v>
      </c>
      <c r="L107">
        <v>16</v>
      </c>
      <c r="M107" t="s">
        <v>271</v>
      </c>
      <c r="N107" t="s">
        <v>138</v>
      </c>
      <c r="O107" t="s">
        <v>272</v>
      </c>
      <c r="P107">
        <v>3</v>
      </c>
      <c r="Q107" t="str">
        <f t="shared" si="1"/>
        <v>TB3</v>
      </c>
      <c r="R107">
        <v>0.13900000000000001</v>
      </c>
    </row>
    <row r="108" spans="1:18" x14ac:dyDescent="0.25">
      <c r="A108" t="s">
        <v>318</v>
      </c>
      <c r="B108" s="6">
        <v>45036.497916666667</v>
      </c>
      <c r="C108">
        <v>-32.838943870000001</v>
      </c>
      <c r="D108">
        <v>151.76380990000001</v>
      </c>
      <c r="E108">
        <v>29.396999999999998</v>
      </c>
      <c r="F108">
        <v>6365890.6569999997</v>
      </c>
      <c r="G108">
        <v>384307.19500000001</v>
      </c>
      <c r="M108" t="s">
        <v>386</v>
      </c>
      <c r="N108" t="s">
        <v>138</v>
      </c>
      <c r="O108" t="s">
        <v>272</v>
      </c>
      <c r="P108">
        <v>4</v>
      </c>
      <c r="Q108" t="str">
        <f t="shared" si="1"/>
        <v>TB4</v>
      </c>
      <c r="R108">
        <v>0.20899999999999999</v>
      </c>
    </row>
    <row r="109" spans="1:18" x14ac:dyDescent="0.25">
      <c r="A109" t="s">
        <v>319</v>
      </c>
      <c r="B109" s="6">
        <v>45036.507638888892</v>
      </c>
      <c r="C109">
        <v>-32.838692600000002</v>
      </c>
      <c r="D109">
        <v>151.7639629</v>
      </c>
      <c r="E109">
        <v>26.382000000000001</v>
      </c>
      <c r="F109">
        <v>6365918.682</v>
      </c>
      <c r="G109">
        <v>384321.18400000001</v>
      </c>
      <c r="H109" t="s">
        <v>270</v>
      </c>
      <c r="I109">
        <v>1.2999999999999999E-2</v>
      </c>
      <c r="J109">
        <v>2.3E-2</v>
      </c>
      <c r="K109">
        <v>1.4</v>
      </c>
      <c r="L109">
        <v>15</v>
      </c>
      <c r="M109" t="s">
        <v>271</v>
      </c>
      <c r="N109" t="s">
        <v>138</v>
      </c>
      <c r="O109" t="s">
        <v>272</v>
      </c>
      <c r="P109">
        <v>5</v>
      </c>
      <c r="Q109" t="str">
        <f t="shared" si="1"/>
        <v>TB5</v>
      </c>
      <c r="R109">
        <v>0.114</v>
      </c>
    </row>
    <row r="110" spans="1:18" x14ac:dyDescent="0.25">
      <c r="A110" t="s">
        <v>320</v>
      </c>
      <c r="B110" s="6">
        <v>45036.520833333336</v>
      </c>
      <c r="C110">
        <v>-32.838560569999999</v>
      </c>
      <c r="D110">
        <v>151.7648835</v>
      </c>
      <c r="E110">
        <v>26.436</v>
      </c>
      <c r="F110">
        <v>6365934.3279999997</v>
      </c>
      <c r="G110">
        <v>384407.18199999997</v>
      </c>
      <c r="H110" t="s">
        <v>270</v>
      </c>
      <c r="I110">
        <v>1.4E-2</v>
      </c>
      <c r="J110">
        <v>2.5000000000000001E-2</v>
      </c>
      <c r="K110">
        <v>1.7</v>
      </c>
      <c r="L110">
        <v>15</v>
      </c>
      <c r="M110" t="s">
        <v>271</v>
      </c>
      <c r="N110" t="s">
        <v>138</v>
      </c>
      <c r="O110" t="s">
        <v>272</v>
      </c>
      <c r="P110">
        <v>6</v>
      </c>
      <c r="Q110" t="str">
        <f t="shared" si="1"/>
        <v>TB6</v>
      </c>
      <c r="R110">
        <v>0.16800000000000001</v>
      </c>
    </row>
    <row r="111" spans="1:18" x14ac:dyDescent="0.25">
      <c r="A111" t="s">
        <v>321</v>
      </c>
      <c r="B111" s="6">
        <v>45037.383333333331</v>
      </c>
      <c r="C111">
        <v>-32.834122499999999</v>
      </c>
      <c r="D111">
        <v>151.76773990000001</v>
      </c>
      <c r="E111">
        <v>26.268999999999998</v>
      </c>
      <c r="F111">
        <v>6366429.4890000001</v>
      </c>
      <c r="G111">
        <v>384668.77899999998</v>
      </c>
      <c r="I111">
        <v>0.01</v>
      </c>
      <c r="J111">
        <v>1.6E-2</v>
      </c>
      <c r="K111">
        <v>1.3</v>
      </c>
      <c r="L111">
        <v>14</v>
      </c>
      <c r="M111" t="s">
        <v>271</v>
      </c>
      <c r="N111" t="s">
        <v>138</v>
      </c>
      <c r="O111" t="s">
        <v>272</v>
      </c>
      <c r="P111">
        <v>7</v>
      </c>
      <c r="Q111" t="str">
        <f t="shared" si="1"/>
        <v>TB7</v>
      </c>
      <c r="R111">
        <v>-1.2E-2</v>
      </c>
    </row>
    <row r="112" spans="1:18" x14ac:dyDescent="0.25">
      <c r="A112" t="s">
        <v>322</v>
      </c>
      <c r="B112" s="6">
        <v>45037.390972222223</v>
      </c>
      <c r="C112">
        <v>-32.83438546</v>
      </c>
      <c r="D112">
        <v>151.76912709999999</v>
      </c>
      <c r="E112">
        <v>26.297999999999998</v>
      </c>
      <c r="F112">
        <v>6366401.8490000004</v>
      </c>
      <c r="G112">
        <v>384798.96799999999</v>
      </c>
      <c r="I112">
        <v>8.9999999999999993E-3</v>
      </c>
      <c r="J112">
        <v>1.4E-2</v>
      </c>
      <c r="K112">
        <v>1.4</v>
      </c>
      <c r="L112">
        <v>13</v>
      </c>
      <c r="M112" t="s">
        <v>271</v>
      </c>
      <c r="N112" t="s">
        <v>138</v>
      </c>
      <c r="O112" t="s">
        <v>272</v>
      </c>
      <c r="P112">
        <v>8</v>
      </c>
      <c r="Q112" t="str">
        <f t="shared" si="1"/>
        <v>TB8</v>
      </c>
      <c r="R112">
        <v>1.7999999999999999E-2</v>
      </c>
    </row>
    <row r="113" spans="1:18" x14ac:dyDescent="0.25">
      <c r="A113" t="s">
        <v>323</v>
      </c>
      <c r="B113" s="6">
        <v>45037.404861111114</v>
      </c>
      <c r="C113">
        <v>-32.834038659999997</v>
      </c>
      <c r="D113">
        <v>151.76952159999999</v>
      </c>
      <c r="E113">
        <v>26.379000000000001</v>
      </c>
      <c r="F113">
        <v>6366440.7280000001</v>
      </c>
      <c r="G113">
        <v>384835.44400000002</v>
      </c>
      <c r="H113" t="s">
        <v>270</v>
      </c>
      <c r="I113">
        <v>8.9999999999999993E-3</v>
      </c>
      <c r="J113">
        <v>1.4999999999999999E-2</v>
      </c>
      <c r="K113">
        <v>1.5</v>
      </c>
      <c r="L113">
        <v>12</v>
      </c>
      <c r="M113" t="s">
        <v>271</v>
      </c>
      <c r="N113" t="s">
        <v>138</v>
      </c>
      <c r="O113" t="s">
        <v>272</v>
      </c>
      <c r="P113">
        <v>9</v>
      </c>
      <c r="Q113" t="str">
        <f t="shared" si="1"/>
        <v>TB9</v>
      </c>
      <c r="R113">
        <v>9.9000000000000005E-2</v>
      </c>
    </row>
    <row r="114" spans="1:18" x14ac:dyDescent="0.25">
      <c r="A114" t="s">
        <v>324</v>
      </c>
      <c r="B114" s="6">
        <v>45037.411111111112</v>
      </c>
      <c r="C114">
        <v>-32.83342494</v>
      </c>
      <c r="D114">
        <v>151.7689656</v>
      </c>
      <c r="E114">
        <v>26.395</v>
      </c>
      <c r="F114">
        <v>6366508.1639999999</v>
      </c>
      <c r="G114">
        <v>384782.60399999999</v>
      </c>
      <c r="H114" t="s">
        <v>270</v>
      </c>
      <c r="I114">
        <v>8.0000000000000002E-3</v>
      </c>
      <c r="J114">
        <v>1.4999999999999999E-2</v>
      </c>
      <c r="K114">
        <v>1.4</v>
      </c>
      <c r="L114">
        <v>14</v>
      </c>
      <c r="M114" t="s">
        <v>271</v>
      </c>
      <c r="N114" t="s">
        <v>138</v>
      </c>
      <c r="O114" t="s">
        <v>272</v>
      </c>
      <c r="P114">
        <v>10</v>
      </c>
      <c r="Q114" t="str">
        <f t="shared" si="1"/>
        <v>TB10</v>
      </c>
      <c r="R114">
        <v>0.113</v>
      </c>
    </row>
    <row r="115" spans="1:18" x14ac:dyDescent="0.25">
      <c r="A115" t="s">
        <v>325</v>
      </c>
      <c r="B115" s="6">
        <v>45037.42291666667</v>
      </c>
      <c r="C115">
        <v>-32.833094619999997</v>
      </c>
      <c r="D115">
        <v>151.76890209999999</v>
      </c>
      <c r="E115">
        <v>26.370999999999999</v>
      </c>
      <c r="F115">
        <v>6366544.716</v>
      </c>
      <c r="G115">
        <v>384776.23200000002</v>
      </c>
      <c r="H115" t="s">
        <v>270</v>
      </c>
      <c r="I115">
        <v>1.7999999999999999E-2</v>
      </c>
      <c r="J115">
        <v>3.3000000000000002E-2</v>
      </c>
      <c r="K115">
        <v>2.1</v>
      </c>
      <c r="L115">
        <v>10</v>
      </c>
      <c r="M115" t="s">
        <v>271</v>
      </c>
      <c r="N115" t="s">
        <v>138</v>
      </c>
      <c r="O115" t="s">
        <v>272</v>
      </c>
      <c r="P115">
        <v>11</v>
      </c>
      <c r="Q115" t="str">
        <f t="shared" si="1"/>
        <v>TB11</v>
      </c>
      <c r="R115">
        <v>8.6999999999999994E-2</v>
      </c>
    </row>
    <row r="116" spans="1:18" x14ac:dyDescent="0.25">
      <c r="A116" t="s">
        <v>326</v>
      </c>
      <c r="B116" s="6">
        <v>45037.431250000001</v>
      </c>
      <c r="C116">
        <v>-32.832669590000002</v>
      </c>
      <c r="D116">
        <v>151.76842790000001</v>
      </c>
      <c r="E116">
        <v>26.369</v>
      </c>
      <c r="F116">
        <v>6366591.3210000005</v>
      </c>
      <c r="G116">
        <v>384731.299</v>
      </c>
      <c r="H116" t="s">
        <v>270</v>
      </c>
      <c r="I116">
        <v>8.9999999999999993E-3</v>
      </c>
      <c r="J116">
        <v>0.02</v>
      </c>
      <c r="K116">
        <v>1.8</v>
      </c>
      <c r="L116">
        <v>12</v>
      </c>
      <c r="M116" t="s">
        <v>271</v>
      </c>
      <c r="N116" t="s">
        <v>138</v>
      </c>
      <c r="O116" t="s">
        <v>272</v>
      </c>
      <c r="P116">
        <v>12</v>
      </c>
      <c r="Q116" t="str">
        <f t="shared" si="1"/>
        <v>TB12</v>
      </c>
      <c r="R116">
        <v>8.3000000000000004E-2</v>
      </c>
    </row>
    <row r="117" spans="1:18" x14ac:dyDescent="0.25">
      <c r="A117" t="s">
        <v>393</v>
      </c>
      <c r="B117" s="6">
        <v>45069.535914351851</v>
      </c>
      <c r="C117">
        <v>-26.628545939999999</v>
      </c>
      <c r="D117">
        <v>153.04255262999999</v>
      </c>
      <c r="E117">
        <v>44.707000000000001</v>
      </c>
      <c r="F117">
        <v>7054704.9249999998</v>
      </c>
      <c r="G117">
        <v>504235.65100000001</v>
      </c>
      <c r="H117" t="s">
        <v>376</v>
      </c>
      <c r="I117">
        <v>1.7000000000000001E-2</v>
      </c>
      <c r="J117">
        <v>4.9000000000000002E-2</v>
      </c>
      <c r="K117">
        <v>1.6</v>
      </c>
      <c r="L117">
        <v>16</v>
      </c>
      <c r="M117" t="s">
        <v>373</v>
      </c>
      <c r="N117" t="s">
        <v>231</v>
      </c>
      <c r="O117" t="s">
        <v>272</v>
      </c>
      <c r="P117">
        <v>1</v>
      </c>
      <c r="Q117" t="str">
        <f t="shared" si="1"/>
        <v>VSR1</v>
      </c>
      <c r="R117">
        <v>0.59299999999999997</v>
      </c>
    </row>
    <row r="118" spans="1:18" x14ac:dyDescent="0.25">
      <c r="A118" t="s">
        <v>394</v>
      </c>
      <c r="B118" s="6">
        <v>45069.55028935185</v>
      </c>
      <c r="C118">
        <v>-26.628133940000001</v>
      </c>
      <c r="D118">
        <v>153.04298048999999</v>
      </c>
      <c r="E118">
        <v>44.694000000000003</v>
      </c>
      <c r="F118">
        <v>7054750.5410000002</v>
      </c>
      <c r="G118">
        <v>504278.255</v>
      </c>
      <c r="H118" t="s">
        <v>376</v>
      </c>
      <c r="I118">
        <v>1.6E-2</v>
      </c>
      <c r="J118">
        <v>4.3999999999999997E-2</v>
      </c>
      <c r="K118">
        <v>1.3</v>
      </c>
      <c r="L118">
        <v>17</v>
      </c>
      <c r="M118" t="s">
        <v>373</v>
      </c>
      <c r="N118" t="s">
        <v>231</v>
      </c>
      <c r="O118" t="s">
        <v>272</v>
      </c>
      <c r="P118">
        <v>2</v>
      </c>
      <c r="Q118" t="str">
        <f t="shared" si="1"/>
        <v>VSR2</v>
      </c>
      <c r="R118">
        <v>0.57899999999999996</v>
      </c>
    </row>
    <row r="119" spans="1:18" x14ac:dyDescent="0.25">
      <c r="A119" t="s">
        <v>395</v>
      </c>
      <c r="B119" s="6">
        <v>45069.58148148148</v>
      </c>
      <c r="C119">
        <v>-26.627768629999998</v>
      </c>
      <c r="D119">
        <v>153.04238999</v>
      </c>
      <c r="E119">
        <v>44.671999999999997</v>
      </c>
      <c r="F119">
        <v>7054791.0199999996</v>
      </c>
      <c r="G119">
        <v>504219.49</v>
      </c>
      <c r="H119" t="s">
        <v>364</v>
      </c>
      <c r="I119">
        <v>1.6E-2</v>
      </c>
      <c r="J119">
        <v>3.9E-2</v>
      </c>
      <c r="K119">
        <v>1.3</v>
      </c>
      <c r="L119">
        <v>20</v>
      </c>
      <c r="M119" t="s">
        <v>373</v>
      </c>
      <c r="N119" t="s">
        <v>231</v>
      </c>
      <c r="O119" t="s">
        <v>272</v>
      </c>
      <c r="P119">
        <v>3</v>
      </c>
      <c r="Q119" t="str">
        <f t="shared" si="1"/>
        <v>VSR3</v>
      </c>
      <c r="R119">
        <v>0.55600000000000005</v>
      </c>
    </row>
    <row r="120" spans="1:18" x14ac:dyDescent="0.25">
      <c r="A120" t="s">
        <v>396</v>
      </c>
      <c r="B120" s="6">
        <v>45069.69390046296</v>
      </c>
      <c r="C120">
        <v>-26.627350849999999</v>
      </c>
      <c r="D120">
        <v>153.04237800000001</v>
      </c>
      <c r="E120">
        <v>44.753999999999998</v>
      </c>
      <c r="F120">
        <v>7054837.2910000002</v>
      </c>
      <c r="G120">
        <v>504218.31199999998</v>
      </c>
      <c r="H120" t="s">
        <v>364</v>
      </c>
      <c r="I120">
        <v>1.6E-2</v>
      </c>
      <c r="J120">
        <v>7.4999999999999997E-2</v>
      </c>
      <c r="K120">
        <v>1.2</v>
      </c>
      <c r="L120">
        <v>21</v>
      </c>
      <c r="M120" t="s">
        <v>373</v>
      </c>
      <c r="N120" t="s">
        <v>231</v>
      </c>
      <c r="O120" t="s">
        <v>272</v>
      </c>
      <c r="P120">
        <v>4</v>
      </c>
      <c r="Q120" t="str">
        <f t="shared" si="1"/>
        <v>VSR4</v>
      </c>
      <c r="R120">
        <v>0.63800000000000001</v>
      </c>
    </row>
    <row r="121" spans="1:18" x14ac:dyDescent="0.25">
      <c r="A121" t="s">
        <v>397</v>
      </c>
      <c r="B121" s="6">
        <v>45069.662372685183</v>
      </c>
      <c r="C121">
        <v>-26.62719315</v>
      </c>
      <c r="D121">
        <v>153.04290793000001</v>
      </c>
      <c r="E121">
        <v>44.77</v>
      </c>
      <c r="F121">
        <v>7054854.7400000002</v>
      </c>
      <c r="G121">
        <v>504271.06699999998</v>
      </c>
      <c r="H121" t="s">
        <v>364</v>
      </c>
      <c r="I121">
        <v>1.6E-2</v>
      </c>
      <c r="J121">
        <v>4.5999999999999999E-2</v>
      </c>
      <c r="K121">
        <v>1.7</v>
      </c>
      <c r="L121">
        <v>20</v>
      </c>
      <c r="M121" t="s">
        <v>373</v>
      </c>
      <c r="N121" t="s">
        <v>231</v>
      </c>
      <c r="O121" t="s">
        <v>272</v>
      </c>
      <c r="P121">
        <v>5</v>
      </c>
      <c r="Q121" t="str">
        <f t="shared" si="1"/>
        <v>VSR5</v>
      </c>
      <c r="R121">
        <v>0.65300000000000002</v>
      </c>
    </row>
    <row r="122" spans="1:18" x14ac:dyDescent="0.25">
      <c r="A122" t="s">
        <v>398</v>
      </c>
      <c r="B122" s="6">
        <v>45069.667939814812</v>
      </c>
      <c r="C122">
        <v>-26.626757009999999</v>
      </c>
      <c r="D122">
        <v>153.04332442</v>
      </c>
      <c r="E122">
        <v>44.728999999999999</v>
      </c>
      <c r="F122">
        <v>7054903.0290000001</v>
      </c>
      <c r="G122">
        <v>504312.54200000002</v>
      </c>
      <c r="H122" t="s">
        <v>364</v>
      </c>
      <c r="I122">
        <v>1.4999999999999999E-2</v>
      </c>
      <c r="J122">
        <v>5.1999999999999998E-2</v>
      </c>
      <c r="K122">
        <v>1.4</v>
      </c>
      <c r="L122">
        <v>20</v>
      </c>
      <c r="M122" t="s">
        <v>373</v>
      </c>
      <c r="N122" t="s">
        <v>231</v>
      </c>
      <c r="O122" t="s">
        <v>272</v>
      </c>
      <c r="P122">
        <v>6</v>
      </c>
      <c r="Q122" t="str">
        <f t="shared" si="1"/>
        <v>VSR6</v>
      </c>
      <c r="R122">
        <v>0.61199999999999999</v>
      </c>
    </row>
    <row r="123" spans="1:18" x14ac:dyDescent="0.25">
      <c r="A123" t="s">
        <v>399</v>
      </c>
      <c r="B123" s="6">
        <v>45069.688055555554</v>
      </c>
      <c r="C123">
        <v>-26.626382230000001</v>
      </c>
      <c r="D123">
        <v>153.04337219999999</v>
      </c>
      <c r="E123">
        <v>44.698999999999998</v>
      </c>
      <c r="F123">
        <v>7054944.5360000003</v>
      </c>
      <c r="G123">
        <v>504317.31099999999</v>
      </c>
      <c r="H123" t="s">
        <v>364</v>
      </c>
      <c r="I123">
        <v>1.4999999999999999E-2</v>
      </c>
      <c r="J123">
        <v>4.2999999999999997E-2</v>
      </c>
      <c r="K123">
        <v>1.2</v>
      </c>
      <c r="L123">
        <v>23</v>
      </c>
      <c r="M123" t="s">
        <v>373</v>
      </c>
      <c r="N123" t="s">
        <v>231</v>
      </c>
      <c r="O123" t="s">
        <v>272</v>
      </c>
      <c r="P123">
        <v>7</v>
      </c>
      <c r="Q123" t="str">
        <f t="shared" si="1"/>
        <v>VSR7</v>
      </c>
      <c r="R123">
        <v>0.57999999999999996</v>
      </c>
    </row>
    <row r="124" spans="1:18" x14ac:dyDescent="0.25">
      <c r="A124" t="s">
        <v>400</v>
      </c>
      <c r="B124" s="6">
        <v>45069.696574074071</v>
      </c>
      <c r="C124">
        <v>-26.627667129999999</v>
      </c>
      <c r="D124">
        <v>153.04193835000001</v>
      </c>
      <c r="E124">
        <v>44.482999999999997</v>
      </c>
      <c r="F124">
        <v>7054802.2759999996</v>
      </c>
      <c r="G124">
        <v>504174.538</v>
      </c>
      <c r="H124" t="s">
        <v>364</v>
      </c>
      <c r="I124">
        <v>3.1E-2</v>
      </c>
      <c r="J124">
        <v>7.9000000000000001E-2</v>
      </c>
      <c r="K124">
        <v>1.1000000000000001</v>
      </c>
      <c r="L124">
        <v>23</v>
      </c>
      <c r="M124" t="s">
        <v>373</v>
      </c>
      <c r="N124" t="s">
        <v>231</v>
      </c>
      <c r="O124" t="s">
        <v>272</v>
      </c>
      <c r="P124">
        <v>8</v>
      </c>
      <c r="Q124" t="str">
        <f t="shared" si="1"/>
        <v>VSR8</v>
      </c>
      <c r="R124">
        <v>0.36699999999999999</v>
      </c>
    </row>
    <row r="125" spans="1:18" x14ac:dyDescent="0.25">
      <c r="A125" t="s">
        <v>401</v>
      </c>
      <c r="B125" s="6">
        <v>45075.661400462966</v>
      </c>
      <c r="C125">
        <v>-26.562452499999999</v>
      </c>
      <c r="D125">
        <v>153.04725488</v>
      </c>
      <c r="E125">
        <v>44.457000000000001</v>
      </c>
      <c r="F125">
        <v>7062024.7999999998</v>
      </c>
      <c r="G125">
        <v>504706.41100000002</v>
      </c>
      <c r="H125" t="s">
        <v>364</v>
      </c>
      <c r="I125">
        <v>1.6E-2</v>
      </c>
      <c r="J125">
        <v>5.3999999999999999E-2</v>
      </c>
      <c r="K125">
        <v>1.1000000000000001</v>
      </c>
      <c r="L125">
        <v>21</v>
      </c>
      <c r="M125" t="s">
        <v>373</v>
      </c>
      <c r="N125" t="s">
        <v>402</v>
      </c>
      <c r="O125" t="s">
        <v>272</v>
      </c>
      <c r="P125">
        <v>1</v>
      </c>
      <c r="Q125" t="str">
        <f t="shared" si="1"/>
        <v>YCW1</v>
      </c>
      <c r="R125">
        <v>0.187</v>
      </c>
    </row>
    <row r="126" spans="1:18" x14ac:dyDescent="0.25">
      <c r="A126" t="s">
        <v>403</v>
      </c>
      <c r="B126" s="6">
        <v>45075.660243055558</v>
      </c>
      <c r="C126">
        <v>-26.56247711</v>
      </c>
      <c r="D126">
        <v>153.04684587</v>
      </c>
      <c r="E126">
        <v>44.4</v>
      </c>
      <c r="F126">
        <v>7062022.0899999999</v>
      </c>
      <c r="G126">
        <v>504665.674</v>
      </c>
      <c r="H126" t="s">
        <v>364</v>
      </c>
      <c r="I126">
        <v>1.6E-2</v>
      </c>
      <c r="J126">
        <v>0.05</v>
      </c>
      <c r="K126">
        <v>1.2</v>
      </c>
      <c r="L126">
        <v>19</v>
      </c>
      <c r="M126" t="s">
        <v>373</v>
      </c>
      <c r="N126" t="s">
        <v>402</v>
      </c>
      <c r="O126" t="s">
        <v>272</v>
      </c>
      <c r="P126">
        <v>2</v>
      </c>
      <c r="Q126" t="str">
        <f t="shared" si="1"/>
        <v>YCW2</v>
      </c>
      <c r="R126">
        <v>0.129</v>
      </c>
    </row>
    <row r="127" spans="1:18" x14ac:dyDescent="0.25">
      <c r="A127" t="s">
        <v>404</v>
      </c>
      <c r="B127" s="6">
        <v>45075.655856481484</v>
      </c>
      <c r="C127">
        <v>-26.561998809999999</v>
      </c>
      <c r="D127">
        <v>153.04673489999999</v>
      </c>
      <c r="E127">
        <v>44.500999999999998</v>
      </c>
      <c r="F127">
        <v>7062075.0659999996</v>
      </c>
      <c r="G127">
        <v>504654.64199999999</v>
      </c>
      <c r="H127" t="s">
        <v>364</v>
      </c>
      <c r="I127">
        <v>2.4E-2</v>
      </c>
      <c r="J127">
        <v>4.4999999999999998E-2</v>
      </c>
      <c r="K127">
        <v>1.2</v>
      </c>
      <c r="L127">
        <v>20</v>
      </c>
      <c r="M127" t="s">
        <v>373</v>
      </c>
      <c r="N127" t="s">
        <v>402</v>
      </c>
      <c r="O127" t="s">
        <v>272</v>
      </c>
      <c r="P127">
        <v>3</v>
      </c>
      <c r="Q127" t="str">
        <f t="shared" si="1"/>
        <v>YCW3</v>
      </c>
      <c r="R127">
        <v>0.23</v>
      </c>
    </row>
    <row r="128" spans="1:18" x14ac:dyDescent="0.25">
      <c r="A128" t="s">
        <v>405</v>
      </c>
      <c r="B128" s="6">
        <v>45075.687280092592</v>
      </c>
      <c r="C128">
        <v>-26.564625540000002</v>
      </c>
      <c r="D128">
        <v>153.04758150000001</v>
      </c>
      <c r="E128">
        <v>44.945999999999998</v>
      </c>
      <c r="F128">
        <v>7061784.1189999999</v>
      </c>
      <c r="G128">
        <v>504738.85200000001</v>
      </c>
      <c r="H128" t="s">
        <v>364</v>
      </c>
      <c r="I128">
        <v>1.6E-2</v>
      </c>
      <c r="J128">
        <v>4.4999999999999998E-2</v>
      </c>
      <c r="K128">
        <v>1.2</v>
      </c>
      <c r="L128">
        <v>23</v>
      </c>
      <c r="M128" t="s">
        <v>373</v>
      </c>
      <c r="N128" t="s">
        <v>402</v>
      </c>
      <c r="O128" t="s">
        <v>272</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449" activePane="bottomLeft" state="frozen"/>
      <selection pane="bottomLeft" activeCell="S480" sqref="S480"/>
    </sheetView>
  </sheetViews>
  <sheetFormatPr defaultRowHeight="15" x14ac:dyDescent="0.25"/>
  <sheetData>
    <row r="1" spans="1:20" x14ac:dyDescent="0.25">
      <c r="A1" t="s">
        <v>0</v>
      </c>
      <c r="B1" t="s">
        <v>1</v>
      </c>
      <c r="C1" t="s">
        <v>2</v>
      </c>
      <c r="D1" t="s">
        <v>3</v>
      </c>
      <c r="E1" t="s">
        <v>4</v>
      </c>
      <c r="F1" t="s">
        <v>5</v>
      </c>
      <c r="G1" t="s">
        <v>6</v>
      </c>
      <c r="H1" t="s">
        <v>407</v>
      </c>
      <c r="I1" t="s">
        <v>408</v>
      </c>
      <c r="J1" t="s">
        <v>409</v>
      </c>
      <c r="K1" t="s">
        <v>410</v>
      </c>
      <c r="L1" t="s">
        <v>411</v>
      </c>
      <c r="M1" t="s">
        <v>412</v>
      </c>
      <c r="N1" t="s">
        <v>413</v>
      </c>
      <c r="O1" t="s">
        <v>414</v>
      </c>
      <c r="P1" t="s">
        <v>415</v>
      </c>
      <c r="Q1" t="s">
        <v>416</v>
      </c>
      <c r="R1" t="s">
        <v>417</v>
      </c>
      <c r="S1" t="s">
        <v>406</v>
      </c>
      <c r="T1" t="s">
        <v>261</v>
      </c>
    </row>
    <row r="2" spans="1:20" x14ac:dyDescent="0.25">
      <c r="A2" s="1">
        <v>45090</v>
      </c>
      <c r="B2" s="2">
        <v>0.5541666666666667</v>
      </c>
      <c r="C2" t="s">
        <v>418</v>
      </c>
      <c r="D2" t="s">
        <v>419</v>
      </c>
      <c r="E2" t="s">
        <v>25</v>
      </c>
      <c r="F2" t="s">
        <v>26</v>
      </c>
      <c r="G2">
        <v>4</v>
      </c>
      <c r="H2">
        <v>7</v>
      </c>
      <c r="I2">
        <v>0</v>
      </c>
      <c r="J2">
        <v>0</v>
      </c>
      <c r="K2">
        <v>130</v>
      </c>
      <c r="L2">
        <v>90</v>
      </c>
      <c r="M2">
        <v>10</v>
      </c>
      <c r="N2">
        <v>0</v>
      </c>
      <c r="O2">
        <v>0</v>
      </c>
      <c r="P2">
        <v>116</v>
      </c>
      <c r="Q2">
        <v>5.8</v>
      </c>
      <c r="R2" t="s">
        <v>420</v>
      </c>
      <c r="S2" t="str">
        <f>_xlfn.CONCAT(F2,G2)</f>
        <v>SI4</v>
      </c>
      <c r="T2">
        <f>VLOOKUP(S2,Mang_Elev!$Q:$R,2,FALSE)</f>
        <v>0.56799999999999995</v>
      </c>
    </row>
    <row r="3" spans="1:20" x14ac:dyDescent="0.25">
      <c r="A3" s="1">
        <v>45090</v>
      </c>
      <c r="B3" s="2">
        <v>0.5541666666666667</v>
      </c>
      <c r="C3" t="s">
        <v>418</v>
      </c>
      <c r="D3" t="s">
        <v>419</v>
      </c>
      <c r="E3" t="s">
        <v>25</v>
      </c>
      <c r="F3" t="s">
        <v>26</v>
      </c>
      <c r="G3">
        <v>4</v>
      </c>
      <c r="H3">
        <v>7</v>
      </c>
      <c r="I3">
        <v>0</v>
      </c>
      <c r="J3">
        <v>0</v>
      </c>
      <c r="K3">
        <v>130</v>
      </c>
      <c r="L3">
        <v>90</v>
      </c>
      <c r="M3">
        <v>10</v>
      </c>
      <c r="N3">
        <v>0</v>
      </c>
      <c r="O3">
        <v>0</v>
      </c>
      <c r="P3">
        <v>47</v>
      </c>
      <c r="Q3">
        <v>9.1999999999999993</v>
      </c>
      <c r="R3" t="s">
        <v>420</v>
      </c>
      <c r="S3" t="str">
        <f t="shared" ref="S3:S66" si="0">_xlfn.CONCAT(F3,G3)</f>
        <v>SI4</v>
      </c>
      <c r="T3">
        <f>VLOOKUP(S3,Mang_Elev!$Q:$R,2,FALSE)</f>
        <v>0.56799999999999995</v>
      </c>
    </row>
    <row r="4" spans="1:20" x14ac:dyDescent="0.25">
      <c r="A4" s="1">
        <v>45090</v>
      </c>
      <c r="B4" s="2">
        <v>0.5541666666666667</v>
      </c>
      <c r="C4" t="s">
        <v>418</v>
      </c>
      <c r="D4" t="s">
        <v>419</v>
      </c>
      <c r="E4" t="s">
        <v>25</v>
      </c>
      <c r="F4" t="s">
        <v>26</v>
      </c>
      <c r="G4">
        <v>4</v>
      </c>
      <c r="H4">
        <v>7</v>
      </c>
      <c r="I4">
        <v>0</v>
      </c>
      <c r="J4">
        <v>0</v>
      </c>
      <c r="K4">
        <v>130</v>
      </c>
      <c r="L4">
        <v>90</v>
      </c>
      <c r="M4">
        <v>10</v>
      </c>
      <c r="N4">
        <v>0</v>
      </c>
      <c r="O4">
        <v>0</v>
      </c>
      <c r="P4">
        <v>93</v>
      </c>
      <c r="Q4">
        <v>7.9</v>
      </c>
      <c r="R4" t="s">
        <v>420</v>
      </c>
      <c r="S4" t="str">
        <f t="shared" si="0"/>
        <v>SI4</v>
      </c>
      <c r="T4">
        <f>VLOOKUP(S4,Mang_Elev!$Q:$R,2,FALSE)</f>
        <v>0.56799999999999995</v>
      </c>
    </row>
    <row r="5" spans="1:20" x14ac:dyDescent="0.25">
      <c r="A5" s="1">
        <v>45090</v>
      </c>
      <c r="B5" s="2">
        <v>0.5541666666666667</v>
      </c>
      <c r="C5" t="s">
        <v>418</v>
      </c>
      <c r="D5" t="s">
        <v>419</v>
      </c>
      <c r="E5" t="s">
        <v>25</v>
      </c>
      <c r="F5" t="s">
        <v>26</v>
      </c>
      <c r="G5">
        <v>4</v>
      </c>
      <c r="H5">
        <v>7</v>
      </c>
      <c r="I5">
        <v>0</v>
      </c>
      <c r="J5">
        <v>0</v>
      </c>
      <c r="K5">
        <v>130</v>
      </c>
      <c r="L5">
        <v>90</v>
      </c>
      <c r="M5">
        <v>10</v>
      </c>
      <c r="N5">
        <v>0</v>
      </c>
      <c r="O5">
        <v>0</v>
      </c>
      <c r="P5">
        <v>57</v>
      </c>
      <c r="Q5">
        <v>11.9</v>
      </c>
      <c r="R5" t="s">
        <v>420</v>
      </c>
      <c r="S5" t="str">
        <f t="shared" si="0"/>
        <v>SI4</v>
      </c>
      <c r="T5">
        <f>VLOOKUP(S5,Mang_Elev!$Q:$R,2,FALSE)</f>
        <v>0.56799999999999995</v>
      </c>
    </row>
    <row r="6" spans="1:20" x14ac:dyDescent="0.25">
      <c r="A6" s="1">
        <v>45090</v>
      </c>
      <c r="B6" s="2">
        <v>0.5541666666666667</v>
      </c>
      <c r="C6" t="s">
        <v>418</v>
      </c>
      <c r="D6" t="s">
        <v>419</v>
      </c>
      <c r="E6" t="s">
        <v>25</v>
      </c>
      <c r="F6" t="s">
        <v>26</v>
      </c>
      <c r="G6">
        <v>4</v>
      </c>
      <c r="H6">
        <v>7</v>
      </c>
      <c r="I6">
        <v>0</v>
      </c>
      <c r="J6">
        <v>0</v>
      </c>
      <c r="K6">
        <v>130</v>
      </c>
      <c r="L6">
        <v>90</v>
      </c>
      <c r="M6">
        <v>10</v>
      </c>
      <c r="N6">
        <v>0</v>
      </c>
      <c r="O6">
        <v>0</v>
      </c>
      <c r="P6">
        <v>115</v>
      </c>
      <c r="Q6">
        <v>9</v>
      </c>
      <c r="R6" t="s">
        <v>420</v>
      </c>
      <c r="S6" t="str">
        <f t="shared" si="0"/>
        <v>SI4</v>
      </c>
      <c r="T6">
        <f>VLOOKUP(S6,Mang_Elev!$Q:$R,2,FALSE)</f>
        <v>0.56799999999999995</v>
      </c>
    </row>
    <row r="7" spans="1:20" x14ac:dyDescent="0.25">
      <c r="A7" s="1">
        <v>45090</v>
      </c>
      <c r="B7" s="2">
        <v>0.5541666666666667</v>
      </c>
      <c r="C7" t="s">
        <v>418</v>
      </c>
      <c r="D7" t="s">
        <v>419</v>
      </c>
      <c r="E7" t="s">
        <v>25</v>
      </c>
      <c r="F7" t="s">
        <v>26</v>
      </c>
      <c r="G7">
        <v>4</v>
      </c>
      <c r="H7">
        <v>7</v>
      </c>
      <c r="I7">
        <v>0</v>
      </c>
      <c r="J7">
        <v>0</v>
      </c>
      <c r="K7">
        <v>130</v>
      </c>
      <c r="L7">
        <v>90</v>
      </c>
      <c r="M7">
        <v>10</v>
      </c>
      <c r="N7">
        <v>0</v>
      </c>
      <c r="O7">
        <v>0</v>
      </c>
      <c r="P7">
        <v>60</v>
      </c>
      <c r="Q7">
        <v>9.8000000000000007</v>
      </c>
      <c r="R7" t="s">
        <v>420</v>
      </c>
      <c r="S7" t="str">
        <f t="shared" si="0"/>
        <v>SI4</v>
      </c>
      <c r="T7">
        <f>VLOOKUP(S7,Mang_Elev!$Q:$R,2,FALSE)</f>
        <v>0.56799999999999995</v>
      </c>
    </row>
    <row r="8" spans="1:20" x14ac:dyDescent="0.25">
      <c r="A8" s="1">
        <v>45090</v>
      </c>
      <c r="B8" s="2">
        <v>0.5541666666666667</v>
      </c>
      <c r="C8" t="s">
        <v>418</v>
      </c>
      <c r="D8" t="s">
        <v>419</v>
      </c>
      <c r="E8" t="s">
        <v>25</v>
      </c>
      <c r="F8" t="s">
        <v>26</v>
      </c>
      <c r="G8">
        <v>4</v>
      </c>
      <c r="H8">
        <v>7</v>
      </c>
      <c r="I8">
        <v>0</v>
      </c>
      <c r="J8">
        <v>0</v>
      </c>
      <c r="K8">
        <v>130</v>
      </c>
      <c r="L8">
        <v>90</v>
      </c>
      <c r="M8">
        <v>10</v>
      </c>
      <c r="N8">
        <v>0</v>
      </c>
      <c r="O8">
        <v>0</v>
      </c>
      <c r="P8">
        <v>105</v>
      </c>
      <c r="Q8">
        <v>6.8</v>
      </c>
      <c r="R8" t="s">
        <v>420</v>
      </c>
      <c r="S8" t="str">
        <f t="shared" si="0"/>
        <v>SI4</v>
      </c>
      <c r="T8">
        <f>VLOOKUP(S8,Mang_Elev!$Q:$R,2,FALSE)</f>
        <v>0.56799999999999995</v>
      </c>
    </row>
    <row r="9" spans="1:20" x14ac:dyDescent="0.25">
      <c r="A9" s="1">
        <v>45090</v>
      </c>
      <c r="B9" s="2">
        <v>0.5541666666666667</v>
      </c>
      <c r="C9" t="s">
        <v>418</v>
      </c>
      <c r="D9" t="s">
        <v>419</v>
      </c>
      <c r="E9" t="s">
        <v>25</v>
      </c>
      <c r="F9" t="s">
        <v>26</v>
      </c>
      <c r="G9">
        <v>4</v>
      </c>
      <c r="H9">
        <v>7</v>
      </c>
      <c r="I9">
        <v>0</v>
      </c>
      <c r="J9">
        <v>0</v>
      </c>
      <c r="K9">
        <v>130</v>
      </c>
      <c r="L9">
        <v>90</v>
      </c>
      <c r="M9">
        <v>10</v>
      </c>
      <c r="N9">
        <v>0</v>
      </c>
      <c r="O9">
        <v>0</v>
      </c>
      <c r="P9">
        <v>86</v>
      </c>
      <c r="Q9">
        <v>5.2</v>
      </c>
      <c r="R9" t="s">
        <v>420</v>
      </c>
      <c r="S9" t="str">
        <f t="shared" si="0"/>
        <v>SI4</v>
      </c>
      <c r="T9">
        <f>VLOOKUP(S9,Mang_Elev!$Q:$R,2,FALSE)</f>
        <v>0.56799999999999995</v>
      </c>
    </row>
    <row r="10" spans="1:20" x14ac:dyDescent="0.25">
      <c r="A10" s="1">
        <v>45090</v>
      </c>
      <c r="B10" s="2">
        <v>0.5541666666666667</v>
      </c>
      <c r="C10" t="s">
        <v>418</v>
      </c>
      <c r="D10" t="s">
        <v>419</v>
      </c>
      <c r="E10" t="s">
        <v>25</v>
      </c>
      <c r="F10" t="s">
        <v>26</v>
      </c>
      <c r="G10">
        <v>4</v>
      </c>
      <c r="H10">
        <v>7</v>
      </c>
      <c r="I10">
        <v>0</v>
      </c>
      <c r="J10">
        <v>0</v>
      </c>
      <c r="K10">
        <v>130</v>
      </c>
      <c r="L10">
        <v>90</v>
      </c>
      <c r="M10">
        <v>10</v>
      </c>
      <c r="N10">
        <v>0</v>
      </c>
      <c r="O10">
        <v>0</v>
      </c>
      <c r="P10">
        <v>86</v>
      </c>
      <c r="Q10">
        <v>10</v>
      </c>
      <c r="R10" t="s">
        <v>420</v>
      </c>
      <c r="S10" t="str">
        <f t="shared" si="0"/>
        <v>SI4</v>
      </c>
      <c r="T10">
        <f>VLOOKUP(S10,Mang_Elev!$Q:$R,2,FALSE)</f>
        <v>0.56799999999999995</v>
      </c>
    </row>
    <row r="11" spans="1:20" x14ac:dyDescent="0.25">
      <c r="A11" s="1">
        <v>45090</v>
      </c>
      <c r="B11" s="2">
        <v>0.5541666666666667</v>
      </c>
      <c r="C11" t="s">
        <v>418</v>
      </c>
      <c r="D11" t="s">
        <v>419</v>
      </c>
      <c r="E11" t="s">
        <v>25</v>
      </c>
      <c r="F11" t="s">
        <v>26</v>
      </c>
      <c r="G11">
        <v>4</v>
      </c>
      <c r="H11">
        <v>7</v>
      </c>
      <c r="I11">
        <v>0</v>
      </c>
      <c r="J11">
        <v>0</v>
      </c>
      <c r="K11">
        <v>130</v>
      </c>
      <c r="L11">
        <v>90</v>
      </c>
      <c r="M11">
        <v>10</v>
      </c>
      <c r="N11">
        <v>0</v>
      </c>
      <c r="O11">
        <v>0</v>
      </c>
      <c r="P11">
        <v>89</v>
      </c>
      <c r="Q11">
        <v>9</v>
      </c>
      <c r="R11" t="s">
        <v>420</v>
      </c>
      <c r="S11" t="str">
        <f t="shared" si="0"/>
        <v>SI4</v>
      </c>
      <c r="T11">
        <f>VLOOKUP(S11,Mang_Elev!$Q:$R,2,FALSE)</f>
        <v>0.56799999999999995</v>
      </c>
    </row>
    <row r="12" spans="1:20" x14ac:dyDescent="0.25">
      <c r="A12" s="1">
        <v>45090</v>
      </c>
      <c r="B12" s="2">
        <v>0.5541666666666667</v>
      </c>
      <c r="C12" t="s">
        <v>418</v>
      </c>
      <c r="D12" t="s">
        <v>419</v>
      </c>
      <c r="E12" t="s">
        <v>25</v>
      </c>
      <c r="F12" t="s">
        <v>26</v>
      </c>
      <c r="G12">
        <v>4</v>
      </c>
      <c r="H12">
        <v>2</v>
      </c>
      <c r="I12">
        <v>0</v>
      </c>
      <c r="J12">
        <v>0</v>
      </c>
      <c r="K12">
        <v>122</v>
      </c>
      <c r="L12">
        <v>85</v>
      </c>
      <c r="M12">
        <v>15</v>
      </c>
      <c r="N12">
        <v>0</v>
      </c>
      <c r="O12">
        <v>0</v>
      </c>
      <c r="P12">
        <v>89</v>
      </c>
      <c r="Q12">
        <v>7.8</v>
      </c>
      <c r="R12" t="s">
        <v>420</v>
      </c>
      <c r="S12" t="str">
        <f t="shared" si="0"/>
        <v>SI4</v>
      </c>
      <c r="T12">
        <f>VLOOKUP(S12,Mang_Elev!$Q:$R,2,FALSE)</f>
        <v>0.56799999999999995</v>
      </c>
    </row>
    <row r="13" spans="1:20" x14ac:dyDescent="0.25">
      <c r="A13" s="1">
        <v>45090</v>
      </c>
      <c r="B13" s="2">
        <v>0.5541666666666667</v>
      </c>
      <c r="C13" t="s">
        <v>418</v>
      </c>
      <c r="D13" t="s">
        <v>419</v>
      </c>
      <c r="E13" t="s">
        <v>25</v>
      </c>
      <c r="F13" t="s">
        <v>26</v>
      </c>
      <c r="G13">
        <v>4</v>
      </c>
      <c r="H13">
        <v>2</v>
      </c>
      <c r="I13">
        <v>0</v>
      </c>
      <c r="J13">
        <v>0</v>
      </c>
      <c r="K13">
        <v>122</v>
      </c>
      <c r="L13">
        <v>85</v>
      </c>
      <c r="M13">
        <v>15</v>
      </c>
      <c r="N13">
        <v>0</v>
      </c>
      <c r="O13">
        <v>0</v>
      </c>
      <c r="P13">
        <v>43</v>
      </c>
      <c r="Q13">
        <v>5.2</v>
      </c>
      <c r="R13" t="s">
        <v>420</v>
      </c>
      <c r="S13" t="str">
        <f t="shared" si="0"/>
        <v>SI4</v>
      </c>
      <c r="T13">
        <f>VLOOKUP(S13,Mang_Elev!$Q:$R,2,FALSE)</f>
        <v>0.56799999999999995</v>
      </c>
    </row>
    <row r="14" spans="1:20" x14ac:dyDescent="0.25">
      <c r="A14" s="1">
        <v>45090</v>
      </c>
      <c r="B14" s="2">
        <v>0.5541666666666667</v>
      </c>
      <c r="C14" t="s">
        <v>418</v>
      </c>
      <c r="D14" t="s">
        <v>419</v>
      </c>
      <c r="E14" t="s">
        <v>25</v>
      </c>
      <c r="F14" t="s">
        <v>26</v>
      </c>
      <c r="G14">
        <v>4</v>
      </c>
      <c r="H14">
        <v>2</v>
      </c>
      <c r="I14">
        <v>0</v>
      </c>
      <c r="J14">
        <v>0</v>
      </c>
      <c r="K14">
        <v>122</v>
      </c>
      <c r="L14">
        <v>85</v>
      </c>
      <c r="M14">
        <v>15</v>
      </c>
      <c r="N14">
        <v>0</v>
      </c>
      <c r="O14">
        <v>0</v>
      </c>
      <c r="P14">
        <v>93</v>
      </c>
      <c r="Q14">
        <v>6</v>
      </c>
      <c r="R14" t="s">
        <v>420</v>
      </c>
      <c r="S14" t="str">
        <f t="shared" si="0"/>
        <v>SI4</v>
      </c>
      <c r="T14">
        <f>VLOOKUP(S14,Mang_Elev!$Q:$R,2,FALSE)</f>
        <v>0.56799999999999995</v>
      </c>
    </row>
    <row r="15" spans="1:20" x14ac:dyDescent="0.25">
      <c r="A15" s="1">
        <v>45090</v>
      </c>
      <c r="B15" s="2">
        <v>0.5541666666666667</v>
      </c>
      <c r="C15" t="s">
        <v>418</v>
      </c>
      <c r="D15" t="s">
        <v>419</v>
      </c>
      <c r="E15" t="s">
        <v>25</v>
      </c>
      <c r="F15" t="s">
        <v>26</v>
      </c>
      <c r="G15">
        <v>4</v>
      </c>
      <c r="H15">
        <v>2</v>
      </c>
      <c r="I15">
        <v>0</v>
      </c>
      <c r="J15">
        <v>0</v>
      </c>
      <c r="K15">
        <v>122</v>
      </c>
      <c r="L15">
        <v>85</v>
      </c>
      <c r="M15">
        <v>15</v>
      </c>
      <c r="N15">
        <v>0</v>
      </c>
      <c r="O15">
        <v>0</v>
      </c>
      <c r="P15">
        <v>89</v>
      </c>
      <c r="Q15">
        <v>5</v>
      </c>
      <c r="R15" t="s">
        <v>420</v>
      </c>
      <c r="S15" t="str">
        <f t="shared" si="0"/>
        <v>SI4</v>
      </c>
      <c r="T15">
        <f>VLOOKUP(S15,Mang_Elev!$Q:$R,2,FALSE)</f>
        <v>0.56799999999999995</v>
      </c>
    </row>
    <row r="16" spans="1:20" x14ac:dyDescent="0.25">
      <c r="A16" s="1">
        <v>45090</v>
      </c>
      <c r="B16" s="2">
        <v>0.5541666666666667</v>
      </c>
      <c r="C16" t="s">
        <v>418</v>
      </c>
      <c r="D16" t="s">
        <v>419</v>
      </c>
      <c r="E16" t="s">
        <v>25</v>
      </c>
      <c r="F16" t="s">
        <v>26</v>
      </c>
      <c r="G16">
        <v>4</v>
      </c>
      <c r="H16">
        <v>2</v>
      </c>
      <c r="I16">
        <v>0</v>
      </c>
      <c r="J16">
        <v>0</v>
      </c>
      <c r="K16">
        <v>122</v>
      </c>
      <c r="L16">
        <v>85</v>
      </c>
      <c r="M16">
        <v>15</v>
      </c>
      <c r="N16">
        <v>0</v>
      </c>
      <c r="O16">
        <v>0</v>
      </c>
      <c r="P16">
        <v>87</v>
      </c>
      <c r="Q16">
        <v>7</v>
      </c>
      <c r="R16" t="s">
        <v>420</v>
      </c>
      <c r="S16" t="str">
        <f t="shared" si="0"/>
        <v>SI4</v>
      </c>
      <c r="T16">
        <f>VLOOKUP(S16,Mang_Elev!$Q:$R,2,FALSE)</f>
        <v>0.56799999999999995</v>
      </c>
    </row>
    <row r="17" spans="1:20" x14ac:dyDescent="0.25">
      <c r="A17" s="1">
        <v>45090</v>
      </c>
      <c r="B17" s="2">
        <v>0.5541666666666667</v>
      </c>
      <c r="C17" t="s">
        <v>418</v>
      </c>
      <c r="D17" t="s">
        <v>419</v>
      </c>
      <c r="E17" t="s">
        <v>25</v>
      </c>
      <c r="F17" t="s">
        <v>26</v>
      </c>
      <c r="G17">
        <v>4</v>
      </c>
      <c r="H17">
        <v>2</v>
      </c>
      <c r="I17">
        <v>0</v>
      </c>
      <c r="J17">
        <v>0</v>
      </c>
      <c r="K17">
        <v>122</v>
      </c>
      <c r="L17">
        <v>85</v>
      </c>
      <c r="M17">
        <v>15</v>
      </c>
      <c r="N17">
        <v>0</v>
      </c>
      <c r="O17">
        <v>0</v>
      </c>
      <c r="P17">
        <v>81</v>
      </c>
      <c r="Q17">
        <v>7.1</v>
      </c>
      <c r="R17" t="s">
        <v>420</v>
      </c>
      <c r="S17" t="str">
        <f t="shared" si="0"/>
        <v>SI4</v>
      </c>
      <c r="T17">
        <f>VLOOKUP(S17,Mang_Elev!$Q:$R,2,FALSE)</f>
        <v>0.56799999999999995</v>
      </c>
    </row>
    <row r="18" spans="1:20" x14ac:dyDescent="0.25">
      <c r="A18" s="1">
        <v>45090</v>
      </c>
      <c r="B18" s="2">
        <v>0.5541666666666667</v>
      </c>
      <c r="C18" t="s">
        <v>418</v>
      </c>
      <c r="D18" t="s">
        <v>419</v>
      </c>
      <c r="E18" t="s">
        <v>25</v>
      </c>
      <c r="F18" t="s">
        <v>26</v>
      </c>
      <c r="G18">
        <v>4</v>
      </c>
      <c r="H18">
        <v>2</v>
      </c>
      <c r="I18">
        <v>0</v>
      </c>
      <c r="J18">
        <v>0</v>
      </c>
      <c r="K18">
        <v>122</v>
      </c>
      <c r="L18">
        <v>85</v>
      </c>
      <c r="M18">
        <v>15</v>
      </c>
      <c r="N18">
        <v>0</v>
      </c>
      <c r="O18">
        <v>0</v>
      </c>
      <c r="P18">
        <v>95</v>
      </c>
      <c r="Q18">
        <v>10.5</v>
      </c>
      <c r="R18" t="s">
        <v>420</v>
      </c>
      <c r="S18" t="str">
        <f t="shared" si="0"/>
        <v>SI4</v>
      </c>
      <c r="T18">
        <f>VLOOKUP(S18,Mang_Elev!$Q:$R,2,FALSE)</f>
        <v>0.56799999999999995</v>
      </c>
    </row>
    <row r="19" spans="1:20" x14ac:dyDescent="0.25">
      <c r="A19" s="1">
        <v>45090</v>
      </c>
      <c r="B19" s="2">
        <v>0.5541666666666667</v>
      </c>
      <c r="C19" t="s">
        <v>418</v>
      </c>
      <c r="D19" t="s">
        <v>419</v>
      </c>
      <c r="E19" t="s">
        <v>25</v>
      </c>
      <c r="F19" t="s">
        <v>26</v>
      </c>
      <c r="G19">
        <v>4</v>
      </c>
      <c r="H19">
        <v>2</v>
      </c>
      <c r="I19">
        <v>0</v>
      </c>
      <c r="J19">
        <v>0</v>
      </c>
      <c r="K19">
        <v>122</v>
      </c>
      <c r="L19">
        <v>85</v>
      </c>
      <c r="M19">
        <v>15</v>
      </c>
      <c r="N19">
        <v>0</v>
      </c>
      <c r="O19">
        <v>0</v>
      </c>
      <c r="P19">
        <v>98</v>
      </c>
      <c r="Q19">
        <v>4.5</v>
      </c>
      <c r="R19" t="s">
        <v>420</v>
      </c>
      <c r="S19" t="str">
        <f t="shared" si="0"/>
        <v>SI4</v>
      </c>
      <c r="T19">
        <f>VLOOKUP(S19,Mang_Elev!$Q:$R,2,FALSE)</f>
        <v>0.56799999999999995</v>
      </c>
    </row>
    <row r="20" spans="1:20" x14ac:dyDescent="0.25">
      <c r="A20" s="1">
        <v>45090</v>
      </c>
      <c r="B20" s="2">
        <v>0.5541666666666667</v>
      </c>
      <c r="C20" t="s">
        <v>418</v>
      </c>
      <c r="D20" t="s">
        <v>419</v>
      </c>
      <c r="E20" t="s">
        <v>25</v>
      </c>
      <c r="F20" t="s">
        <v>26</v>
      </c>
      <c r="G20">
        <v>4</v>
      </c>
      <c r="H20">
        <v>2</v>
      </c>
      <c r="I20">
        <v>0</v>
      </c>
      <c r="J20">
        <v>0</v>
      </c>
      <c r="K20">
        <v>122</v>
      </c>
      <c r="L20">
        <v>85</v>
      </c>
      <c r="M20">
        <v>15</v>
      </c>
      <c r="N20">
        <v>0</v>
      </c>
      <c r="O20">
        <v>0</v>
      </c>
      <c r="P20">
        <v>88</v>
      </c>
      <c r="Q20">
        <v>4.9000000000000004</v>
      </c>
      <c r="R20" t="s">
        <v>420</v>
      </c>
      <c r="S20" t="str">
        <f t="shared" si="0"/>
        <v>SI4</v>
      </c>
      <c r="T20">
        <f>VLOOKUP(S20,Mang_Elev!$Q:$R,2,FALSE)</f>
        <v>0.56799999999999995</v>
      </c>
    </row>
    <row r="21" spans="1:20" x14ac:dyDescent="0.25">
      <c r="A21" s="1">
        <v>45090</v>
      </c>
      <c r="B21" s="2">
        <v>0.5541666666666667</v>
      </c>
      <c r="C21" t="s">
        <v>418</v>
      </c>
      <c r="D21" t="s">
        <v>419</v>
      </c>
      <c r="E21" t="s">
        <v>25</v>
      </c>
      <c r="F21" t="s">
        <v>26</v>
      </c>
      <c r="G21">
        <v>4</v>
      </c>
      <c r="H21">
        <v>2</v>
      </c>
      <c r="I21">
        <v>0</v>
      </c>
      <c r="J21">
        <v>0</v>
      </c>
      <c r="K21">
        <v>122</v>
      </c>
      <c r="L21">
        <v>85</v>
      </c>
      <c r="M21">
        <v>15</v>
      </c>
      <c r="N21">
        <v>0</v>
      </c>
      <c r="O21">
        <v>0</v>
      </c>
      <c r="P21">
        <v>104</v>
      </c>
      <c r="Q21">
        <v>5.5</v>
      </c>
      <c r="R21" t="s">
        <v>420</v>
      </c>
      <c r="S21" t="str">
        <f t="shared" si="0"/>
        <v>SI4</v>
      </c>
      <c r="T21">
        <f>VLOOKUP(S21,Mang_Elev!$Q:$R,2,FALSE)</f>
        <v>0.56799999999999995</v>
      </c>
    </row>
    <row r="22" spans="1:20" x14ac:dyDescent="0.25">
      <c r="A22" s="1">
        <v>45090</v>
      </c>
      <c r="B22" s="2">
        <v>0.5854166666666667</v>
      </c>
      <c r="C22" t="s">
        <v>418</v>
      </c>
      <c r="D22" t="s">
        <v>419</v>
      </c>
      <c r="E22" t="s">
        <v>25</v>
      </c>
      <c r="F22" t="s">
        <v>26</v>
      </c>
      <c r="G22">
        <v>5</v>
      </c>
      <c r="H22">
        <v>37</v>
      </c>
      <c r="I22">
        <v>4</v>
      </c>
      <c r="J22">
        <v>0</v>
      </c>
      <c r="K22">
        <v>160</v>
      </c>
      <c r="L22">
        <v>90</v>
      </c>
      <c r="M22">
        <v>10</v>
      </c>
      <c r="N22">
        <v>0</v>
      </c>
      <c r="O22">
        <v>0</v>
      </c>
      <c r="P22">
        <v>65</v>
      </c>
      <c r="Q22">
        <v>6</v>
      </c>
      <c r="R22" t="s">
        <v>421</v>
      </c>
      <c r="S22" t="str">
        <f t="shared" si="0"/>
        <v>SI5</v>
      </c>
      <c r="T22">
        <f>VLOOKUP(S22,Mang_Elev!$Q:$R,2,FALSE)</f>
        <v>0.57599999999999996</v>
      </c>
    </row>
    <row r="23" spans="1:20" x14ac:dyDescent="0.25">
      <c r="A23" s="1">
        <v>45090</v>
      </c>
      <c r="B23" s="2">
        <v>0.5854166666666667</v>
      </c>
      <c r="C23" t="s">
        <v>418</v>
      </c>
      <c r="D23" t="s">
        <v>419</v>
      </c>
      <c r="E23" t="s">
        <v>25</v>
      </c>
      <c r="F23" t="s">
        <v>26</v>
      </c>
      <c r="G23">
        <v>5</v>
      </c>
      <c r="H23">
        <v>37</v>
      </c>
      <c r="I23">
        <v>4</v>
      </c>
      <c r="J23">
        <v>0</v>
      </c>
      <c r="K23">
        <v>160</v>
      </c>
      <c r="L23">
        <v>90</v>
      </c>
      <c r="M23">
        <v>10</v>
      </c>
      <c r="N23">
        <v>0</v>
      </c>
      <c r="O23">
        <v>0</v>
      </c>
      <c r="P23">
        <v>87</v>
      </c>
      <c r="Q23">
        <v>5.9</v>
      </c>
      <c r="R23" t="s">
        <v>421</v>
      </c>
      <c r="S23" t="str">
        <f t="shared" si="0"/>
        <v>SI5</v>
      </c>
      <c r="T23">
        <f>VLOOKUP(S23,Mang_Elev!$Q:$R,2,FALSE)</f>
        <v>0.57599999999999996</v>
      </c>
    </row>
    <row r="24" spans="1:20" x14ac:dyDescent="0.25">
      <c r="A24" s="1">
        <v>45090</v>
      </c>
      <c r="B24" s="2">
        <v>0.5854166666666667</v>
      </c>
      <c r="C24" t="s">
        <v>418</v>
      </c>
      <c r="D24" t="s">
        <v>419</v>
      </c>
      <c r="E24" t="s">
        <v>25</v>
      </c>
      <c r="F24" t="s">
        <v>26</v>
      </c>
      <c r="G24">
        <v>5</v>
      </c>
      <c r="H24">
        <v>37</v>
      </c>
      <c r="I24">
        <v>4</v>
      </c>
      <c r="J24">
        <v>0</v>
      </c>
      <c r="K24">
        <v>160</v>
      </c>
      <c r="L24">
        <v>90</v>
      </c>
      <c r="M24">
        <v>10</v>
      </c>
      <c r="N24">
        <v>0</v>
      </c>
      <c r="O24">
        <v>0</v>
      </c>
      <c r="P24">
        <v>86</v>
      </c>
      <c r="Q24">
        <v>4.5</v>
      </c>
      <c r="R24" t="s">
        <v>421</v>
      </c>
      <c r="S24" t="str">
        <f t="shared" si="0"/>
        <v>SI5</v>
      </c>
      <c r="T24">
        <f>VLOOKUP(S24,Mang_Elev!$Q:$R,2,FALSE)</f>
        <v>0.57599999999999996</v>
      </c>
    </row>
    <row r="25" spans="1:20" x14ac:dyDescent="0.25">
      <c r="A25" s="1">
        <v>45090</v>
      </c>
      <c r="B25" s="2">
        <v>0.5854166666666667</v>
      </c>
      <c r="C25" t="s">
        <v>418</v>
      </c>
      <c r="D25" t="s">
        <v>419</v>
      </c>
      <c r="E25" t="s">
        <v>25</v>
      </c>
      <c r="F25" t="s">
        <v>26</v>
      </c>
      <c r="G25">
        <v>5</v>
      </c>
      <c r="H25">
        <v>37</v>
      </c>
      <c r="I25">
        <v>4</v>
      </c>
      <c r="J25">
        <v>0</v>
      </c>
      <c r="K25">
        <v>160</v>
      </c>
      <c r="L25">
        <v>90</v>
      </c>
      <c r="M25">
        <v>10</v>
      </c>
      <c r="N25">
        <v>0</v>
      </c>
      <c r="O25">
        <v>0</v>
      </c>
      <c r="P25">
        <v>55</v>
      </c>
      <c r="Q25">
        <v>7.3</v>
      </c>
      <c r="R25" t="s">
        <v>421</v>
      </c>
      <c r="S25" t="str">
        <f t="shared" si="0"/>
        <v>SI5</v>
      </c>
      <c r="T25">
        <f>VLOOKUP(S25,Mang_Elev!$Q:$R,2,FALSE)</f>
        <v>0.57599999999999996</v>
      </c>
    </row>
    <row r="26" spans="1:20" x14ac:dyDescent="0.25">
      <c r="A26" s="1">
        <v>45090</v>
      </c>
      <c r="B26" s="2">
        <v>0.5854166666666667</v>
      </c>
      <c r="C26" t="s">
        <v>418</v>
      </c>
      <c r="D26" t="s">
        <v>419</v>
      </c>
      <c r="E26" t="s">
        <v>25</v>
      </c>
      <c r="F26" t="s">
        <v>26</v>
      </c>
      <c r="G26">
        <v>5</v>
      </c>
      <c r="H26">
        <v>37</v>
      </c>
      <c r="I26">
        <v>4</v>
      </c>
      <c r="J26">
        <v>0</v>
      </c>
      <c r="K26">
        <v>160</v>
      </c>
      <c r="L26">
        <v>90</v>
      </c>
      <c r="M26">
        <v>10</v>
      </c>
      <c r="N26">
        <v>0</v>
      </c>
      <c r="O26">
        <v>0</v>
      </c>
      <c r="P26">
        <v>103</v>
      </c>
      <c r="Q26">
        <v>6.6</v>
      </c>
      <c r="R26" t="s">
        <v>421</v>
      </c>
      <c r="S26" t="str">
        <f t="shared" si="0"/>
        <v>SI5</v>
      </c>
      <c r="T26">
        <f>VLOOKUP(S26,Mang_Elev!$Q:$R,2,FALSE)</f>
        <v>0.57599999999999996</v>
      </c>
    </row>
    <row r="27" spans="1:20" x14ac:dyDescent="0.25">
      <c r="A27" s="1">
        <v>45090</v>
      </c>
      <c r="B27" s="2">
        <v>0.5854166666666667</v>
      </c>
      <c r="C27" t="s">
        <v>418</v>
      </c>
      <c r="D27" t="s">
        <v>419</v>
      </c>
      <c r="E27" t="s">
        <v>25</v>
      </c>
      <c r="F27" t="s">
        <v>26</v>
      </c>
      <c r="G27">
        <v>5</v>
      </c>
      <c r="H27">
        <v>37</v>
      </c>
      <c r="I27">
        <v>4</v>
      </c>
      <c r="J27">
        <v>0</v>
      </c>
      <c r="K27">
        <v>160</v>
      </c>
      <c r="L27">
        <v>90</v>
      </c>
      <c r="M27">
        <v>10</v>
      </c>
      <c r="N27">
        <v>0</v>
      </c>
      <c r="O27">
        <v>0</v>
      </c>
      <c r="P27">
        <v>17</v>
      </c>
      <c r="Q27">
        <v>5.0999999999999996</v>
      </c>
      <c r="R27" t="s">
        <v>421</v>
      </c>
      <c r="S27" t="str">
        <f t="shared" si="0"/>
        <v>SI5</v>
      </c>
      <c r="T27">
        <f>VLOOKUP(S27,Mang_Elev!$Q:$R,2,FALSE)</f>
        <v>0.57599999999999996</v>
      </c>
    </row>
    <row r="28" spans="1:20" x14ac:dyDescent="0.25">
      <c r="A28" s="1">
        <v>45090</v>
      </c>
      <c r="B28" s="2">
        <v>0.5854166666666667</v>
      </c>
      <c r="C28" t="s">
        <v>418</v>
      </c>
      <c r="D28" t="s">
        <v>419</v>
      </c>
      <c r="E28" t="s">
        <v>25</v>
      </c>
      <c r="F28" t="s">
        <v>26</v>
      </c>
      <c r="G28">
        <v>5</v>
      </c>
      <c r="H28">
        <v>37</v>
      </c>
      <c r="I28">
        <v>4</v>
      </c>
      <c r="J28">
        <v>0</v>
      </c>
      <c r="K28">
        <v>160</v>
      </c>
      <c r="L28">
        <v>90</v>
      </c>
      <c r="M28">
        <v>10</v>
      </c>
      <c r="N28">
        <v>0</v>
      </c>
      <c r="O28">
        <v>0</v>
      </c>
      <c r="P28">
        <v>103</v>
      </c>
      <c r="Q28">
        <v>5</v>
      </c>
      <c r="R28" t="s">
        <v>421</v>
      </c>
      <c r="S28" t="str">
        <f t="shared" si="0"/>
        <v>SI5</v>
      </c>
      <c r="T28">
        <f>VLOOKUP(S28,Mang_Elev!$Q:$R,2,FALSE)</f>
        <v>0.57599999999999996</v>
      </c>
    </row>
    <row r="29" spans="1:20" x14ac:dyDescent="0.25">
      <c r="A29" s="1">
        <v>45090</v>
      </c>
      <c r="B29" s="2">
        <v>0.5854166666666667</v>
      </c>
      <c r="C29" t="s">
        <v>418</v>
      </c>
      <c r="D29" t="s">
        <v>419</v>
      </c>
      <c r="E29" t="s">
        <v>25</v>
      </c>
      <c r="F29" t="s">
        <v>26</v>
      </c>
      <c r="G29">
        <v>5</v>
      </c>
      <c r="H29">
        <v>37</v>
      </c>
      <c r="I29">
        <v>4</v>
      </c>
      <c r="J29">
        <v>0</v>
      </c>
      <c r="K29">
        <v>160</v>
      </c>
      <c r="L29">
        <v>90</v>
      </c>
      <c r="M29">
        <v>10</v>
      </c>
      <c r="N29">
        <v>0</v>
      </c>
      <c r="O29">
        <v>0</v>
      </c>
      <c r="P29">
        <v>69</v>
      </c>
      <c r="Q29">
        <v>6.1</v>
      </c>
      <c r="R29" t="s">
        <v>421</v>
      </c>
      <c r="S29" t="str">
        <f t="shared" si="0"/>
        <v>SI5</v>
      </c>
      <c r="T29">
        <f>VLOOKUP(S29,Mang_Elev!$Q:$R,2,FALSE)</f>
        <v>0.57599999999999996</v>
      </c>
    </row>
    <row r="30" spans="1:20" x14ac:dyDescent="0.25">
      <c r="A30" s="1">
        <v>45090</v>
      </c>
      <c r="B30" s="2">
        <v>0.5854166666666667</v>
      </c>
      <c r="C30" t="s">
        <v>418</v>
      </c>
      <c r="D30" t="s">
        <v>419</v>
      </c>
      <c r="E30" t="s">
        <v>25</v>
      </c>
      <c r="F30" t="s">
        <v>26</v>
      </c>
      <c r="G30">
        <v>5</v>
      </c>
      <c r="H30">
        <v>37</v>
      </c>
      <c r="I30">
        <v>4</v>
      </c>
      <c r="J30">
        <v>0</v>
      </c>
      <c r="K30">
        <v>160</v>
      </c>
      <c r="L30">
        <v>90</v>
      </c>
      <c r="M30">
        <v>10</v>
      </c>
      <c r="N30">
        <v>0</v>
      </c>
      <c r="O30">
        <v>0</v>
      </c>
      <c r="P30">
        <v>103</v>
      </c>
      <c r="Q30">
        <v>4.0999999999999996</v>
      </c>
      <c r="R30" t="s">
        <v>421</v>
      </c>
      <c r="S30" t="str">
        <f t="shared" si="0"/>
        <v>SI5</v>
      </c>
      <c r="T30">
        <f>VLOOKUP(S30,Mang_Elev!$Q:$R,2,FALSE)</f>
        <v>0.57599999999999996</v>
      </c>
    </row>
    <row r="31" spans="1:20" x14ac:dyDescent="0.25">
      <c r="A31" s="1">
        <v>45090</v>
      </c>
      <c r="B31" s="2">
        <v>0.5854166666666667</v>
      </c>
      <c r="C31" t="s">
        <v>418</v>
      </c>
      <c r="D31" t="s">
        <v>419</v>
      </c>
      <c r="E31" t="s">
        <v>25</v>
      </c>
      <c r="F31" t="s">
        <v>26</v>
      </c>
      <c r="G31">
        <v>5</v>
      </c>
      <c r="H31">
        <v>38</v>
      </c>
      <c r="I31">
        <v>1</v>
      </c>
      <c r="J31">
        <v>0</v>
      </c>
      <c r="K31">
        <v>175</v>
      </c>
      <c r="L31">
        <v>59</v>
      </c>
      <c r="M31">
        <v>1</v>
      </c>
      <c r="N31">
        <v>40</v>
      </c>
      <c r="O31">
        <v>0</v>
      </c>
      <c r="P31">
        <v>76</v>
      </c>
      <c r="Q31">
        <v>9</v>
      </c>
      <c r="R31" t="s">
        <v>422</v>
      </c>
      <c r="S31" t="str">
        <f t="shared" si="0"/>
        <v>SI5</v>
      </c>
      <c r="T31">
        <f>VLOOKUP(S31,Mang_Elev!$Q:$R,2,FALSE)</f>
        <v>0.57599999999999996</v>
      </c>
    </row>
    <row r="32" spans="1:20" x14ac:dyDescent="0.25">
      <c r="A32" s="1">
        <v>45090</v>
      </c>
      <c r="B32" s="2">
        <v>0.5854166666666667</v>
      </c>
      <c r="C32" t="s">
        <v>418</v>
      </c>
      <c r="D32" t="s">
        <v>419</v>
      </c>
      <c r="E32" t="s">
        <v>25</v>
      </c>
      <c r="F32" t="s">
        <v>26</v>
      </c>
      <c r="G32">
        <v>5</v>
      </c>
      <c r="H32">
        <v>38</v>
      </c>
      <c r="I32">
        <v>1</v>
      </c>
      <c r="J32">
        <v>0</v>
      </c>
      <c r="K32">
        <v>175</v>
      </c>
      <c r="L32">
        <v>59</v>
      </c>
      <c r="M32">
        <v>1</v>
      </c>
      <c r="N32">
        <v>40</v>
      </c>
      <c r="O32">
        <v>0</v>
      </c>
      <c r="P32">
        <v>74</v>
      </c>
      <c r="Q32">
        <v>4.2</v>
      </c>
      <c r="R32" t="s">
        <v>422</v>
      </c>
      <c r="S32" t="str">
        <f t="shared" si="0"/>
        <v>SI5</v>
      </c>
      <c r="T32">
        <f>VLOOKUP(S32,Mang_Elev!$Q:$R,2,FALSE)</f>
        <v>0.57599999999999996</v>
      </c>
    </row>
    <row r="33" spans="1:20" x14ac:dyDescent="0.25">
      <c r="A33" s="1">
        <v>45090</v>
      </c>
      <c r="B33" s="2">
        <v>0.5854166666666667</v>
      </c>
      <c r="C33" t="s">
        <v>418</v>
      </c>
      <c r="D33" t="s">
        <v>419</v>
      </c>
      <c r="E33" t="s">
        <v>25</v>
      </c>
      <c r="F33" t="s">
        <v>26</v>
      </c>
      <c r="G33">
        <v>5</v>
      </c>
      <c r="H33">
        <v>38</v>
      </c>
      <c r="I33">
        <v>1</v>
      </c>
      <c r="J33">
        <v>0</v>
      </c>
      <c r="K33">
        <v>175</v>
      </c>
      <c r="L33">
        <v>59</v>
      </c>
      <c r="M33">
        <v>1</v>
      </c>
      <c r="N33">
        <v>40</v>
      </c>
      <c r="O33">
        <v>0</v>
      </c>
      <c r="P33">
        <v>68</v>
      </c>
      <c r="Q33">
        <v>4.8</v>
      </c>
      <c r="R33" t="s">
        <v>422</v>
      </c>
      <c r="S33" t="str">
        <f t="shared" si="0"/>
        <v>SI5</v>
      </c>
      <c r="T33">
        <f>VLOOKUP(S33,Mang_Elev!$Q:$R,2,FALSE)</f>
        <v>0.57599999999999996</v>
      </c>
    </row>
    <row r="34" spans="1:20" x14ac:dyDescent="0.25">
      <c r="A34" s="1">
        <v>45090</v>
      </c>
      <c r="B34" s="2">
        <v>0.5854166666666667</v>
      </c>
      <c r="C34" t="s">
        <v>418</v>
      </c>
      <c r="D34" t="s">
        <v>419</v>
      </c>
      <c r="E34" t="s">
        <v>25</v>
      </c>
      <c r="F34" t="s">
        <v>26</v>
      </c>
      <c r="G34">
        <v>5</v>
      </c>
      <c r="H34">
        <v>38</v>
      </c>
      <c r="I34">
        <v>1</v>
      </c>
      <c r="J34">
        <v>0</v>
      </c>
      <c r="K34">
        <v>175</v>
      </c>
      <c r="L34">
        <v>59</v>
      </c>
      <c r="M34">
        <v>1</v>
      </c>
      <c r="N34">
        <v>40</v>
      </c>
      <c r="O34">
        <v>0</v>
      </c>
      <c r="P34">
        <v>89</v>
      </c>
      <c r="Q34">
        <v>3.2</v>
      </c>
      <c r="R34" t="s">
        <v>422</v>
      </c>
      <c r="S34" t="str">
        <f t="shared" si="0"/>
        <v>SI5</v>
      </c>
      <c r="T34">
        <f>VLOOKUP(S34,Mang_Elev!$Q:$R,2,FALSE)</f>
        <v>0.57599999999999996</v>
      </c>
    </row>
    <row r="35" spans="1:20" x14ac:dyDescent="0.25">
      <c r="A35" s="1">
        <v>45090</v>
      </c>
      <c r="B35" s="2">
        <v>0.5854166666666667</v>
      </c>
      <c r="C35" t="s">
        <v>418</v>
      </c>
      <c r="D35" t="s">
        <v>419</v>
      </c>
      <c r="E35" t="s">
        <v>25</v>
      </c>
      <c r="F35" t="s">
        <v>26</v>
      </c>
      <c r="G35">
        <v>5</v>
      </c>
      <c r="H35">
        <v>38</v>
      </c>
      <c r="I35">
        <v>1</v>
      </c>
      <c r="J35">
        <v>0</v>
      </c>
      <c r="K35">
        <v>175</v>
      </c>
      <c r="L35">
        <v>59</v>
      </c>
      <c r="M35">
        <v>1</v>
      </c>
      <c r="N35">
        <v>40</v>
      </c>
      <c r="O35">
        <v>0</v>
      </c>
      <c r="P35">
        <v>94</v>
      </c>
      <c r="Q35">
        <v>7.1</v>
      </c>
      <c r="R35" t="s">
        <v>422</v>
      </c>
      <c r="S35" t="str">
        <f t="shared" si="0"/>
        <v>SI5</v>
      </c>
      <c r="T35">
        <f>VLOOKUP(S35,Mang_Elev!$Q:$R,2,FALSE)</f>
        <v>0.57599999999999996</v>
      </c>
    </row>
    <row r="36" spans="1:20" x14ac:dyDescent="0.25">
      <c r="A36" s="1">
        <v>45090</v>
      </c>
      <c r="B36" s="2">
        <v>0.5854166666666667</v>
      </c>
      <c r="C36" t="s">
        <v>418</v>
      </c>
      <c r="D36" t="s">
        <v>419</v>
      </c>
      <c r="E36" t="s">
        <v>25</v>
      </c>
      <c r="F36" t="s">
        <v>26</v>
      </c>
      <c r="G36">
        <v>5</v>
      </c>
      <c r="H36">
        <v>38</v>
      </c>
      <c r="I36">
        <v>1</v>
      </c>
      <c r="J36">
        <v>0</v>
      </c>
      <c r="K36">
        <v>175</v>
      </c>
      <c r="L36">
        <v>59</v>
      </c>
      <c r="M36">
        <v>1</v>
      </c>
      <c r="N36">
        <v>40</v>
      </c>
      <c r="O36">
        <v>0</v>
      </c>
      <c r="P36">
        <v>93</v>
      </c>
      <c r="Q36">
        <v>3.9</v>
      </c>
      <c r="R36" t="s">
        <v>422</v>
      </c>
      <c r="S36" t="str">
        <f t="shared" si="0"/>
        <v>SI5</v>
      </c>
      <c r="T36">
        <f>VLOOKUP(S36,Mang_Elev!$Q:$R,2,FALSE)</f>
        <v>0.57599999999999996</v>
      </c>
    </row>
    <row r="37" spans="1:20" x14ac:dyDescent="0.25">
      <c r="A37" s="1">
        <v>45090</v>
      </c>
      <c r="B37" s="2">
        <v>0.5854166666666667</v>
      </c>
      <c r="C37" t="s">
        <v>418</v>
      </c>
      <c r="D37" t="s">
        <v>419</v>
      </c>
      <c r="E37" t="s">
        <v>25</v>
      </c>
      <c r="F37" t="s">
        <v>26</v>
      </c>
      <c r="G37">
        <v>5</v>
      </c>
      <c r="H37">
        <v>38</v>
      </c>
      <c r="I37">
        <v>1</v>
      </c>
      <c r="J37">
        <v>0</v>
      </c>
      <c r="K37">
        <v>175</v>
      </c>
      <c r="L37">
        <v>59</v>
      </c>
      <c r="M37">
        <v>1</v>
      </c>
      <c r="N37">
        <v>40</v>
      </c>
      <c r="O37">
        <v>0</v>
      </c>
      <c r="P37">
        <v>94</v>
      </c>
      <c r="Q37">
        <v>5.2</v>
      </c>
      <c r="R37" t="s">
        <v>422</v>
      </c>
      <c r="S37" t="str">
        <f t="shared" si="0"/>
        <v>SI5</v>
      </c>
      <c r="T37">
        <f>VLOOKUP(S37,Mang_Elev!$Q:$R,2,FALSE)</f>
        <v>0.57599999999999996</v>
      </c>
    </row>
    <row r="38" spans="1:20" x14ac:dyDescent="0.25">
      <c r="A38" s="1">
        <v>45090</v>
      </c>
      <c r="B38" s="2">
        <v>0.5854166666666667</v>
      </c>
      <c r="C38" t="s">
        <v>418</v>
      </c>
      <c r="D38" t="s">
        <v>419</v>
      </c>
      <c r="E38" t="s">
        <v>25</v>
      </c>
      <c r="F38" t="s">
        <v>26</v>
      </c>
      <c r="G38">
        <v>5</v>
      </c>
      <c r="H38">
        <v>38</v>
      </c>
      <c r="I38">
        <v>1</v>
      </c>
      <c r="J38">
        <v>0</v>
      </c>
      <c r="K38">
        <v>175</v>
      </c>
      <c r="L38">
        <v>59</v>
      </c>
      <c r="M38">
        <v>1</v>
      </c>
      <c r="N38">
        <v>40</v>
      </c>
      <c r="O38">
        <v>0</v>
      </c>
      <c r="P38">
        <v>105</v>
      </c>
      <c r="Q38">
        <v>7.1</v>
      </c>
      <c r="R38" t="s">
        <v>422</v>
      </c>
      <c r="S38" t="str">
        <f t="shared" si="0"/>
        <v>SI5</v>
      </c>
      <c r="T38">
        <f>VLOOKUP(S38,Mang_Elev!$Q:$R,2,FALSE)</f>
        <v>0.57599999999999996</v>
      </c>
    </row>
    <row r="39" spans="1:20" x14ac:dyDescent="0.25">
      <c r="A39" s="1">
        <v>45090</v>
      </c>
      <c r="B39" s="2">
        <v>0.5854166666666667</v>
      </c>
      <c r="C39" t="s">
        <v>418</v>
      </c>
      <c r="D39" t="s">
        <v>419</v>
      </c>
      <c r="E39" t="s">
        <v>25</v>
      </c>
      <c r="F39" t="s">
        <v>26</v>
      </c>
      <c r="G39">
        <v>5</v>
      </c>
      <c r="H39">
        <v>38</v>
      </c>
      <c r="I39">
        <v>1</v>
      </c>
      <c r="J39">
        <v>0</v>
      </c>
      <c r="K39">
        <v>175</v>
      </c>
      <c r="L39">
        <v>59</v>
      </c>
      <c r="M39">
        <v>1</v>
      </c>
      <c r="N39">
        <v>40</v>
      </c>
      <c r="O39">
        <v>0</v>
      </c>
      <c r="P39">
        <v>67</v>
      </c>
      <c r="Q39">
        <v>5.9</v>
      </c>
      <c r="R39" t="s">
        <v>422</v>
      </c>
      <c r="S39" t="str">
        <f t="shared" si="0"/>
        <v>SI5</v>
      </c>
      <c r="T39">
        <f>VLOOKUP(S39,Mang_Elev!$Q:$R,2,FALSE)</f>
        <v>0.57599999999999996</v>
      </c>
    </row>
    <row r="40" spans="1:20" x14ac:dyDescent="0.25">
      <c r="A40" s="1">
        <v>45090</v>
      </c>
      <c r="B40" s="2">
        <v>0.5854166666666667</v>
      </c>
      <c r="C40" t="s">
        <v>418</v>
      </c>
      <c r="D40" t="s">
        <v>419</v>
      </c>
      <c r="E40" t="s">
        <v>25</v>
      </c>
      <c r="F40" t="s">
        <v>26</v>
      </c>
      <c r="G40">
        <v>5</v>
      </c>
      <c r="H40">
        <v>38</v>
      </c>
      <c r="I40">
        <v>1</v>
      </c>
      <c r="J40">
        <v>0</v>
      </c>
      <c r="K40">
        <v>175</v>
      </c>
      <c r="L40">
        <v>59</v>
      </c>
      <c r="M40">
        <v>1</v>
      </c>
      <c r="N40">
        <v>40</v>
      </c>
      <c r="O40">
        <v>0</v>
      </c>
      <c r="P40">
        <v>79</v>
      </c>
      <c r="Q40">
        <v>5.9</v>
      </c>
      <c r="R40" t="s">
        <v>422</v>
      </c>
      <c r="S40" t="str">
        <f t="shared" si="0"/>
        <v>SI5</v>
      </c>
      <c r="T40">
        <f>VLOOKUP(S40,Mang_Elev!$Q:$R,2,FALSE)</f>
        <v>0.57599999999999996</v>
      </c>
    </row>
    <row r="41" spans="1:20" x14ac:dyDescent="0.25">
      <c r="A41" s="1">
        <v>45058</v>
      </c>
      <c r="B41" s="2">
        <v>0.49722222222222223</v>
      </c>
      <c r="C41" t="s">
        <v>418</v>
      </c>
      <c r="D41" t="s">
        <v>423</v>
      </c>
      <c r="E41" t="s">
        <v>25</v>
      </c>
      <c r="F41" t="s">
        <v>26</v>
      </c>
      <c r="G41">
        <v>1</v>
      </c>
      <c r="H41">
        <v>6</v>
      </c>
      <c r="I41">
        <v>0</v>
      </c>
      <c r="J41">
        <v>0</v>
      </c>
      <c r="K41">
        <v>91</v>
      </c>
      <c r="L41">
        <v>100</v>
      </c>
      <c r="M41">
        <v>0</v>
      </c>
      <c r="N41">
        <v>0</v>
      </c>
      <c r="O41">
        <v>0</v>
      </c>
      <c r="P41">
        <v>126</v>
      </c>
      <c r="Q41">
        <v>11</v>
      </c>
      <c r="R41" t="s">
        <v>420</v>
      </c>
      <c r="S41" t="str">
        <f t="shared" si="0"/>
        <v>SI1</v>
      </c>
      <c r="T41">
        <f>VLOOKUP(S41,Mang_Elev!$Q:$R,2,FALSE)</f>
        <v>0.56899999999999995</v>
      </c>
    </row>
    <row r="42" spans="1:20" x14ac:dyDescent="0.25">
      <c r="A42" s="1">
        <v>45058</v>
      </c>
      <c r="B42" s="2">
        <v>0.49722222222222223</v>
      </c>
      <c r="C42" t="s">
        <v>418</v>
      </c>
      <c r="D42" t="s">
        <v>423</v>
      </c>
      <c r="E42" t="s">
        <v>25</v>
      </c>
      <c r="F42" t="s">
        <v>26</v>
      </c>
      <c r="G42">
        <v>1</v>
      </c>
      <c r="H42">
        <v>6</v>
      </c>
      <c r="I42">
        <v>0</v>
      </c>
      <c r="J42">
        <v>0</v>
      </c>
      <c r="K42">
        <v>91</v>
      </c>
      <c r="L42">
        <v>100</v>
      </c>
      <c r="M42">
        <v>0</v>
      </c>
      <c r="N42">
        <v>0</v>
      </c>
      <c r="O42">
        <v>0</v>
      </c>
      <c r="P42">
        <v>100</v>
      </c>
      <c r="Q42">
        <v>6</v>
      </c>
      <c r="R42" t="s">
        <v>420</v>
      </c>
      <c r="S42" t="str">
        <f t="shared" si="0"/>
        <v>SI1</v>
      </c>
      <c r="T42">
        <f>VLOOKUP(S42,Mang_Elev!$Q:$R,2,FALSE)</f>
        <v>0.56899999999999995</v>
      </c>
    </row>
    <row r="43" spans="1:20" x14ac:dyDescent="0.25">
      <c r="A43" s="1">
        <v>45058</v>
      </c>
      <c r="B43" s="2">
        <v>0.49722222222222223</v>
      </c>
      <c r="C43" t="s">
        <v>418</v>
      </c>
      <c r="D43" t="s">
        <v>423</v>
      </c>
      <c r="E43" t="s">
        <v>25</v>
      </c>
      <c r="F43" t="s">
        <v>26</v>
      </c>
      <c r="G43">
        <v>1</v>
      </c>
      <c r="H43">
        <v>6</v>
      </c>
      <c r="I43">
        <v>0</v>
      </c>
      <c r="J43">
        <v>0</v>
      </c>
      <c r="K43">
        <v>91</v>
      </c>
      <c r="L43">
        <v>100</v>
      </c>
      <c r="M43">
        <v>0</v>
      </c>
      <c r="N43">
        <v>0</v>
      </c>
      <c r="O43">
        <v>0</v>
      </c>
      <c r="P43">
        <v>132</v>
      </c>
      <c r="Q43">
        <v>10</v>
      </c>
      <c r="R43" t="s">
        <v>420</v>
      </c>
      <c r="S43" t="str">
        <f t="shared" si="0"/>
        <v>SI1</v>
      </c>
      <c r="T43">
        <f>VLOOKUP(S43,Mang_Elev!$Q:$R,2,FALSE)</f>
        <v>0.56899999999999995</v>
      </c>
    </row>
    <row r="44" spans="1:20" x14ac:dyDescent="0.25">
      <c r="A44" s="1">
        <v>45058</v>
      </c>
      <c r="B44" s="2">
        <v>0.49722222222222223</v>
      </c>
      <c r="C44" t="s">
        <v>418</v>
      </c>
      <c r="D44" t="s">
        <v>423</v>
      </c>
      <c r="E44" t="s">
        <v>25</v>
      </c>
      <c r="F44" t="s">
        <v>26</v>
      </c>
      <c r="G44">
        <v>1</v>
      </c>
      <c r="H44">
        <v>6</v>
      </c>
      <c r="I44">
        <v>0</v>
      </c>
      <c r="J44">
        <v>0</v>
      </c>
      <c r="K44">
        <v>91</v>
      </c>
      <c r="L44">
        <v>100</v>
      </c>
      <c r="M44">
        <v>0</v>
      </c>
      <c r="N44">
        <v>0</v>
      </c>
      <c r="O44">
        <v>0</v>
      </c>
      <c r="P44">
        <v>92</v>
      </c>
      <c r="Q44">
        <v>5</v>
      </c>
      <c r="R44" t="s">
        <v>420</v>
      </c>
      <c r="S44" t="str">
        <f t="shared" si="0"/>
        <v>SI1</v>
      </c>
      <c r="T44">
        <f>VLOOKUP(S44,Mang_Elev!$Q:$R,2,FALSE)</f>
        <v>0.56899999999999995</v>
      </c>
    </row>
    <row r="45" spans="1:20" x14ac:dyDescent="0.25">
      <c r="A45" s="1">
        <v>45058</v>
      </c>
      <c r="B45" s="2">
        <v>0.49722222222222223</v>
      </c>
      <c r="C45" t="s">
        <v>418</v>
      </c>
      <c r="D45" t="s">
        <v>423</v>
      </c>
      <c r="E45" t="s">
        <v>25</v>
      </c>
      <c r="F45" t="s">
        <v>26</v>
      </c>
      <c r="G45">
        <v>1</v>
      </c>
      <c r="H45">
        <v>6</v>
      </c>
      <c r="I45">
        <v>0</v>
      </c>
      <c r="J45">
        <v>0</v>
      </c>
      <c r="K45">
        <v>91</v>
      </c>
      <c r="L45">
        <v>100</v>
      </c>
      <c r="M45">
        <v>0</v>
      </c>
      <c r="N45">
        <v>0</v>
      </c>
      <c r="O45">
        <v>0</v>
      </c>
      <c r="P45">
        <v>92</v>
      </c>
      <c r="Q45">
        <v>8</v>
      </c>
      <c r="R45" t="s">
        <v>420</v>
      </c>
      <c r="S45" t="str">
        <f t="shared" si="0"/>
        <v>SI1</v>
      </c>
      <c r="T45">
        <f>VLOOKUP(S45,Mang_Elev!$Q:$R,2,FALSE)</f>
        <v>0.56899999999999995</v>
      </c>
    </row>
    <row r="46" spans="1:20" x14ac:dyDescent="0.25">
      <c r="A46" s="1">
        <v>45058</v>
      </c>
      <c r="B46" s="2">
        <v>0.49722222222222223</v>
      </c>
      <c r="C46" t="s">
        <v>418</v>
      </c>
      <c r="D46" t="s">
        <v>423</v>
      </c>
      <c r="E46" t="s">
        <v>25</v>
      </c>
      <c r="F46" t="s">
        <v>26</v>
      </c>
      <c r="G46">
        <v>1</v>
      </c>
      <c r="H46">
        <v>6</v>
      </c>
      <c r="I46">
        <v>0</v>
      </c>
      <c r="J46">
        <v>0</v>
      </c>
      <c r="K46">
        <v>91</v>
      </c>
      <c r="L46">
        <v>100</v>
      </c>
      <c r="M46">
        <v>0</v>
      </c>
      <c r="N46">
        <v>0</v>
      </c>
      <c r="O46">
        <v>0</v>
      </c>
      <c r="P46">
        <v>70</v>
      </c>
      <c r="Q46">
        <v>7.5</v>
      </c>
      <c r="R46" t="s">
        <v>420</v>
      </c>
      <c r="S46" t="str">
        <f t="shared" si="0"/>
        <v>SI1</v>
      </c>
      <c r="T46">
        <f>VLOOKUP(S46,Mang_Elev!$Q:$R,2,FALSE)</f>
        <v>0.56899999999999995</v>
      </c>
    </row>
    <row r="47" spans="1:20" x14ac:dyDescent="0.25">
      <c r="A47" s="1">
        <v>45058</v>
      </c>
      <c r="B47" s="2">
        <v>0.49722222222222223</v>
      </c>
      <c r="C47" t="s">
        <v>418</v>
      </c>
      <c r="D47" t="s">
        <v>423</v>
      </c>
      <c r="E47" t="s">
        <v>25</v>
      </c>
      <c r="F47" t="s">
        <v>26</v>
      </c>
      <c r="G47">
        <v>1</v>
      </c>
      <c r="H47">
        <v>6</v>
      </c>
      <c r="I47">
        <v>0</v>
      </c>
      <c r="J47">
        <v>0</v>
      </c>
      <c r="K47">
        <v>91</v>
      </c>
      <c r="L47">
        <v>100</v>
      </c>
      <c r="M47">
        <v>0</v>
      </c>
      <c r="N47">
        <v>0</v>
      </c>
      <c r="O47">
        <v>0</v>
      </c>
      <c r="P47">
        <v>77</v>
      </c>
      <c r="Q47">
        <v>6</v>
      </c>
      <c r="R47" t="s">
        <v>420</v>
      </c>
      <c r="S47" t="str">
        <f t="shared" si="0"/>
        <v>SI1</v>
      </c>
      <c r="T47">
        <f>VLOOKUP(S47,Mang_Elev!$Q:$R,2,FALSE)</f>
        <v>0.56899999999999995</v>
      </c>
    </row>
    <row r="48" spans="1:20" x14ac:dyDescent="0.25">
      <c r="A48" s="1">
        <v>45058</v>
      </c>
      <c r="B48" s="2">
        <v>0.49722222222222223</v>
      </c>
      <c r="C48" t="s">
        <v>418</v>
      </c>
      <c r="D48" t="s">
        <v>423</v>
      </c>
      <c r="E48" t="s">
        <v>25</v>
      </c>
      <c r="F48" t="s">
        <v>26</v>
      </c>
      <c r="G48">
        <v>1</v>
      </c>
      <c r="H48">
        <v>6</v>
      </c>
      <c r="I48">
        <v>0</v>
      </c>
      <c r="J48">
        <v>0</v>
      </c>
      <c r="K48">
        <v>91</v>
      </c>
      <c r="L48">
        <v>100</v>
      </c>
      <c r="M48">
        <v>0</v>
      </c>
      <c r="N48">
        <v>0</v>
      </c>
      <c r="O48">
        <v>0</v>
      </c>
      <c r="P48">
        <v>84</v>
      </c>
      <c r="Q48">
        <v>6</v>
      </c>
      <c r="R48" t="s">
        <v>420</v>
      </c>
      <c r="S48" t="str">
        <f t="shared" si="0"/>
        <v>SI1</v>
      </c>
      <c r="T48">
        <f>VLOOKUP(S48,Mang_Elev!$Q:$R,2,FALSE)</f>
        <v>0.56899999999999995</v>
      </c>
    </row>
    <row r="49" spans="1:20" x14ac:dyDescent="0.25">
      <c r="A49" s="1">
        <v>45058</v>
      </c>
      <c r="B49" s="2">
        <v>0.49722222222222223</v>
      </c>
      <c r="C49" t="s">
        <v>418</v>
      </c>
      <c r="D49" t="s">
        <v>423</v>
      </c>
      <c r="E49" t="s">
        <v>25</v>
      </c>
      <c r="F49" t="s">
        <v>26</v>
      </c>
      <c r="G49">
        <v>1</v>
      </c>
      <c r="H49">
        <v>6</v>
      </c>
      <c r="I49">
        <v>0</v>
      </c>
      <c r="J49">
        <v>0</v>
      </c>
      <c r="K49">
        <v>91</v>
      </c>
      <c r="L49">
        <v>100</v>
      </c>
      <c r="M49">
        <v>0</v>
      </c>
      <c r="N49">
        <v>0</v>
      </c>
      <c r="O49">
        <v>0</v>
      </c>
      <c r="P49">
        <v>72</v>
      </c>
      <c r="Q49">
        <v>5.5</v>
      </c>
      <c r="R49" t="s">
        <v>420</v>
      </c>
      <c r="S49" t="str">
        <f t="shared" si="0"/>
        <v>SI1</v>
      </c>
      <c r="T49">
        <f>VLOOKUP(S49,Mang_Elev!$Q:$R,2,FALSE)</f>
        <v>0.56899999999999995</v>
      </c>
    </row>
    <row r="50" spans="1:20" x14ac:dyDescent="0.25">
      <c r="A50" s="1">
        <v>45058</v>
      </c>
      <c r="B50" s="2">
        <v>0.49722222222222223</v>
      </c>
      <c r="C50" t="s">
        <v>418</v>
      </c>
      <c r="D50" t="s">
        <v>423</v>
      </c>
      <c r="E50" t="s">
        <v>25</v>
      </c>
      <c r="F50" t="s">
        <v>26</v>
      </c>
      <c r="G50">
        <v>1</v>
      </c>
      <c r="H50">
        <v>6</v>
      </c>
      <c r="I50">
        <v>0</v>
      </c>
      <c r="J50">
        <v>0</v>
      </c>
      <c r="K50">
        <v>91</v>
      </c>
      <c r="L50">
        <v>100</v>
      </c>
      <c r="M50">
        <v>0</v>
      </c>
      <c r="N50">
        <v>0</v>
      </c>
      <c r="O50">
        <v>0</v>
      </c>
      <c r="P50">
        <v>95</v>
      </c>
      <c r="Q50">
        <v>6</v>
      </c>
      <c r="R50" t="s">
        <v>420</v>
      </c>
      <c r="S50" t="str">
        <f t="shared" si="0"/>
        <v>SI1</v>
      </c>
      <c r="T50">
        <f>VLOOKUP(S50,Mang_Elev!$Q:$R,2,FALSE)</f>
        <v>0.56899999999999995</v>
      </c>
    </row>
    <row r="51" spans="1:20" x14ac:dyDescent="0.25">
      <c r="A51" s="1">
        <v>45058</v>
      </c>
      <c r="B51" s="2">
        <v>0.49722222222222223</v>
      </c>
      <c r="C51" t="s">
        <v>418</v>
      </c>
      <c r="D51" t="s">
        <v>423</v>
      </c>
      <c r="E51" t="s">
        <v>25</v>
      </c>
      <c r="F51" t="s">
        <v>26</v>
      </c>
      <c r="G51">
        <v>1</v>
      </c>
      <c r="H51">
        <v>4</v>
      </c>
      <c r="I51">
        <v>0</v>
      </c>
      <c r="J51">
        <v>0</v>
      </c>
      <c r="K51">
        <v>103</v>
      </c>
      <c r="L51">
        <v>100</v>
      </c>
      <c r="M51">
        <v>0</v>
      </c>
      <c r="N51">
        <v>0</v>
      </c>
      <c r="O51">
        <v>0</v>
      </c>
      <c r="P51">
        <v>57</v>
      </c>
      <c r="Q51">
        <v>5</v>
      </c>
      <c r="R51" t="s">
        <v>420</v>
      </c>
      <c r="S51" t="str">
        <f t="shared" si="0"/>
        <v>SI1</v>
      </c>
      <c r="T51">
        <f>VLOOKUP(S51,Mang_Elev!$Q:$R,2,FALSE)</f>
        <v>0.56899999999999995</v>
      </c>
    </row>
    <row r="52" spans="1:20" x14ac:dyDescent="0.25">
      <c r="A52" s="1">
        <v>45058</v>
      </c>
      <c r="B52" s="2">
        <v>0.49722222222222223</v>
      </c>
      <c r="C52" t="s">
        <v>418</v>
      </c>
      <c r="D52" t="s">
        <v>423</v>
      </c>
      <c r="E52" t="s">
        <v>25</v>
      </c>
      <c r="F52" t="s">
        <v>26</v>
      </c>
      <c r="G52">
        <v>1</v>
      </c>
      <c r="H52">
        <v>4</v>
      </c>
      <c r="I52">
        <v>0</v>
      </c>
      <c r="J52">
        <v>0</v>
      </c>
      <c r="K52">
        <v>103</v>
      </c>
      <c r="L52">
        <v>100</v>
      </c>
      <c r="M52">
        <v>0</v>
      </c>
      <c r="N52">
        <v>0</v>
      </c>
      <c r="O52">
        <v>0</v>
      </c>
      <c r="P52">
        <v>95</v>
      </c>
      <c r="Q52">
        <v>7</v>
      </c>
      <c r="R52" t="s">
        <v>420</v>
      </c>
      <c r="S52" t="str">
        <f t="shared" si="0"/>
        <v>SI1</v>
      </c>
      <c r="T52">
        <f>VLOOKUP(S52,Mang_Elev!$Q:$R,2,FALSE)</f>
        <v>0.56899999999999995</v>
      </c>
    </row>
    <row r="53" spans="1:20" x14ac:dyDescent="0.25">
      <c r="A53" s="1">
        <v>45058</v>
      </c>
      <c r="B53" s="2">
        <v>0.49722222222222223</v>
      </c>
      <c r="C53" t="s">
        <v>418</v>
      </c>
      <c r="D53" t="s">
        <v>423</v>
      </c>
      <c r="E53" t="s">
        <v>25</v>
      </c>
      <c r="F53" t="s">
        <v>26</v>
      </c>
      <c r="G53">
        <v>1</v>
      </c>
      <c r="H53">
        <v>4</v>
      </c>
      <c r="I53">
        <v>0</v>
      </c>
      <c r="J53">
        <v>0</v>
      </c>
      <c r="K53">
        <v>103</v>
      </c>
      <c r="L53">
        <v>100</v>
      </c>
      <c r="M53">
        <v>0</v>
      </c>
      <c r="N53">
        <v>0</v>
      </c>
      <c r="O53">
        <v>0</v>
      </c>
      <c r="P53">
        <v>203</v>
      </c>
      <c r="Q53">
        <v>4</v>
      </c>
      <c r="R53" t="s">
        <v>420</v>
      </c>
      <c r="S53" t="str">
        <f t="shared" si="0"/>
        <v>SI1</v>
      </c>
      <c r="T53">
        <f>VLOOKUP(S53,Mang_Elev!$Q:$R,2,FALSE)</f>
        <v>0.56899999999999995</v>
      </c>
    </row>
    <row r="54" spans="1:20" x14ac:dyDescent="0.25">
      <c r="A54" s="1">
        <v>45058</v>
      </c>
      <c r="B54" s="2">
        <v>0.49722222222222223</v>
      </c>
      <c r="C54" t="s">
        <v>418</v>
      </c>
      <c r="D54" t="s">
        <v>423</v>
      </c>
      <c r="E54" t="s">
        <v>25</v>
      </c>
      <c r="F54" t="s">
        <v>26</v>
      </c>
      <c r="G54">
        <v>1</v>
      </c>
      <c r="H54">
        <v>4</v>
      </c>
      <c r="I54">
        <v>0</v>
      </c>
      <c r="J54">
        <v>0</v>
      </c>
      <c r="K54">
        <v>103</v>
      </c>
      <c r="L54">
        <v>100</v>
      </c>
      <c r="M54">
        <v>0</v>
      </c>
      <c r="N54">
        <v>0</v>
      </c>
      <c r="O54">
        <v>0</v>
      </c>
      <c r="P54">
        <v>54</v>
      </c>
      <c r="Q54">
        <v>5</v>
      </c>
      <c r="R54" t="s">
        <v>420</v>
      </c>
      <c r="S54" t="str">
        <f t="shared" si="0"/>
        <v>SI1</v>
      </c>
      <c r="T54">
        <f>VLOOKUP(S54,Mang_Elev!$Q:$R,2,FALSE)</f>
        <v>0.56899999999999995</v>
      </c>
    </row>
    <row r="55" spans="1:20" x14ac:dyDescent="0.25">
      <c r="A55" s="1">
        <v>45058</v>
      </c>
      <c r="B55" s="2">
        <v>0.49722222222222223</v>
      </c>
      <c r="C55" t="s">
        <v>418</v>
      </c>
      <c r="D55" t="s">
        <v>423</v>
      </c>
      <c r="E55" t="s">
        <v>25</v>
      </c>
      <c r="F55" t="s">
        <v>26</v>
      </c>
      <c r="G55">
        <v>1</v>
      </c>
      <c r="H55">
        <v>4</v>
      </c>
      <c r="I55">
        <v>0</v>
      </c>
      <c r="J55">
        <v>0</v>
      </c>
      <c r="K55">
        <v>103</v>
      </c>
      <c r="L55">
        <v>100</v>
      </c>
      <c r="M55">
        <v>0</v>
      </c>
      <c r="N55">
        <v>0</v>
      </c>
      <c r="O55">
        <v>0</v>
      </c>
      <c r="P55">
        <v>123</v>
      </c>
      <c r="Q55">
        <v>6</v>
      </c>
      <c r="R55" t="s">
        <v>420</v>
      </c>
      <c r="S55" t="str">
        <f t="shared" si="0"/>
        <v>SI1</v>
      </c>
      <c r="T55">
        <f>VLOOKUP(S55,Mang_Elev!$Q:$R,2,FALSE)</f>
        <v>0.56899999999999995</v>
      </c>
    </row>
    <row r="56" spans="1:20" x14ac:dyDescent="0.25">
      <c r="A56" s="1">
        <v>45058</v>
      </c>
      <c r="B56" s="2">
        <v>0.49722222222222223</v>
      </c>
      <c r="C56" t="s">
        <v>418</v>
      </c>
      <c r="D56" t="s">
        <v>423</v>
      </c>
      <c r="E56" t="s">
        <v>25</v>
      </c>
      <c r="F56" t="s">
        <v>26</v>
      </c>
      <c r="G56">
        <v>1</v>
      </c>
      <c r="H56">
        <v>4</v>
      </c>
      <c r="I56">
        <v>0</v>
      </c>
      <c r="J56">
        <v>0</v>
      </c>
      <c r="K56">
        <v>103</v>
      </c>
      <c r="L56">
        <v>100</v>
      </c>
      <c r="M56">
        <v>0</v>
      </c>
      <c r="N56">
        <v>0</v>
      </c>
      <c r="O56">
        <v>0</v>
      </c>
      <c r="P56">
        <v>40</v>
      </c>
      <c r="Q56">
        <v>4</v>
      </c>
      <c r="R56" t="s">
        <v>420</v>
      </c>
      <c r="S56" t="str">
        <f t="shared" si="0"/>
        <v>SI1</v>
      </c>
      <c r="T56">
        <f>VLOOKUP(S56,Mang_Elev!$Q:$R,2,FALSE)</f>
        <v>0.56899999999999995</v>
      </c>
    </row>
    <row r="57" spans="1:20" x14ac:dyDescent="0.25">
      <c r="A57" s="1">
        <v>45058</v>
      </c>
      <c r="B57" s="2">
        <v>0.49722222222222223</v>
      </c>
      <c r="C57" t="s">
        <v>418</v>
      </c>
      <c r="D57" t="s">
        <v>423</v>
      </c>
      <c r="E57" t="s">
        <v>25</v>
      </c>
      <c r="F57" t="s">
        <v>26</v>
      </c>
      <c r="G57">
        <v>1</v>
      </c>
      <c r="H57">
        <v>4</v>
      </c>
      <c r="I57">
        <v>0</v>
      </c>
      <c r="J57">
        <v>0</v>
      </c>
      <c r="K57">
        <v>103</v>
      </c>
      <c r="L57">
        <v>100</v>
      </c>
      <c r="M57">
        <v>0</v>
      </c>
      <c r="N57">
        <v>0</v>
      </c>
      <c r="O57">
        <v>0</v>
      </c>
      <c r="P57">
        <v>119</v>
      </c>
      <c r="Q57">
        <v>7.5</v>
      </c>
      <c r="R57" t="s">
        <v>420</v>
      </c>
      <c r="S57" t="str">
        <f t="shared" si="0"/>
        <v>SI1</v>
      </c>
      <c r="T57">
        <f>VLOOKUP(S57,Mang_Elev!$Q:$R,2,FALSE)</f>
        <v>0.56899999999999995</v>
      </c>
    </row>
    <row r="58" spans="1:20" x14ac:dyDescent="0.25">
      <c r="A58" s="1">
        <v>45058</v>
      </c>
      <c r="B58" s="2">
        <v>0.49722222222222223</v>
      </c>
      <c r="C58" t="s">
        <v>418</v>
      </c>
      <c r="D58" t="s">
        <v>423</v>
      </c>
      <c r="E58" t="s">
        <v>25</v>
      </c>
      <c r="F58" t="s">
        <v>26</v>
      </c>
      <c r="G58">
        <v>1</v>
      </c>
      <c r="H58">
        <v>4</v>
      </c>
      <c r="I58">
        <v>0</v>
      </c>
      <c r="J58">
        <v>0</v>
      </c>
      <c r="K58">
        <v>103</v>
      </c>
      <c r="L58">
        <v>100</v>
      </c>
      <c r="M58">
        <v>0</v>
      </c>
      <c r="N58">
        <v>0</v>
      </c>
      <c r="O58">
        <v>0</v>
      </c>
      <c r="P58">
        <v>86</v>
      </c>
      <c r="Q58">
        <v>10</v>
      </c>
      <c r="R58" t="s">
        <v>420</v>
      </c>
      <c r="S58" t="str">
        <f t="shared" si="0"/>
        <v>SI1</v>
      </c>
      <c r="T58">
        <f>VLOOKUP(S58,Mang_Elev!$Q:$R,2,FALSE)</f>
        <v>0.56899999999999995</v>
      </c>
    </row>
    <row r="59" spans="1:20" x14ac:dyDescent="0.25">
      <c r="A59" s="1">
        <v>45058</v>
      </c>
      <c r="B59" s="2">
        <v>0.49722222222222223</v>
      </c>
      <c r="C59" t="s">
        <v>418</v>
      </c>
      <c r="D59" t="s">
        <v>423</v>
      </c>
      <c r="E59" t="s">
        <v>25</v>
      </c>
      <c r="F59" t="s">
        <v>26</v>
      </c>
      <c r="G59">
        <v>1</v>
      </c>
      <c r="H59">
        <v>4</v>
      </c>
      <c r="I59">
        <v>0</v>
      </c>
      <c r="J59">
        <v>0</v>
      </c>
      <c r="K59">
        <v>103</v>
      </c>
      <c r="L59">
        <v>100</v>
      </c>
      <c r="M59">
        <v>0</v>
      </c>
      <c r="N59">
        <v>0</v>
      </c>
      <c r="O59">
        <v>0</v>
      </c>
      <c r="P59">
        <v>73</v>
      </c>
      <c r="Q59">
        <v>6</v>
      </c>
      <c r="R59" t="s">
        <v>420</v>
      </c>
      <c r="S59" t="str">
        <f t="shared" si="0"/>
        <v>SI1</v>
      </c>
      <c r="T59">
        <f>VLOOKUP(S59,Mang_Elev!$Q:$R,2,FALSE)</f>
        <v>0.56899999999999995</v>
      </c>
    </row>
    <row r="60" spans="1:20" x14ac:dyDescent="0.25">
      <c r="A60" s="1">
        <v>45058</v>
      </c>
      <c r="B60" s="2">
        <v>0.49722222222222223</v>
      </c>
      <c r="C60" t="s">
        <v>418</v>
      </c>
      <c r="D60" t="s">
        <v>423</v>
      </c>
      <c r="E60" t="s">
        <v>25</v>
      </c>
      <c r="F60" t="s">
        <v>26</v>
      </c>
      <c r="G60">
        <v>1</v>
      </c>
      <c r="H60">
        <v>4</v>
      </c>
      <c r="I60">
        <v>0</v>
      </c>
      <c r="J60">
        <v>0</v>
      </c>
      <c r="K60">
        <v>103</v>
      </c>
      <c r="L60">
        <v>100</v>
      </c>
      <c r="M60">
        <v>0</v>
      </c>
      <c r="N60">
        <v>0</v>
      </c>
      <c r="O60">
        <v>0</v>
      </c>
      <c r="P60">
        <v>86</v>
      </c>
      <c r="Q60">
        <v>6</v>
      </c>
      <c r="R60" t="s">
        <v>420</v>
      </c>
      <c r="S60" t="str">
        <f t="shared" si="0"/>
        <v>SI1</v>
      </c>
      <c r="T60">
        <f>VLOOKUP(S60,Mang_Elev!$Q:$R,2,FALSE)</f>
        <v>0.56899999999999995</v>
      </c>
    </row>
    <row r="61" spans="1:20" x14ac:dyDescent="0.25">
      <c r="A61" s="1">
        <v>45058</v>
      </c>
      <c r="B61" s="2">
        <v>0.53333333333333333</v>
      </c>
      <c r="C61" t="s">
        <v>418</v>
      </c>
      <c r="D61" t="s">
        <v>423</v>
      </c>
      <c r="E61" t="s">
        <v>25</v>
      </c>
      <c r="F61" t="s">
        <v>26</v>
      </c>
      <c r="G61">
        <v>2</v>
      </c>
      <c r="H61">
        <v>13</v>
      </c>
      <c r="I61">
        <v>0</v>
      </c>
      <c r="J61">
        <v>0</v>
      </c>
      <c r="K61">
        <v>112</v>
      </c>
      <c r="L61">
        <v>98</v>
      </c>
      <c r="M61">
        <v>2</v>
      </c>
      <c r="N61">
        <v>0</v>
      </c>
      <c r="O61">
        <v>0</v>
      </c>
      <c r="P61">
        <v>90</v>
      </c>
      <c r="Q61">
        <v>6</v>
      </c>
      <c r="R61" t="s">
        <v>420</v>
      </c>
      <c r="S61" t="str">
        <f t="shared" si="0"/>
        <v>SI2</v>
      </c>
      <c r="T61">
        <f>VLOOKUP(S61,Mang_Elev!$Q:$R,2,FALSE)</f>
        <v>0.56000000000000005</v>
      </c>
    </row>
    <row r="62" spans="1:20" x14ac:dyDescent="0.25">
      <c r="A62" s="1">
        <v>45058</v>
      </c>
      <c r="B62" s="2">
        <v>0.53333333333333333</v>
      </c>
      <c r="C62" t="s">
        <v>418</v>
      </c>
      <c r="D62" t="s">
        <v>423</v>
      </c>
      <c r="E62" t="s">
        <v>25</v>
      </c>
      <c r="F62" t="s">
        <v>26</v>
      </c>
      <c r="G62">
        <v>2</v>
      </c>
      <c r="H62">
        <v>13</v>
      </c>
      <c r="I62">
        <v>0</v>
      </c>
      <c r="J62">
        <v>0</v>
      </c>
      <c r="K62">
        <v>112</v>
      </c>
      <c r="L62">
        <v>98</v>
      </c>
      <c r="M62">
        <v>2</v>
      </c>
      <c r="N62">
        <v>0</v>
      </c>
      <c r="O62">
        <v>0</v>
      </c>
      <c r="P62">
        <v>104</v>
      </c>
      <c r="Q62">
        <v>9</v>
      </c>
      <c r="R62" t="s">
        <v>420</v>
      </c>
      <c r="S62" t="str">
        <f t="shared" si="0"/>
        <v>SI2</v>
      </c>
      <c r="T62">
        <f>VLOOKUP(S62,Mang_Elev!$Q:$R,2,FALSE)</f>
        <v>0.56000000000000005</v>
      </c>
    </row>
    <row r="63" spans="1:20" x14ac:dyDescent="0.25">
      <c r="A63" s="1">
        <v>45058</v>
      </c>
      <c r="B63" s="2">
        <v>0.53333333333333333</v>
      </c>
      <c r="C63" t="s">
        <v>418</v>
      </c>
      <c r="D63" t="s">
        <v>423</v>
      </c>
      <c r="E63" t="s">
        <v>25</v>
      </c>
      <c r="F63" t="s">
        <v>26</v>
      </c>
      <c r="G63">
        <v>2</v>
      </c>
      <c r="H63">
        <v>13</v>
      </c>
      <c r="I63">
        <v>0</v>
      </c>
      <c r="J63">
        <v>0</v>
      </c>
      <c r="K63">
        <v>112</v>
      </c>
      <c r="L63">
        <v>98</v>
      </c>
      <c r="M63">
        <v>2</v>
      </c>
      <c r="N63">
        <v>0</v>
      </c>
      <c r="O63">
        <v>0</v>
      </c>
      <c r="P63">
        <v>67</v>
      </c>
      <c r="Q63">
        <v>6.5</v>
      </c>
      <c r="R63" t="s">
        <v>420</v>
      </c>
      <c r="S63" t="str">
        <f t="shared" si="0"/>
        <v>SI2</v>
      </c>
      <c r="T63">
        <f>VLOOKUP(S63,Mang_Elev!$Q:$R,2,FALSE)</f>
        <v>0.56000000000000005</v>
      </c>
    </row>
    <row r="64" spans="1:20" x14ac:dyDescent="0.25">
      <c r="A64" s="1">
        <v>45058</v>
      </c>
      <c r="B64" s="2">
        <v>0.53333333333333333</v>
      </c>
      <c r="C64" t="s">
        <v>418</v>
      </c>
      <c r="D64" t="s">
        <v>423</v>
      </c>
      <c r="E64" t="s">
        <v>25</v>
      </c>
      <c r="F64" t="s">
        <v>26</v>
      </c>
      <c r="G64">
        <v>2</v>
      </c>
      <c r="H64">
        <v>13</v>
      </c>
      <c r="I64">
        <v>0</v>
      </c>
      <c r="J64">
        <v>0</v>
      </c>
      <c r="K64">
        <v>112</v>
      </c>
      <c r="L64">
        <v>98</v>
      </c>
      <c r="M64">
        <v>2</v>
      </c>
      <c r="N64">
        <v>0</v>
      </c>
      <c r="O64">
        <v>0</v>
      </c>
      <c r="P64">
        <v>147</v>
      </c>
      <c r="Q64">
        <v>7</v>
      </c>
      <c r="R64" t="s">
        <v>420</v>
      </c>
      <c r="S64" t="str">
        <f t="shared" si="0"/>
        <v>SI2</v>
      </c>
      <c r="T64">
        <f>VLOOKUP(S64,Mang_Elev!$Q:$R,2,FALSE)</f>
        <v>0.56000000000000005</v>
      </c>
    </row>
    <row r="65" spans="1:20" x14ac:dyDescent="0.25">
      <c r="A65" s="1">
        <v>45058</v>
      </c>
      <c r="B65" s="2">
        <v>0.53333333333333333</v>
      </c>
      <c r="C65" t="s">
        <v>418</v>
      </c>
      <c r="D65" t="s">
        <v>423</v>
      </c>
      <c r="E65" t="s">
        <v>25</v>
      </c>
      <c r="F65" t="s">
        <v>26</v>
      </c>
      <c r="G65">
        <v>2</v>
      </c>
      <c r="H65">
        <v>13</v>
      </c>
      <c r="I65">
        <v>0</v>
      </c>
      <c r="J65">
        <v>0</v>
      </c>
      <c r="K65">
        <v>112</v>
      </c>
      <c r="L65">
        <v>98</v>
      </c>
      <c r="M65">
        <v>2</v>
      </c>
      <c r="N65">
        <v>0</v>
      </c>
      <c r="O65">
        <v>0</v>
      </c>
      <c r="P65">
        <v>121</v>
      </c>
      <c r="Q65">
        <v>10</v>
      </c>
      <c r="R65" t="s">
        <v>420</v>
      </c>
      <c r="S65" t="str">
        <f t="shared" si="0"/>
        <v>SI2</v>
      </c>
      <c r="T65">
        <f>VLOOKUP(S65,Mang_Elev!$Q:$R,2,FALSE)</f>
        <v>0.56000000000000005</v>
      </c>
    </row>
    <row r="66" spans="1:20" x14ac:dyDescent="0.25">
      <c r="A66" s="1">
        <v>45058</v>
      </c>
      <c r="B66" s="2">
        <v>0.53333333333333333</v>
      </c>
      <c r="C66" t="s">
        <v>418</v>
      </c>
      <c r="D66" t="s">
        <v>423</v>
      </c>
      <c r="E66" t="s">
        <v>25</v>
      </c>
      <c r="F66" t="s">
        <v>26</v>
      </c>
      <c r="G66">
        <v>2</v>
      </c>
      <c r="H66">
        <v>13</v>
      </c>
      <c r="I66">
        <v>0</v>
      </c>
      <c r="J66">
        <v>0</v>
      </c>
      <c r="K66">
        <v>112</v>
      </c>
      <c r="L66">
        <v>98</v>
      </c>
      <c r="M66">
        <v>2</v>
      </c>
      <c r="N66">
        <v>0</v>
      </c>
      <c r="O66">
        <v>0</v>
      </c>
      <c r="P66">
        <v>63</v>
      </c>
      <c r="Q66">
        <v>9.5</v>
      </c>
      <c r="R66" t="s">
        <v>420</v>
      </c>
      <c r="S66" t="str">
        <f t="shared" si="0"/>
        <v>SI2</v>
      </c>
      <c r="T66">
        <f>VLOOKUP(S66,Mang_Elev!$Q:$R,2,FALSE)</f>
        <v>0.56000000000000005</v>
      </c>
    </row>
    <row r="67" spans="1:20" x14ac:dyDescent="0.25">
      <c r="A67" s="1">
        <v>45058</v>
      </c>
      <c r="B67" s="2">
        <v>0.53333333333333333</v>
      </c>
      <c r="C67" t="s">
        <v>418</v>
      </c>
      <c r="D67" t="s">
        <v>423</v>
      </c>
      <c r="E67" t="s">
        <v>25</v>
      </c>
      <c r="F67" t="s">
        <v>26</v>
      </c>
      <c r="G67">
        <v>2</v>
      </c>
      <c r="H67">
        <v>13</v>
      </c>
      <c r="I67">
        <v>0</v>
      </c>
      <c r="J67">
        <v>0</v>
      </c>
      <c r="K67">
        <v>112</v>
      </c>
      <c r="L67">
        <v>98</v>
      </c>
      <c r="M67">
        <v>2</v>
      </c>
      <c r="N67">
        <v>0</v>
      </c>
      <c r="O67">
        <v>0</v>
      </c>
      <c r="P67">
        <v>98</v>
      </c>
      <c r="Q67">
        <v>9</v>
      </c>
      <c r="R67" t="s">
        <v>420</v>
      </c>
      <c r="S67" t="str">
        <f t="shared" ref="S67:S130" si="1">_xlfn.CONCAT(F67,G67)</f>
        <v>SI2</v>
      </c>
      <c r="T67">
        <f>VLOOKUP(S67,Mang_Elev!$Q:$R,2,FALSE)</f>
        <v>0.56000000000000005</v>
      </c>
    </row>
    <row r="68" spans="1:20" x14ac:dyDescent="0.25">
      <c r="A68" s="1">
        <v>45058</v>
      </c>
      <c r="B68" s="2">
        <v>0.53333333333333333</v>
      </c>
      <c r="C68" t="s">
        <v>418</v>
      </c>
      <c r="D68" t="s">
        <v>423</v>
      </c>
      <c r="E68" t="s">
        <v>25</v>
      </c>
      <c r="F68" t="s">
        <v>26</v>
      </c>
      <c r="G68">
        <v>2</v>
      </c>
      <c r="H68">
        <v>13</v>
      </c>
      <c r="I68">
        <v>0</v>
      </c>
      <c r="J68">
        <v>0</v>
      </c>
      <c r="K68">
        <v>112</v>
      </c>
      <c r="L68">
        <v>98</v>
      </c>
      <c r="M68">
        <v>2</v>
      </c>
      <c r="N68">
        <v>0</v>
      </c>
      <c r="O68">
        <v>0</v>
      </c>
      <c r="P68">
        <v>98</v>
      </c>
      <c r="Q68">
        <v>4.5</v>
      </c>
      <c r="R68" t="s">
        <v>420</v>
      </c>
      <c r="S68" t="str">
        <f t="shared" si="1"/>
        <v>SI2</v>
      </c>
      <c r="T68">
        <f>VLOOKUP(S68,Mang_Elev!$Q:$R,2,FALSE)</f>
        <v>0.56000000000000005</v>
      </c>
    </row>
    <row r="69" spans="1:20" x14ac:dyDescent="0.25">
      <c r="A69" s="1">
        <v>45058</v>
      </c>
      <c r="B69" s="2">
        <v>0.53333333333333333</v>
      </c>
      <c r="C69" t="s">
        <v>418</v>
      </c>
      <c r="D69" t="s">
        <v>423</v>
      </c>
      <c r="E69" t="s">
        <v>25</v>
      </c>
      <c r="F69" t="s">
        <v>26</v>
      </c>
      <c r="G69">
        <v>2</v>
      </c>
      <c r="H69">
        <v>13</v>
      </c>
      <c r="I69">
        <v>0</v>
      </c>
      <c r="J69">
        <v>0</v>
      </c>
      <c r="K69">
        <v>112</v>
      </c>
      <c r="L69">
        <v>98</v>
      </c>
      <c r="M69">
        <v>2</v>
      </c>
      <c r="N69">
        <v>0</v>
      </c>
      <c r="O69">
        <v>0</v>
      </c>
      <c r="P69">
        <v>128</v>
      </c>
      <c r="Q69">
        <v>4</v>
      </c>
      <c r="R69" t="s">
        <v>420</v>
      </c>
      <c r="S69" t="str">
        <f t="shared" si="1"/>
        <v>SI2</v>
      </c>
      <c r="T69">
        <f>VLOOKUP(S69,Mang_Elev!$Q:$R,2,FALSE)</f>
        <v>0.56000000000000005</v>
      </c>
    </row>
    <row r="70" spans="1:20" x14ac:dyDescent="0.25">
      <c r="A70" s="1">
        <v>45058</v>
      </c>
      <c r="B70" s="2">
        <v>0.53333333333333333</v>
      </c>
      <c r="C70" t="s">
        <v>418</v>
      </c>
      <c r="D70" t="s">
        <v>423</v>
      </c>
      <c r="E70" t="s">
        <v>25</v>
      </c>
      <c r="F70" t="s">
        <v>26</v>
      </c>
      <c r="G70">
        <v>2</v>
      </c>
      <c r="H70">
        <v>13</v>
      </c>
      <c r="I70">
        <v>0</v>
      </c>
      <c r="J70">
        <v>0</v>
      </c>
      <c r="K70">
        <v>112</v>
      </c>
      <c r="L70">
        <v>98</v>
      </c>
      <c r="M70">
        <v>2</v>
      </c>
      <c r="N70">
        <v>0</v>
      </c>
      <c r="O70">
        <v>0</v>
      </c>
      <c r="P70">
        <v>99</v>
      </c>
      <c r="Q70">
        <v>7</v>
      </c>
      <c r="R70" t="s">
        <v>420</v>
      </c>
      <c r="S70" t="str">
        <f t="shared" si="1"/>
        <v>SI2</v>
      </c>
      <c r="T70">
        <f>VLOOKUP(S70,Mang_Elev!$Q:$R,2,FALSE)</f>
        <v>0.56000000000000005</v>
      </c>
    </row>
    <row r="71" spans="1:20" x14ac:dyDescent="0.25">
      <c r="A71" s="1">
        <v>45058</v>
      </c>
      <c r="B71" s="2">
        <v>0.53333333333333333</v>
      </c>
      <c r="C71" t="s">
        <v>418</v>
      </c>
      <c r="D71" t="s">
        <v>423</v>
      </c>
      <c r="E71" t="s">
        <v>25</v>
      </c>
      <c r="F71" t="s">
        <v>26</v>
      </c>
      <c r="G71">
        <v>2</v>
      </c>
      <c r="H71">
        <v>28</v>
      </c>
      <c r="I71">
        <v>2</v>
      </c>
      <c r="J71">
        <v>0</v>
      </c>
      <c r="K71">
        <v>94</v>
      </c>
      <c r="L71">
        <v>100</v>
      </c>
      <c r="M71">
        <v>0</v>
      </c>
      <c r="N71">
        <v>0</v>
      </c>
      <c r="O71">
        <v>0</v>
      </c>
      <c r="P71">
        <v>72</v>
      </c>
      <c r="Q71">
        <v>4.5</v>
      </c>
      <c r="R71" t="s">
        <v>420</v>
      </c>
      <c r="S71" t="str">
        <f t="shared" si="1"/>
        <v>SI2</v>
      </c>
      <c r="T71">
        <f>VLOOKUP(S71,Mang_Elev!$Q:$R,2,FALSE)</f>
        <v>0.56000000000000005</v>
      </c>
    </row>
    <row r="72" spans="1:20" x14ac:dyDescent="0.25">
      <c r="A72" s="1">
        <v>45058</v>
      </c>
      <c r="B72" s="2">
        <v>0.53333333333333333</v>
      </c>
      <c r="C72" t="s">
        <v>418</v>
      </c>
      <c r="D72" t="s">
        <v>423</v>
      </c>
      <c r="E72" t="s">
        <v>25</v>
      </c>
      <c r="F72" t="s">
        <v>26</v>
      </c>
      <c r="G72">
        <v>2</v>
      </c>
      <c r="H72">
        <v>28</v>
      </c>
      <c r="I72">
        <v>2</v>
      </c>
      <c r="J72">
        <v>0</v>
      </c>
      <c r="K72">
        <v>94</v>
      </c>
      <c r="L72">
        <v>100</v>
      </c>
      <c r="M72">
        <v>0</v>
      </c>
      <c r="N72">
        <v>0</v>
      </c>
      <c r="O72">
        <v>0</v>
      </c>
      <c r="P72">
        <v>145</v>
      </c>
      <c r="Q72">
        <v>6</v>
      </c>
      <c r="R72" t="s">
        <v>420</v>
      </c>
      <c r="S72" t="str">
        <f t="shared" si="1"/>
        <v>SI2</v>
      </c>
      <c r="T72">
        <f>VLOOKUP(S72,Mang_Elev!$Q:$R,2,FALSE)</f>
        <v>0.56000000000000005</v>
      </c>
    </row>
    <row r="73" spans="1:20" x14ac:dyDescent="0.25">
      <c r="A73" s="1">
        <v>45058</v>
      </c>
      <c r="B73" s="2">
        <v>0.53333333333333333</v>
      </c>
      <c r="C73" t="s">
        <v>418</v>
      </c>
      <c r="D73" t="s">
        <v>423</v>
      </c>
      <c r="E73" t="s">
        <v>25</v>
      </c>
      <c r="F73" t="s">
        <v>26</v>
      </c>
      <c r="G73">
        <v>2</v>
      </c>
      <c r="H73">
        <v>28</v>
      </c>
      <c r="I73">
        <v>2</v>
      </c>
      <c r="J73">
        <v>0</v>
      </c>
      <c r="K73">
        <v>94</v>
      </c>
      <c r="L73">
        <v>100</v>
      </c>
      <c r="M73">
        <v>0</v>
      </c>
      <c r="N73">
        <v>0</v>
      </c>
      <c r="O73">
        <v>0</v>
      </c>
      <c r="P73">
        <v>55</v>
      </c>
      <c r="Q73">
        <v>3.5</v>
      </c>
      <c r="R73" t="s">
        <v>420</v>
      </c>
      <c r="S73" t="str">
        <f t="shared" si="1"/>
        <v>SI2</v>
      </c>
      <c r="T73">
        <f>VLOOKUP(S73,Mang_Elev!$Q:$R,2,FALSE)</f>
        <v>0.56000000000000005</v>
      </c>
    </row>
    <row r="74" spans="1:20" x14ac:dyDescent="0.25">
      <c r="A74" s="1">
        <v>45058</v>
      </c>
      <c r="B74" s="2">
        <v>0.53333333333333333</v>
      </c>
      <c r="C74" t="s">
        <v>418</v>
      </c>
      <c r="D74" t="s">
        <v>423</v>
      </c>
      <c r="E74" t="s">
        <v>25</v>
      </c>
      <c r="F74" t="s">
        <v>26</v>
      </c>
      <c r="G74">
        <v>2</v>
      </c>
      <c r="H74">
        <v>28</v>
      </c>
      <c r="I74">
        <v>2</v>
      </c>
      <c r="J74">
        <v>0</v>
      </c>
      <c r="K74">
        <v>94</v>
      </c>
      <c r="L74">
        <v>100</v>
      </c>
      <c r="M74">
        <v>0</v>
      </c>
      <c r="N74">
        <v>0</v>
      </c>
      <c r="O74">
        <v>0</v>
      </c>
      <c r="P74">
        <v>99</v>
      </c>
      <c r="Q74">
        <v>6</v>
      </c>
      <c r="R74" t="s">
        <v>420</v>
      </c>
      <c r="S74" t="str">
        <f t="shared" si="1"/>
        <v>SI2</v>
      </c>
      <c r="T74">
        <f>VLOOKUP(S74,Mang_Elev!$Q:$R,2,FALSE)</f>
        <v>0.56000000000000005</v>
      </c>
    </row>
    <row r="75" spans="1:20" x14ac:dyDescent="0.25">
      <c r="A75" s="1">
        <v>45058</v>
      </c>
      <c r="B75" s="2">
        <v>0.53333333333333333</v>
      </c>
      <c r="C75" t="s">
        <v>418</v>
      </c>
      <c r="D75" t="s">
        <v>423</v>
      </c>
      <c r="E75" t="s">
        <v>25</v>
      </c>
      <c r="F75" t="s">
        <v>26</v>
      </c>
      <c r="G75">
        <v>2</v>
      </c>
      <c r="H75">
        <v>28</v>
      </c>
      <c r="I75">
        <v>2</v>
      </c>
      <c r="J75">
        <v>0</v>
      </c>
      <c r="K75">
        <v>94</v>
      </c>
      <c r="L75">
        <v>100</v>
      </c>
      <c r="M75">
        <v>0</v>
      </c>
      <c r="N75">
        <v>0</v>
      </c>
      <c r="O75">
        <v>0</v>
      </c>
      <c r="P75">
        <v>143</v>
      </c>
      <c r="Q75">
        <v>6</v>
      </c>
      <c r="R75" t="s">
        <v>420</v>
      </c>
      <c r="S75" t="str">
        <f t="shared" si="1"/>
        <v>SI2</v>
      </c>
      <c r="T75">
        <f>VLOOKUP(S75,Mang_Elev!$Q:$R,2,FALSE)</f>
        <v>0.56000000000000005</v>
      </c>
    </row>
    <row r="76" spans="1:20" x14ac:dyDescent="0.25">
      <c r="A76" s="1">
        <v>45058</v>
      </c>
      <c r="B76" s="2">
        <v>0.53333333333333333</v>
      </c>
      <c r="C76" t="s">
        <v>418</v>
      </c>
      <c r="D76" t="s">
        <v>423</v>
      </c>
      <c r="E76" t="s">
        <v>25</v>
      </c>
      <c r="F76" t="s">
        <v>26</v>
      </c>
      <c r="G76">
        <v>2</v>
      </c>
      <c r="H76">
        <v>28</v>
      </c>
      <c r="I76">
        <v>2</v>
      </c>
      <c r="J76">
        <v>0</v>
      </c>
      <c r="K76">
        <v>94</v>
      </c>
      <c r="L76">
        <v>100</v>
      </c>
      <c r="M76">
        <v>0</v>
      </c>
      <c r="N76">
        <v>0</v>
      </c>
      <c r="O76">
        <v>0</v>
      </c>
      <c r="P76">
        <v>77</v>
      </c>
      <c r="Q76">
        <v>3.5</v>
      </c>
      <c r="R76" t="s">
        <v>420</v>
      </c>
      <c r="S76" t="str">
        <f t="shared" si="1"/>
        <v>SI2</v>
      </c>
      <c r="T76">
        <f>VLOOKUP(S76,Mang_Elev!$Q:$R,2,FALSE)</f>
        <v>0.56000000000000005</v>
      </c>
    </row>
    <row r="77" spans="1:20" x14ac:dyDescent="0.25">
      <c r="A77" s="1">
        <v>45058</v>
      </c>
      <c r="B77" s="2">
        <v>0.53333333333333333</v>
      </c>
      <c r="C77" t="s">
        <v>418</v>
      </c>
      <c r="D77" t="s">
        <v>423</v>
      </c>
      <c r="E77" t="s">
        <v>25</v>
      </c>
      <c r="F77" t="s">
        <v>26</v>
      </c>
      <c r="G77">
        <v>2</v>
      </c>
      <c r="H77">
        <v>28</v>
      </c>
      <c r="I77">
        <v>2</v>
      </c>
      <c r="J77">
        <v>0</v>
      </c>
      <c r="K77">
        <v>94</v>
      </c>
      <c r="L77">
        <v>100</v>
      </c>
      <c r="M77">
        <v>0</v>
      </c>
      <c r="N77">
        <v>0</v>
      </c>
      <c r="O77">
        <v>0</v>
      </c>
      <c r="P77">
        <v>177</v>
      </c>
      <c r="Q77">
        <v>7.5</v>
      </c>
      <c r="R77" t="s">
        <v>420</v>
      </c>
      <c r="S77" t="str">
        <f t="shared" si="1"/>
        <v>SI2</v>
      </c>
      <c r="T77">
        <f>VLOOKUP(S77,Mang_Elev!$Q:$R,2,FALSE)</f>
        <v>0.56000000000000005</v>
      </c>
    </row>
    <row r="78" spans="1:20" x14ac:dyDescent="0.25">
      <c r="A78" s="1">
        <v>45058</v>
      </c>
      <c r="B78" s="2">
        <v>0.53333333333333333</v>
      </c>
      <c r="C78" t="s">
        <v>418</v>
      </c>
      <c r="D78" t="s">
        <v>423</v>
      </c>
      <c r="E78" t="s">
        <v>25</v>
      </c>
      <c r="F78" t="s">
        <v>26</v>
      </c>
      <c r="G78">
        <v>2</v>
      </c>
      <c r="H78">
        <v>28</v>
      </c>
      <c r="I78">
        <v>2</v>
      </c>
      <c r="J78">
        <v>0</v>
      </c>
      <c r="K78">
        <v>94</v>
      </c>
      <c r="L78">
        <v>100</v>
      </c>
      <c r="M78">
        <v>0</v>
      </c>
      <c r="N78">
        <v>0</v>
      </c>
      <c r="O78">
        <v>0</v>
      </c>
      <c r="P78">
        <v>123</v>
      </c>
      <c r="Q78">
        <v>11</v>
      </c>
      <c r="R78" t="s">
        <v>420</v>
      </c>
      <c r="S78" t="str">
        <f t="shared" si="1"/>
        <v>SI2</v>
      </c>
      <c r="T78">
        <f>VLOOKUP(S78,Mang_Elev!$Q:$R,2,FALSE)</f>
        <v>0.56000000000000005</v>
      </c>
    </row>
    <row r="79" spans="1:20" x14ac:dyDescent="0.25">
      <c r="A79" s="1">
        <v>45058</v>
      </c>
      <c r="B79" s="2">
        <v>0.53333333333333333</v>
      </c>
      <c r="C79" t="s">
        <v>418</v>
      </c>
      <c r="D79" t="s">
        <v>423</v>
      </c>
      <c r="E79" t="s">
        <v>25</v>
      </c>
      <c r="F79" t="s">
        <v>26</v>
      </c>
      <c r="G79">
        <v>2</v>
      </c>
      <c r="H79">
        <v>28</v>
      </c>
      <c r="I79">
        <v>2</v>
      </c>
      <c r="J79">
        <v>0</v>
      </c>
      <c r="K79">
        <v>94</v>
      </c>
      <c r="L79">
        <v>100</v>
      </c>
      <c r="M79">
        <v>0</v>
      </c>
      <c r="N79">
        <v>0</v>
      </c>
      <c r="O79">
        <v>0</v>
      </c>
      <c r="P79">
        <v>149</v>
      </c>
      <c r="Q79">
        <v>8</v>
      </c>
      <c r="R79" t="s">
        <v>420</v>
      </c>
      <c r="S79" t="str">
        <f t="shared" si="1"/>
        <v>SI2</v>
      </c>
      <c r="T79">
        <f>VLOOKUP(S79,Mang_Elev!$Q:$R,2,FALSE)</f>
        <v>0.56000000000000005</v>
      </c>
    </row>
    <row r="80" spans="1:20" x14ac:dyDescent="0.25">
      <c r="A80" s="1">
        <v>45058</v>
      </c>
      <c r="B80" s="2">
        <v>0.53333333333333333</v>
      </c>
      <c r="C80" t="s">
        <v>418</v>
      </c>
      <c r="D80" t="s">
        <v>423</v>
      </c>
      <c r="E80" t="s">
        <v>25</v>
      </c>
      <c r="F80" t="s">
        <v>26</v>
      </c>
      <c r="G80">
        <v>2</v>
      </c>
      <c r="H80">
        <v>28</v>
      </c>
      <c r="I80">
        <v>2</v>
      </c>
      <c r="J80">
        <v>0</v>
      </c>
      <c r="K80">
        <v>94</v>
      </c>
      <c r="L80">
        <v>100</v>
      </c>
      <c r="M80">
        <v>0</v>
      </c>
      <c r="N80">
        <v>0</v>
      </c>
      <c r="O80">
        <v>0</v>
      </c>
      <c r="P80">
        <v>83</v>
      </c>
      <c r="Q80">
        <v>4</v>
      </c>
      <c r="R80" t="s">
        <v>420</v>
      </c>
      <c r="S80" t="str">
        <f t="shared" si="1"/>
        <v>SI2</v>
      </c>
      <c r="T80">
        <f>VLOOKUP(S80,Mang_Elev!$Q:$R,2,FALSE)</f>
        <v>0.56000000000000005</v>
      </c>
    </row>
    <row r="81" spans="1:20" x14ac:dyDescent="0.25">
      <c r="A81" s="1">
        <v>45048</v>
      </c>
      <c r="B81" s="2">
        <v>0.53402777777777777</v>
      </c>
      <c r="C81" t="s">
        <v>418</v>
      </c>
      <c r="D81" t="s">
        <v>424</v>
      </c>
      <c r="E81" t="s">
        <v>25</v>
      </c>
      <c r="F81" t="s">
        <v>43</v>
      </c>
      <c r="G81">
        <v>4</v>
      </c>
      <c r="H81">
        <f>63-19</f>
        <v>44</v>
      </c>
      <c r="I81">
        <v>19</v>
      </c>
      <c r="J81">
        <v>0</v>
      </c>
      <c r="K81">
        <v>127</v>
      </c>
      <c r="L81">
        <v>90</v>
      </c>
      <c r="M81">
        <v>10</v>
      </c>
      <c r="N81">
        <v>0</v>
      </c>
      <c r="O81">
        <v>0</v>
      </c>
      <c r="P81">
        <v>120</v>
      </c>
      <c r="Q81">
        <v>7</v>
      </c>
      <c r="R81" t="s">
        <v>425</v>
      </c>
      <c r="S81" t="str">
        <f t="shared" si="1"/>
        <v>AI4</v>
      </c>
      <c r="T81">
        <f>VLOOKUP(S81,Mang_Elev!$Q:$R,2,FALSE)</f>
        <v>0.51400000000000001</v>
      </c>
    </row>
    <row r="82" spans="1:20" x14ac:dyDescent="0.25">
      <c r="A82" s="1">
        <v>45048</v>
      </c>
      <c r="B82" s="2">
        <v>0.53402777777777777</v>
      </c>
      <c r="C82" t="s">
        <v>418</v>
      </c>
      <c r="D82" t="s">
        <v>424</v>
      </c>
      <c r="E82" t="s">
        <v>25</v>
      </c>
      <c r="F82" t="s">
        <v>43</v>
      </c>
      <c r="G82">
        <v>4</v>
      </c>
      <c r="H82">
        <f t="shared" ref="H82:H90" si="2">63-19</f>
        <v>44</v>
      </c>
      <c r="I82">
        <v>19</v>
      </c>
      <c r="J82">
        <v>0</v>
      </c>
      <c r="K82">
        <v>127</v>
      </c>
      <c r="L82">
        <v>90</v>
      </c>
      <c r="M82">
        <v>10</v>
      </c>
      <c r="N82">
        <v>0</v>
      </c>
      <c r="O82">
        <v>0</v>
      </c>
      <c r="P82">
        <v>78</v>
      </c>
      <c r="Q82">
        <v>4.5</v>
      </c>
      <c r="R82" t="s">
        <v>425</v>
      </c>
      <c r="S82" t="str">
        <f t="shared" si="1"/>
        <v>AI4</v>
      </c>
      <c r="T82">
        <f>VLOOKUP(S82,Mang_Elev!$Q:$R,2,FALSE)</f>
        <v>0.51400000000000001</v>
      </c>
    </row>
    <row r="83" spans="1:20" x14ac:dyDescent="0.25">
      <c r="A83" s="1">
        <v>45048</v>
      </c>
      <c r="B83" s="2">
        <v>0.53402777777777777</v>
      </c>
      <c r="C83" t="s">
        <v>418</v>
      </c>
      <c r="D83" t="s">
        <v>424</v>
      </c>
      <c r="E83" t="s">
        <v>25</v>
      </c>
      <c r="F83" t="s">
        <v>43</v>
      </c>
      <c r="G83">
        <v>4</v>
      </c>
      <c r="H83">
        <f t="shared" si="2"/>
        <v>44</v>
      </c>
      <c r="I83">
        <v>19</v>
      </c>
      <c r="J83">
        <v>0</v>
      </c>
      <c r="K83">
        <v>127</v>
      </c>
      <c r="L83">
        <v>90</v>
      </c>
      <c r="M83">
        <v>10</v>
      </c>
      <c r="N83">
        <v>0</v>
      </c>
      <c r="O83">
        <v>0</v>
      </c>
      <c r="P83">
        <v>129</v>
      </c>
      <c r="Q83">
        <v>7</v>
      </c>
      <c r="R83" t="s">
        <v>425</v>
      </c>
      <c r="S83" t="str">
        <f t="shared" si="1"/>
        <v>AI4</v>
      </c>
      <c r="T83">
        <f>VLOOKUP(S83,Mang_Elev!$Q:$R,2,FALSE)</f>
        <v>0.51400000000000001</v>
      </c>
    </row>
    <row r="84" spans="1:20" x14ac:dyDescent="0.25">
      <c r="A84" s="1">
        <v>45048</v>
      </c>
      <c r="B84" s="2">
        <v>0.53402777777777777</v>
      </c>
      <c r="C84" t="s">
        <v>418</v>
      </c>
      <c r="D84" t="s">
        <v>424</v>
      </c>
      <c r="E84" t="s">
        <v>25</v>
      </c>
      <c r="F84" t="s">
        <v>43</v>
      </c>
      <c r="G84">
        <v>4</v>
      </c>
      <c r="H84">
        <f t="shared" si="2"/>
        <v>44</v>
      </c>
      <c r="I84">
        <v>19</v>
      </c>
      <c r="J84">
        <v>0</v>
      </c>
      <c r="K84">
        <v>127</v>
      </c>
      <c r="L84">
        <v>90</v>
      </c>
      <c r="M84">
        <v>10</v>
      </c>
      <c r="N84">
        <v>0</v>
      </c>
      <c r="O84">
        <v>0</v>
      </c>
      <c r="P84">
        <v>126</v>
      </c>
      <c r="Q84">
        <v>8</v>
      </c>
      <c r="R84" t="s">
        <v>425</v>
      </c>
      <c r="S84" t="str">
        <f t="shared" si="1"/>
        <v>AI4</v>
      </c>
      <c r="T84">
        <f>VLOOKUP(S84,Mang_Elev!$Q:$R,2,FALSE)</f>
        <v>0.51400000000000001</v>
      </c>
    </row>
    <row r="85" spans="1:20" x14ac:dyDescent="0.25">
      <c r="A85" s="1">
        <v>45048</v>
      </c>
      <c r="B85" s="2">
        <v>0.53402777777777777</v>
      </c>
      <c r="C85" t="s">
        <v>418</v>
      </c>
      <c r="D85" t="s">
        <v>424</v>
      </c>
      <c r="E85" t="s">
        <v>25</v>
      </c>
      <c r="F85" t="s">
        <v>43</v>
      </c>
      <c r="G85">
        <v>4</v>
      </c>
      <c r="H85">
        <f t="shared" si="2"/>
        <v>44</v>
      </c>
      <c r="I85">
        <v>19</v>
      </c>
      <c r="J85">
        <v>0</v>
      </c>
      <c r="K85">
        <v>127</v>
      </c>
      <c r="L85">
        <v>90</v>
      </c>
      <c r="M85">
        <v>10</v>
      </c>
      <c r="N85">
        <v>0</v>
      </c>
      <c r="O85">
        <v>0</v>
      </c>
      <c r="P85">
        <v>199</v>
      </c>
      <c r="Q85">
        <v>7</v>
      </c>
      <c r="R85" t="s">
        <v>425</v>
      </c>
      <c r="S85" t="str">
        <f t="shared" si="1"/>
        <v>AI4</v>
      </c>
      <c r="T85">
        <f>VLOOKUP(S85,Mang_Elev!$Q:$R,2,FALSE)</f>
        <v>0.51400000000000001</v>
      </c>
    </row>
    <row r="86" spans="1:20" x14ac:dyDescent="0.25">
      <c r="A86" s="1">
        <v>45048</v>
      </c>
      <c r="B86" s="2">
        <v>0.53402777777777777</v>
      </c>
      <c r="C86" t="s">
        <v>418</v>
      </c>
      <c r="D86" t="s">
        <v>424</v>
      </c>
      <c r="E86" t="s">
        <v>25</v>
      </c>
      <c r="F86" t="s">
        <v>43</v>
      </c>
      <c r="G86">
        <v>4</v>
      </c>
      <c r="H86">
        <f t="shared" si="2"/>
        <v>44</v>
      </c>
      <c r="I86">
        <v>19</v>
      </c>
      <c r="J86">
        <v>0</v>
      </c>
      <c r="K86">
        <v>127</v>
      </c>
      <c r="L86">
        <v>90</v>
      </c>
      <c r="M86">
        <v>10</v>
      </c>
      <c r="N86">
        <v>0</v>
      </c>
      <c r="O86">
        <v>0</v>
      </c>
      <c r="P86">
        <v>95</v>
      </c>
      <c r="Q86">
        <v>8.5</v>
      </c>
      <c r="R86" t="s">
        <v>425</v>
      </c>
      <c r="S86" t="str">
        <f t="shared" si="1"/>
        <v>AI4</v>
      </c>
      <c r="T86">
        <f>VLOOKUP(S86,Mang_Elev!$Q:$R,2,FALSE)</f>
        <v>0.51400000000000001</v>
      </c>
    </row>
    <row r="87" spans="1:20" x14ac:dyDescent="0.25">
      <c r="A87" s="1">
        <v>45048</v>
      </c>
      <c r="B87" s="2">
        <v>0.53402777777777777</v>
      </c>
      <c r="C87" t="s">
        <v>418</v>
      </c>
      <c r="D87" t="s">
        <v>424</v>
      </c>
      <c r="E87" t="s">
        <v>25</v>
      </c>
      <c r="F87" t="s">
        <v>43</v>
      </c>
      <c r="G87">
        <v>4</v>
      </c>
      <c r="H87">
        <f t="shared" si="2"/>
        <v>44</v>
      </c>
      <c r="I87">
        <v>19</v>
      </c>
      <c r="J87">
        <v>0</v>
      </c>
      <c r="K87">
        <v>127</v>
      </c>
      <c r="L87">
        <v>90</v>
      </c>
      <c r="M87">
        <v>10</v>
      </c>
      <c r="N87">
        <v>0</v>
      </c>
      <c r="O87">
        <v>0</v>
      </c>
      <c r="P87">
        <v>111</v>
      </c>
      <c r="Q87">
        <v>7</v>
      </c>
      <c r="R87" t="s">
        <v>425</v>
      </c>
      <c r="S87" t="str">
        <f t="shared" si="1"/>
        <v>AI4</v>
      </c>
      <c r="T87">
        <f>VLOOKUP(S87,Mang_Elev!$Q:$R,2,FALSE)</f>
        <v>0.51400000000000001</v>
      </c>
    </row>
    <row r="88" spans="1:20" x14ac:dyDescent="0.25">
      <c r="A88" s="1">
        <v>45048</v>
      </c>
      <c r="B88" s="2">
        <v>0.53402777777777777</v>
      </c>
      <c r="C88" t="s">
        <v>418</v>
      </c>
      <c r="D88" t="s">
        <v>424</v>
      </c>
      <c r="E88" t="s">
        <v>25</v>
      </c>
      <c r="F88" t="s">
        <v>43</v>
      </c>
      <c r="G88">
        <v>4</v>
      </c>
      <c r="H88">
        <f t="shared" si="2"/>
        <v>44</v>
      </c>
      <c r="I88">
        <v>19</v>
      </c>
      <c r="J88">
        <v>0</v>
      </c>
      <c r="K88">
        <v>127</v>
      </c>
      <c r="L88">
        <v>90</v>
      </c>
      <c r="M88">
        <v>10</v>
      </c>
      <c r="N88">
        <v>0</v>
      </c>
      <c r="O88">
        <v>0</v>
      </c>
      <c r="P88">
        <v>186</v>
      </c>
      <c r="Q88">
        <v>5.5</v>
      </c>
      <c r="R88" t="s">
        <v>425</v>
      </c>
      <c r="S88" t="str">
        <f t="shared" si="1"/>
        <v>AI4</v>
      </c>
      <c r="T88">
        <f>VLOOKUP(S88,Mang_Elev!$Q:$R,2,FALSE)</f>
        <v>0.51400000000000001</v>
      </c>
    </row>
    <row r="89" spans="1:20" x14ac:dyDescent="0.25">
      <c r="A89" s="1">
        <v>45048</v>
      </c>
      <c r="B89" s="2">
        <v>0.53402777777777777</v>
      </c>
      <c r="C89" t="s">
        <v>418</v>
      </c>
      <c r="D89" t="s">
        <v>424</v>
      </c>
      <c r="E89" t="s">
        <v>25</v>
      </c>
      <c r="F89" t="s">
        <v>43</v>
      </c>
      <c r="G89">
        <v>4</v>
      </c>
      <c r="H89">
        <f t="shared" si="2"/>
        <v>44</v>
      </c>
      <c r="I89">
        <v>19</v>
      </c>
      <c r="J89">
        <v>0</v>
      </c>
      <c r="K89">
        <v>127</v>
      </c>
      <c r="L89">
        <v>90</v>
      </c>
      <c r="M89">
        <v>10</v>
      </c>
      <c r="N89">
        <v>0</v>
      </c>
      <c r="O89">
        <v>0</v>
      </c>
      <c r="P89">
        <v>100</v>
      </c>
      <c r="Q89">
        <v>7</v>
      </c>
      <c r="R89" t="s">
        <v>425</v>
      </c>
      <c r="S89" t="str">
        <f t="shared" si="1"/>
        <v>AI4</v>
      </c>
      <c r="T89">
        <f>VLOOKUP(S89,Mang_Elev!$Q:$R,2,FALSE)</f>
        <v>0.51400000000000001</v>
      </c>
    </row>
    <row r="90" spans="1:20" x14ac:dyDescent="0.25">
      <c r="A90" s="1">
        <v>45048</v>
      </c>
      <c r="B90" s="2">
        <v>0.53402777777777777</v>
      </c>
      <c r="C90" t="s">
        <v>418</v>
      </c>
      <c r="D90" t="s">
        <v>424</v>
      </c>
      <c r="E90" t="s">
        <v>25</v>
      </c>
      <c r="F90" t="s">
        <v>43</v>
      </c>
      <c r="G90">
        <v>4</v>
      </c>
      <c r="H90">
        <f t="shared" si="2"/>
        <v>44</v>
      </c>
      <c r="I90">
        <v>19</v>
      </c>
      <c r="J90">
        <v>0</v>
      </c>
      <c r="K90">
        <v>127</v>
      </c>
      <c r="L90">
        <v>90</v>
      </c>
      <c r="M90">
        <v>10</v>
      </c>
      <c r="N90">
        <v>0</v>
      </c>
      <c r="O90">
        <v>0</v>
      </c>
      <c r="P90">
        <v>130</v>
      </c>
      <c r="Q90">
        <v>7</v>
      </c>
      <c r="R90" t="s">
        <v>425</v>
      </c>
      <c r="S90" t="str">
        <f t="shared" si="1"/>
        <v>AI4</v>
      </c>
      <c r="T90">
        <f>VLOOKUP(S90,Mang_Elev!$Q:$R,2,FALSE)</f>
        <v>0.51400000000000001</v>
      </c>
    </row>
    <row r="91" spans="1:20" x14ac:dyDescent="0.25">
      <c r="A91" s="1">
        <v>45048</v>
      </c>
      <c r="B91" s="2">
        <v>0.53402777777777777</v>
      </c>
      <c r="C91" t="s">
        <v>418</v>
      </c>
      <c r="D91" t="s">
        <v>424</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418</v>
      </c>
      <c r="D92" t="s">
        <v>424</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418</v>
      </c>
      <c r="D93" t="s">
        <v>424</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418</v>
      </c>
      <c r="D94" t="s">
        <v>424</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418</v>
      </c>
      <c r="D95" t="s">
        <v>424</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418</v>
      </c>
      <c r="D96" t="s">
        <v>424</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418</v>
      </c>
      <c r="D97" t="s">
        <v>424</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418</v>
      </c>
      <c r="D98" t="s">
        <v>424</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418</v>
      </c>
      <c r="D99" t="s">
        <v>424</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418</v>
      </c>
      <c r="D100" t="s">
        <v>424</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418</v>
      </c>
      <c r="D101" t="s">
        <v>426</v>
      </c>
      <c r="E101" t="s">
        <v>25</v>
      </c>
      <c r="F101" t="s">
        <v>43</v>
      </c>
      <c r="G101">
        <v>5</v>
      </c>
      <c r="H101">
        <v>2</v>
      </c>
      <c r="I101">
        <v>6</v>
      </c>
      <c r="J101">
        <v>0</v>
      </c>
      <c r="K101">
        <v>185</v>
      </c>
      <c r="L101" t="s">
        <v>253</v>
      </c>
      <c r="M101" t="s">
        <v>253</v>
      </c>
      <c r="N101" t="s">
        <v>253</v>
      </c>
      <c r="O101" t="s">
        <v>253</v>
      </c>
      <c r="P101">
        <v>250</v>
      </c>
      <c r="Q101">
        <v>6</v>
      </c>
      <c r="R101" t="s">
        <v>427</v>
      </c>
      <c r="S101" t="str">
        <f t="shared" si="1"/>
        <v>AI5</v>
      </c>
      <c r="T101">
        <f>VLOOKUP(S101,Mang_Elev!$Q:$R,2,FALSE)</f>
        <v>0.54</v>
      </c>
    </row>
    <row r="102" spans="1:20" x14ac:dyDescent="0.25">
      <c r="A102" s="1">
        <v>45054</v>
      </c>
      <c r="B102" s="2">
        <v>0.57500000000000007</v>
      </c>
      <c r="C102" t="s">
        <v>418</v>
      </c>
      <c r="D102" t="s">
        <v>426</v>
      </c>
      <c r="E102" t="s">
        <v>25</v>
      </c>
      <c r="F102" t="s">
        <v>43</v>
      </c>
      <c r="G102">
        <v>5</v>
      </c>
      <c r="H102">
        <v>2</v>
      </c>
      <c r="I102">
        <v>6</v>
      </c>
      <c r="J102">
        <v>0</v>
      </c>
      <c r="K102">
        <v>185</v>
      </c>
      <c r="L102" t="s">
        <v>253</v>
      </c>
      <c r="M102" t="s">
        <v>253</v>
      </c>
      <c r="N102" t="s">
        <v>253</v>
      </c>
      <c r="O102" t="s">
        <v>253</v>
      </c>
      <c r="P102">
        <v>197</v>
      </c>
      <c r="Q102">
        <v>4.5</v>
      </c>
      <c r="R102" t="s">
        <v>427</v>
      </c>
      <c r="S102" t="str">
        <f t="shared" si="1"/>
        <v>AI5</v>
      </c>
      <c r="T102">
        <f>VLOOKUP(S102,Mang_Elev!$Q:$R,2,FALSE)</f>
        <v>0.54</v>
      </c>
    </row>
    <row r="103" spans="1:20" x14ac:dyDescent="0.25">
      <c r="A103" s="1">
        <v>45054</v>
      </c>
      <c r="B103" s="2">
        <v>0.57500000000000007</v>
      </c>
      <c r="C103" t="s">
        <v>418</v>
      </c>
      <c r="D103" t="s">
        <v>426</v>
      </c>
      <c r="E103" t="s">
        <v>25</v>
      </c>
      <c r="F103" t="s">
        <v>43</v>
      </c>
      <c r="G103">
        <v>5</v>
      </c>
      <c r="H103">
        <v>2</v>
      </c>
      <c r="I103">
        <v>6</v>
      </c>
      <c r="J103">
        <v>0</v>
      </c>
      <c r="K103">
        <v>185</v>
      </c>
      <c r="L103" t="s">
        <v>253</v>
      </c>
      <c r="M103" t="s">
        <v>253</v>
      </c>
      <c r="N103" t="s">
        <v>253</v>
      </c>
      <c r="O103" t="s">
        <v>253</v>
      </c>
      <c r="P103">
        <v>281</v>
      </c>
      <c r="Q103">
        <v>7</v>
      </c>
      <c r="R103" t="s">
        <v>427</v>
      </c>
      <c r="S103" t="str">
        <f t="shared" si="1"/>
        <v>AI5</v>
      </c>
      <c r="T103">
        <f>VLOOKUP(S103,Mang_Elev!$Q:$R,2,FALSE)</f>
        <v>0.54</v>
      </c>
    </row>
    <row r="104" spans="1:20" x14ac:dyDescent="0.25">
      <c r="A104" s="1">
        <v>45054</v>
      </c>
      <c r="B104" s="2">
        <v>0.57500000000000007</v>
      </c>
      <c r="C104" t="s">
        <v>418</v>
      </c>
      <c r="D104" t="s">
        <v>426</v>
      </c>
      <c r="E104" t="s">
        <v>25</v>
      </c>
      <c r="F104" t="s">
        <v>43</v>
      </c>
      <c r="G104">
        <v>5</v>
      </c>
      <c r="H104">
        <v>2</v>
      </c>
      <c r="I104">
        <v>6</v>
      </c>
      <c r="J104">
        <v>0</v>
      </c>
      <c r="K104">
        <v>185</v>
      </c>
      <c r="L104" t="s">
        <v>253</v>
      </c>
      <c r="M104" t="s">
        <v>253</v>
      </c>
      <c r="N104" t="s">
        <v>253</v>
      </c>
      <c r="O104" t="s">
        <v>253</v>
      </c>
      <c r="P104">
        <v>284</v>
      </c>
      <c r="Q104">
        <v>7</v>
      </c>
      <c r="R104" t="s">
        <v>427</v>
      </c>
      <c r="S104" t="str">
        <f t="shared" si="1"/>
        <v>AI5</v>
      </c>
      <c r="T104">
        <f>VLOOKUP(S104,Mang_Elev!$Q:$R,2,FALSE)</f>
        <v>0.54</v>
      </c>
    </row>
    <row r="105" spans="1:20" x14ac:dyDescent="0.25">
      <c r="A105" s="1">
        <v>45054</v>
      </c>
      <c r="B105" s="2">
        <v>0.57500000000000007</v>
      </c>
      <c r="C105" t="s">
        <v>418</v>
      </c>
      <c r="D105" t="s">
        <v>426</v>
      </c>
      <c r="E105" t="s">
        <v>25</v>
      </c>
      <c r="F105" t="s">
        <v>43</v>
      </c>
      <c r="G105">
        <v>5</v>
      </c>
      <c r="H105">
        <v>2</v>
      </c>
      <c r="I105">
        <v>6</v>
      </c>
      <c r="J105">
        <v>0</v>
      </c>
      <c r="K105">
        <v>185</v>
      </c>
      <c r="L105" t="s">
        <v>253</v>
      </c>
      <c r="M105" t="s">
        <v>253</v>
      </c>
      <c r="N105" t="s">
        <v>253</v>
      </c>
      <c r="O105" t="s">
        <v>253</v>
      </c>
      <c r="P105">
        <v>212</v>
      </c>
      <c r="Q105">
        <v>7</v>
      </c>
      <c r="R105" t="s">
        <v>427</v>
      </c>
      <c r="S105" t="str">
        <f t="shared" si="1"/>
        <v>AI5</v>
      </c>
      <c r="T105">
        <f>VLOOKUP(S105,Mang_Elev!$Q:$R,2,FALSE)</f>
        <v>0.54</v>
      </c>
    </row>
    <row r="106" spans="1:20" x14ac:dyDescent="0.25">
      <c r="A106" s="1">
        <v>45054</v>
      </c>
      <c r="B106" s="2">
        <v>0.57500000000000007</v>
      </c>
      <c r="C106" t="s">
        <v>418</v>
      </c>
      <c r="D106" t="s">
        <v>426</v>
      </c>
      <c r="E106" t="s">
        <v>25</v>
      </c>
      <c r="F106" t="s">
        <v>43</v>
      </c>
      <c r="G106">
        <v>5</v>
      </c>
      <c r="H106">
        <v>2</v>
      </c>
      <c r="I106">
        <v>6</v>
      </c>
      <c r="J106">
        <v>0</v>
      </c>
      <c r="K106">
        <v>185</v>
      </c>
      <c r="L106" t="s">
        <v>253</v>
      </c>
      <c r="M106" t="s">
        <v>253</v>
      </c>
      <c r="N106" t="s">
        <v>253</v>
      </c>
      <c r="O106" t="s">
        <v>253</v>
      </c>
      <c r="P106">
        <v>165</v>
      </c>
      <c r="Q106">
        <v>5.5</v>
      </c>
      <c r="R106" t="s">
        <v>427</v>
      </c>
      <c r="S106" t="str">
        <f t="shared" si="1"/>
        <v>AI5</v>
      </c>
      <c r="T106">
        <f>VLOOKUP(S106,Mang_Elev!$Q:$R,2,FALSE)</f>
        <v>0.54</v>
      </c>
    </row>
    <row r="107" spans="1:20" x14ac:dyDescent="0.25">
      <c r="A107" s="1">
        <v>45054</v>
      </c>
      <c r="B107" s="2">
        <v>0.57500000000000007</v>
      </c>
      <c r="C107" t="s">
        <v>418</v>
      </c>
      <c r="D107" t="s">
        <v>426</v>
      </c>
      <c r="E107" t="s">
        <v>25</v>
      </c>
      <c r="F107" t="s">
        <v>43</v>
      </c>
      <c r="G107">
        <v>5</v>
      </c>
      <c r="H107">
        <v>2</v>
      </c>
      <c r="I107">
        <v>6</v>
      </c>
      <c r="J107">
        <v>0</v>
      </c>
      <c r="K107">
        <v>185</v>
      </c>
      <c r="L107" t="s">
        <v>253</v>
      </c>
      <c r="M107" t="s">
        <v>253</v>
      </c>
      <c r="N107" t="s">
        <v>253</v>
      </c>
      <c r="O107" t="s">
        <v>253</v>
      </c>
      <c r="P107">
        <v>220</v>
      </c>
      <c r="Q107">
        <v>19</v>
      </c>
      <c r="R107" t="s">
        <v>427</v>
      </c>
      <c r="S107" t="str">
        <f t="shared" si="1"/>
        <v>AI5</v>
      </c>
      <c r="T107">
        <f>VLOOKUP(S107,Mang_Elev!$Q:$R,2,FALSE)</f>
        <v>0.54</v>
      </c>
    </row>
    <row r="108" spans="1:20" x14ac:dyDescent="0.25">
      <c r="A108" s="1">
        <v>45054</v>
      </c>
      <c r="B108" s="2">
        <v>0.57500000000000007</v>
      </c>
      <c r="C108" t="s">
        <v>418</v>
      </c>
      <c r="D108" t="s">
        <v>426</v>
      </c>
      <c r="E108" t="s">
        <v>25</v>
      </c>
      <c r="F108" t="s">
        <v>43</v>
      </c>
      <c r="G108">
        <v>5</v>
      </c>
      <c r="H108">
        <v>2</v>
      </c>
      <c r="I108">
        <v>6</v>
      </c>
      <c r="J108">
        <v>0</v>
      </c>
      <c r="K108">
        <v>185</v>
      </c>
      <c r="L108" t="s">
        <v>253</v>
      </c>
      <c r="M108" t="s">
        <v>253</v>
      </c>
      <c r="N108" t="s">
        <v>253</v>
      </c>
      <c r="O108" t="s">
        <v>253</v>
      </c>
      <c r="P108">
        <v>130</v>
      </c>
      <c r="Q108">
        <v>5</v>
      </c>
      <c r="R108" t="s">
        <v>427</v>
      </c>
      <c r="S108" t="str">
        <f t="shared" si="1"/>
        <v>AI5</v>
      </c>
      <c r="T108">
        <f>VLOOKUP(S108,Mang_Elev!$Q:$R,2,FALSE)</f>
        <v>0.54</v>
      </c>
    </row>
    <row r="109" spans="1:20" x14ac:dyDescent="0.25">
      <c r="A109" s="1">
        <v>45054</v>
      </c>
      <c r="B109" s="2">
        <v>0.57500000000000007</v>
      </c>
      <c r="C109" t="s">
        <v>418</v>
      </c>
      <c r="D109" t="s">
        <v>426</v>
      </c>
      <c r="E109" t="s">
        <v>25</v>
      </c>
      <c r="F109" t="s">
        <v>43</v>
      </c>
      <c r="G109">
        <v>5</v>
      </c>
      <c r="H109">
        <v>2</v>
      </c>
      <c r="I109">
        <v>6</v>
      </c>
      <c r="J109">
        <v>0</v>
      </c>
      <c r="K109">
        <v>185</v>
      </c>
      <c r="L109" t="s">
        <v>253</v>
      </c>
      <c r="M109" t="s">
        <v>253</v>
      </c>
      <c r="N109" t="s">
        <v>253</v>
      </c>
      <c r="O109" t="s">
        <v>253</v>
      </c>
      <c r="P109">
        <v>234</v>
      </c>
      <c r="Q109">
        <v>8</v>
      </c>
      <c r="R109" t="s">
        <v>427</v>
      </c>
      <c r="S109" t="str">
        <f t="shared" si="1"/>
        <v>AI5</v>
      </c>
      <c r="T109">
        <f>VLOOKUP(S109,Mang_Elev!$Q:$R,2,FALSE)</f>
        <v>0.54</v>
      </c>
    </row>
    <row r="110" spans="1:20" x14ac:dyDescent="0.25">
      <c r="A110" s="1">
        <v>45054</v>
      </c>
      <c r="B110" s="2">
        <v>0.57500000000000007</v>
      </c>
      <c r="C110" t="s">
        <v>418</v>
      </c>
      <c r="D110" t="s">
        <v>426</v>
      </c>
      <c r="E110" t="s">
        <v>25</v>
      </c>
      <c r="F110" t="s">
        <v>43</v>
      </c>
      <c r="G110">
        <v>5</v>
      </c>
      <c r="H110">
        <v>2</v>
      </c>
      <c r="I110">
        <v>6</v>
      </c>
      <c r="J110">
        <v>0</v>
      </c>
      <c r="K110">
        <v>185</v>
      </c>
      <c r="L110" t="s">
        <v>253</v>
      </c>
      <c r="M110" t="s">
        <v>253</v>
      </c>
      <c r="N110" t="s">
        <v>253</v>
      </c>
      <c r="O110" t="s">
        <v>253</v>
      </c>
      <c r="P110">
        <v>220</v>
      </c>
      <c r="Q110">
        <v>8</v>
      </c>
      <c r="R110" t="s">
        <v>427</v>
      </c>
      <c r="S110" t="str">
        <f t="shared" si="1"/>
        <v>AI5</v>
      </c>
      <c r="T110">
        <f>VLOOKUP(S110,Mang_Elev!$Q:$R,2,FALSE)</f>
        <v>0.54</v>
      </c>
    </row>
    <row r="111" spans="1:20" x14ac:dyDescent="0.25">
      <c r="A111" s="1">
        <v>45054</v>
      </c>
      <c r="B111" s="2">
        <v>0.57500000000000007</v>
      </c>
      <c r="C111" t="s">
        <v>418</v>
      </c>
      <c r="D111" t="s">
        <v>426</v>
      </c>
      <c r="E111" t="s">
        <v>25</v>
      </c>
      <c r="F111" t="s">
        <v>43</v>
      </c>
      <c r="G111">
        <v>5</v>
      </c>
      <c r="H111">
        <v>0</v>
      </c>
      <c r="I111">
        <v>3</v>
      </c>
      <c r="J111">
        <v>0</v>
      </c>
      <c r="K111">
        <v>179</v>
      </c>
      <c r="L111" t="s">
        <v>253</v>
      </c>
      <c r="M111" t="s">
        <v>253</v>
      </c>
      <c r="N111" t="s">
        <v>253</v>
      </c>
      <c r="O111" t="s">
        <v>253</v>
      </c>
      <c r="P111">
        <v>186</v>
      </c>
      <c r="Q111">
        <v>5.5</v>
      </c>
      <c r="R111" t="s">
        <v>427</v>
      </c>
      <c r="S111" t="str">
        <f t="shared" si="1"/>
        <v>AI5</v>
      </c>
      <c r="T111">
        <f>VLOOKUP(S111,Mang_Elev!$Q:$R,2,FALSE)</f>
        <v>0.54</v>
      </c>
    </row>
    <row r="112" spans="1:20" x14ac:dyDescent="0.25">
      <c r="A112" s="1">
        <v>45054</v>
      </c>
      <c r="B112" s="2">
        <v>0.57500000000000007</v>
      </c>
      <c r="C112" t="s">
        <v>418</v>
      </c>
      <c r="D112" t="s">
        <v>426</v>
      </c>
      <c r="E112" t="s">
        <v>25</v>
      </c>
      <c r="F112" t="s">
        <v>43</v>
      </c>
      <c r="G112">
        <v>5</v>
      </c>
      <c r="H112">
        <v>0</v>
      </c>
      <c r="I112">
        <v>3</v>
      </c>
      <c r="J112">
        <v>0</v>
      </c>
      <c r="K112">
        <v>179</v>
      </c>
      <c r="L112" t="s">
        <v>253</v>
      </c>
      <c r="M112" t="s">
        <v>253</v>
      </c>
      <c r="N112" t="s">
        <v>253</v>
      </c>
      <c r="O112" t="s">
        <v>253</v>
      </c>
      <c r="P112">
        <v>222</v>
      </c>
      <c r="Q112">
        <v>8</v>
      </c>
      <c r="R112" t="s">
        <v>427</v>
      </c>
      <c r="S112" t="str">
        <f t="shared" si="1"/>
        <v>AI5</v>
      </c>
      <c r="T112">
        <f>VLOOKUP(S112,Mang_Elev!$Q:$R,2,FALSE)</f>
        <v>0.54</v>
      </c>
    </row>
    <row r="113" spans="1:20" x14ac:dyDescent="0.25">
      <c r="A113" s="1">
        <v>45054</v>
      </c>
      <c r="B113" s="2">
        <v>0.57500000000000007</v>
      </c>
      <c r="C113" t="s">
        <v>418</v>
      </c>
      <c r="D113" t="s">
        <v>426</v>
      </c>
      <c r="E113" t="s">
        <v>25</v>
      </c>
      <c r="F113" t="s">
        <v>43</v>
      </c>
      <c r="G113">
        <v>5</v>
      </c>
      <c r="H113">
        <v>0</v>
      </c>
      <c r="I113">
        <v>3</v>
      </c>
      <c r="J113">
        <v>0</v>
      </c>
      <c r="K113">
        <v>179</v>
      </c>
      <c r="L113" t="s">
        <v>253</v>
      </c>
      <c r="M113" t="s">
        <v>253</v>
      </c>
      <c r="N113" t="s">
        <v>253</v>
      </c>
      <c r="O113" t="s">
        <v>253</v>
      </c>
      <c r="P113">
        <v>189</v>
      </c>
      <c r="Q113">
        <v>5</v>
      </c>
      <c r="R113" t="s">
        <v>427</v>
      </c>
      <c r="S113" t="str">
        <f t="shared" si="1"/>
        <v>AI5</v>
      </c>
      <c r="T113">
        <f>VLOOKUP(S113,Mang_Elev!$Q:$R,2,FALSE)</f>
        <v>0.54</v>
      </c>
    </row>
    <row r="114" spans="1:20" x14ac:dyDescent="0.25">
      <c r="A114" s="1">
        <v>45054</v>
      </c>
      <c r="B114" s="2">
        <v>0.57500000000000007</v>
      </c>
      <c r="C114" t="s">
        <v>418</v>
      </c>
      <c r="D114" t="s">
        <v>426</v>
      </c>
      <c r="E114" t="s">
        <v>25</v>
      </c>
      <c r="F114" t="s">
        <v>43</v>
      </c>
      <c r="G114">
        <v>5</v>
      </c>
      <c r="H114">
        <v>0</v>
      </c>
      <c r="I114">
        <v>3</v>
      </c>
      <c r="J114">
        <v>0</v>
      </c>
      <c r="K114">
        <v>179</v>
      </c>
      <c r="L114" t="s">
        <v>253</v>
      </c>
      <c r="M114" t="s">
        <v>253</v>
      </c>
      <c r="N114" t="s">
        <v>253</v>
      </c>
      <c r="O114" t="s">
        <v>253</v>
      </c>
      <c r="P114">
        <v>227</v>
      </c>
      <c r="Q114">
        <v>5</v>
      </c>
      <c r="R114" t="s">
        <v>427</v>
      </c>
      <c r="S114" t="str">
        <f t="shared" si="1"/>
        <v>AI5</v>
      </c>
      <c r="T114">
        <f>VLOOKUP(S114,Mang_Elev!$Q:$R,2,FALSE)</f>
        <v>0.54</v>
      </c>
    </row>
    <row r="115" spans="1:20" x14ac:dyDescent="0.25">
      <c r="A115" s="1">
        <v>45054</v>
      </c>
      <c r="B115" s="2">
        <v>0.57500000000000007</v>
      </c>
      <c r="C115" t="s">
        <v>418</v>
      </c>
      <c r="D115" t="s">
        <v>426</v>
      </c>
      <c r="E115" t="s">
        <v>25</v>
      </c>
      <c r="F115" t="s">
        <v>43</v>
      </c>
      <c r="G115">
        <v>5</v>
      </c>
      <c r="H115">
        <v>0</v>
      </c>
      <c r="I115">
        <v>3</v>
      </c>
      <c r="J115">
        <v>0</v>
      </c>
      <c r="K115">
        <v>179</v>
      </c>
      <c r="L115" t="s">
        <v>253</v>
      </c>
      <c r="M115" t="s">
        <v>253</v>
      </c>
      <c r="N115" t="s">
        <v>253</v>
      </c>
      <c r="O115" t="s">
        <v>253</v>
      </c>
      <c r="P115">
        <v>198</v>
      </c>
      <c r="Q115">
        <v>10</v>
      </c>
      <c r="R115" t="s">
        <v>427</v>
      </c>
      <c r="S115" t="str">
        <f t="shared" si="1"/>
        <v>AI5</v>
      </c>
      <c r="T115">
        <f>VLOOKUP(S115,Mang_Elev!$Q:$R,2,FALSE)</f>
        <v>0.54</v>
      </c>
    </row>
    <row r="116" spans="1:20" x14ac:dyDescent="0.25">
      <c r="A116" s="1">
        <v>45054</v>
      </c>
      <c r="B116" s="2">
        <v>0.57500000000000007</v>
      </c>
      <c r="C116" t="s">
        <v>418</v>
      </c>
      <c r="D116" t="s">
        <v>426</v>
      </c>
      <c r="E116" t="s">
        <v>25</v>
      </c>
      <c r="F116" t="s">
        <v>43</v>
      </c>
      <c r="G116">
        <v>5</v>
      </c>
      <c r="H116">
        <v>0</v>
      </c>
      <c r="I116">
        <v>3</v>
      </c>
      <c r="J116">
        <v>0</v>
      </c>
      <c r="K116">
        <v>179</v>
      </c>
      <c r="L116" t="s">
        <v>253</v>
      </c>
      <c r="M116" t="s">
        <v>253</v>
      </c>
      <c r="N116" t="s">
        <v>253</v>
      </c>
      <c r="O116" t="s">
        <v>253</v>
      </c>
      <c r="P116">
        <v>240</v>
      </c>
      <c r="Q116">
        <v>5.9</v>
      </c>
      <c r="R116" t="s">
        <v>427</v>
      </c>
      <c r="S116" t="str">
        <f t="shared" si="1"/>
        <v>AI5</v>
      </c>
      <c r="T116">
        <f>VLOOKUP(S116,Mang_Elev!$Q:$R,2,FALSE)</f>
        <v>0.54</v>
      </c>
    </row>
    <row r="117" spans="1:20" x14ac:dyDescent="0.25">
      <c r="A117" s="1">
        <v>45054</v>
      </c>
      <c r="B117" s="2">
        <v>0.57500000000000007</v>
      </c>
      <c r="C117" t="s">
        <v>418</v>
      </c>
      <c r="D117" t="s">
        <v>426</v>
      </c>
      <c r="E117" t="s">
        <v>25</v>
      </c>
      <c r="F117" t="s">
        <v>43</v>
      </c>
      <c r="G117">
        <v>5</v>
      </c>
      <c r="H117">
        <v>0</v>
      </c>
      <c r="I117">
        <v>3</v>
      </c>
      <c r="J117">
        <v>0</v>
      </c>
      <c r="K117">
        <v>179</v>
      </c>
      <c r="L117" t="s">
        <v>253</v>
      </c>
      <c r="M117" t="s">
        <v>253</v>
      </c>
      <c r="N117" t="s">
        <v>253</v>
      </c>
      <c r="O117" t="s">
        <v>253</v>
      </c>
      <c r="P117">
        <v>164</v>
      </c>
      <c r="Q117">
        <v>8</v>
      </c>
      <c r="R117" t="s">
        <v>427</v>
      </c>
      <c r="S117" t="str">
        <f t="shared" si="1"/>
        <v>AI5</v>
      </c>
      <c r="T117">
        <f>VLOOKUP(S117,Mang_Elev!$Q:$R,2,FALSE)</f>
        <v>0.54</v>
      </c>
    </row>
    <row r="118" spans="1:20" x14ac:dyDescent="0.25">
      <c r="A118" s="1">
        <v>45054</v>
      </c>
      <c r="B118" s="2">
        <v>0.57500000000000007</v>
      </c>
      <c r="C118" t="s">
        <v>418</v>
      </c>
      <c r="D118" t="s">
        <v>426</v>
      </c>
      <c r="E118" t="s">
        <v>25</v>
      </c>
      <c r="F118" t="s">
        <v>43</v>
      </c>
      <c r="G118">
        <v>5</v>
      </c>
      <c r="H118">
        <v>0</v>
      </c>
      <c r="I118">
        <v>3</v>
      </c>
      <c r="J118">
        <v>0</v>
      </c>
      <c r="K118">
        <v>179</v>
      </c>
      <c r="L118" t="s">
        <v>253</v>
      </c>
      <c r="M118" t="s">
        <v>253</v>
      </c>
      <c r="N118" t="s">
        <v>253</v>
      </c>
      <c r="O118" t="s">
        <v>253</v>
      </c>
      <c r="P118">
        <v>178</v>
      </c>
      <c r="Q118">
        <v>7</v>
      </c>
      <c r="R118" t="s">
        <v>427</v>
      </c>
      <c r="S118" t="str">
        <f t="shared" si="1"/>
        <v>AI5</v>
      </c>
      <c r="T118">
        <f>VLOOKUP(S118,Mang_Elev!$Q:$R,2,FALSE)</f>
        <v>0.54</v>
      </c>
    </row>
    <row r="119" spans="1:20" x14ac:dyDescent="0.25">
      <c r="A119" s="1">
        <v>45054</v>
      </c>
      <c r="B119" s="2">
        <v>0.57500000000000007</v>
      </c>
      <c r="C119" t="s">
        <v>418</v>
      </c>
      <c r="D119" t="s">
        <v>426</v>
      </c>
      <c r="E119" t="s">
        <v>25</v>
      </c>
      <c r="F119" t="s">
        <v>43</v>
      </c>
      <c r="G119">
        <v>5</v>
      </c>
      <c r="H119">
        <v>0</v>
      </c>
      <c r="I119">
        <v>3</v>
      </c>
      <c r="J119">
        <v>0</v>
      </c>
      <c r="K119">
        <v>179</v>
      </c>
      <c r="L119" t="s">
        <v>253</v>
      </c>
      <c r="M119" t="s">
        <v>253</v>
      </c>
      <c r="N119" t="s">
        <v>253</v>
      </c>
      <c r="O119" t="s">
        <v>253</v>
      </c>
      <c r="P119">
        <v>152</v>
      </c>
      <c r="Q119">
        <v>13</v>
      </c>
      <c r="R119" t="s">
        <v>427</v>
      </c>
      <c r="S119" t="str">
        <f t="shared" si="1"/>
        <v>AI5</v>
      </c>
      <c r="T119">
        <f>VLOOKUP(S119,Mang_Elev!$Q:$R,2,FALSE)</f>
        <v>0.54</v>
      </c>
    </row>
    <row r="120" spans="1:20" x14ac:dyDescent="0.25">
      <c r="A120" s="1">
        <v>45054</v>
      </c>
      <c r="B120" s="2">
        <v>0.57500000000000007</v>
      </c>
      <c r="C120" t="s">
        <v>418</v>
      </c>
      <c r="D120" t="s">
        <v>426</v>
      </c>
      <c r="E120" t="s">
        <v>25</v>
      </c>
      <c r="F120" t="s">
        <v>43</v>
      </c>
      <c r="G120">
        <v>5</v>
      </c>
      <c r="H120">
        <v>0</v>
      </c>
      <c r="I120">
        <v>3</v>
      </c>
      <c r="J120">
        <v>0</v>
      </c>
      <c r="K120">
        <v>179</v>
      </c>
      <c r="L120" t="s">
        <v>253</v>
      </c>
      <c r="M120" t="s">
        <v>253</v>
      </c>
      <c r="N120" t="s">
        <v>253</v>
      </c>
      <c r="O120" t="s">
        <v>253</v>
      </c>
      <c r="P120">
        <v>182</v>
      </c>
      <c r="Q120">
        <v>3</v>
      </c>
      <c r="R120" t="s">
        <v>427</v>
      </c>
      <c r="S120" t="str">
        <f t="shared" si="1"/>
        <v>AI5</v>
      </c>
      <c r="T120">
        <f>VLOOKUP(S120,Mang_Elev!$Q:$R,2,FALSE)</f>
        <v>0.54</v>
      </c>
    </row>
    <row r="121" spans="1:20" x14ac:dyDescent="0.25">
      <c r="A121" s="1">
        <v>45058</v>
      </c>
      <c r="B121" s="2">
        <v>0.59027777777777779</v>
      </c>
      <c r="C121" t="s">
        <v>418</v>
      </c>
      <c r="D121" t="s">
        <v>423</v>
      </c>
      <c r="E121" t="s">
        <v>25</v>
      </c>
      <c r="F121" t="s">
        <v>26</v>
      </c>
      <c r="G121">
        <v>3</v>
      </c>
      <c r="H121">
        <v>0</v>
      </c>
      <c r="I121">
        <v>0</v>
      </c>
      <c r="J121">
        <v>0</v>
      </c>
      <c r="K121">
        <v>77</v>
      </c>
      <c r="L121">
        <v>0</v>
      </c>
      <c r="M121">
        <v>100</v>
      </c>
      <c r="N121">
        <v>0</v>
      </c>
      <c r="O121">
        <v>0</v>
      </c>
      <c r="P121">
        <v>24</v>
      </c>
      <c r="Q121">
        <v>6</v>
      </c>
      <c r="R121" t="s">
        <v>428</v>
      </c>
      <c r="S121" t="str">
        <f t="shared" si="1"/>
        <v>SI3</v>
      </c>
      <c r="T121">
        <f>VLOOKUP(S121,Mang_Elev!$Q:$R,2,FALSE)</f>
        <v>0.68899999999999995</v>
      </c>
    </row>
    <row r="122" spans="1:20" x14ac:dyDescent="0.25">
      <c r="A122" s="1">
        <v>45058</v>
      </c>
      <c r="B122" s="2">
        <v>0.59027777777777779</v>
      </c>
      <c r="C122" t="s">
        <v>418</v>
      </c>
      <c r="D122" t="s">
        <v>423</v>
      </c>
      <c r="E122" t="s">
        <v>25</v>
      </c>
      <c r="F122" t="s">
        <v>26</v>
      </c>
      <c r="G122">
        <v>3</v>
      </c>
      <c r="H122">
        <v>0</v>
      </c>
      <c r="I122">
        <v>0</v>
      </c>
      <c r="J122">
        <v>0</v>
      </c>
      <c r="K122">
        <v>77</v>
      </c>
      <c r="L122">
        <v>0</v>
      </c>
      <c r="M122">
        <v>100</v>
      </c>
      <c r="N122">
        <v>0</v>
      </c>
      <c r="O122">
        <v>0</v>
      </c>
      <c r="P122">
        <v>13</v>
      </c>
      <c r="Q122">
        <v>5</v>
      </c>
      <c r="R122" t="s">
        <v>428</v>
      </c>
      <c r="S122" t="str">
        <f t="shared" si="1"/>
        <v>SI3</v>
      </c>
      <c r="T122">
        <f>VLOOKUP(S122,Mang_Elev!$Q:$R,2,FALSE)</f>
        <v>0.68899999999999995</v>
      </c>
    </row>
    <row r="123" spans="1:20" x14ac:dyDescent="0.25">
      <c r="A123" s="1">
        <v>45058</v>
      </c>
      <c r="B123" s="2">
        <v>0.59027777777777779</v>
      </c>
      <c r="C123" t="s">
        <v>418</v>
      </c>
      <c r="D123" t="s">
        <v>423</v>
      </c>
      <c r="E123" t="s">
        <v>25</v>
      </c>
      <c r="F123" t="s">
        <v>26</v>
      </c>
      <c r="G123">
        <v>3</v>
      </c>
      <c r="H123">
        <v>0</v>
      </c>
      <c r="I123">
        <v>0</v>
      </c>
      <c r="J123">
        <v>0</v>
      </c>
      <c r="K123">
        <v>77</v>
      </c>
      <c r="L123">
        <v>0</v>
      </c>
      <c r="M123">
        <v>100</v>
      </c>
      <c r="N123">
        <v>0</v>
      </c>
      <c r="O123">
        <v>0</v>
      </c>
      <c r="P123">
        <v>30</v>
      </c>
      <c r="Q123">
        <v>6</v>
      </c>
      <c r="R123" t="s">
        <v>428</v>
      </c>
      <c r="S123" t="str">
        <f t="shared" si="1"/>
        <v>SI3</v>
      </c>
      <c r="T123">
        <f>VLOOKUP(S123,Mang_Elev!$Q:$R,2,FALSE)</f>
        <v>0.68899999999999995</v>
      </c>
    </row>
    <row r="124" spans="1:20" x14ac:dyDescent="0.25">
      <c r="A124" s="1">
        <v>45058</v>
      </c>
      <c r="B124" s="2">
        <v>0.59027777777777779</v>
      </c>
      <c r="C124" t="s">
        <v>418</v>
      </c>
      <c r="D124" t="s">
        <v>423</v>
      </c>
      <c r="E124" t="s">
        <v>25</v>
      </c>
      <c r="F124" t="s">
        <v>26</v>
      </c>
      <c r="G124">
        <v>3</v>
      </c>
      <c r="H124">
        <v>0</v>
      </c>
      <c r="I124">
        <v>0</v>
      </c>
      <c r="J124">
        <v>0</v>
      </c>
      <c r="K124">
        <v>77</v>
      </c>
      <c r="L124">
        <v>0</v>
      </c>
      <c r="M124">
        <v>100</v>
      </c>
      <c r="N124">
        <v>0</v>
      </c>
      <c r="O124">
        <v>0</v>
      </c>
      <c r="P124">
        <v>43</v>
      </c>
      <c r="Q124">
        <v>5</v>
      </c>
      <c r="R124" t="s">
        <v>428</v>
      </c>
      <c r="S124" t="str">
        <f t="shared" si="1"/>
        <v>SI3</v>
      </c>
      <c r="T124">
        <f>VLOOKUP(S124,Mang_Elev!$Q:$R,2,FALSE)</f>
        <v>0.68899999999999995</v>
      </c>
    </row>
    <row r="125" spans="1:20" x14ac:dyDescent="0.25">
      <c r="A125" s="1">
        <v>45058</v>
      </c>
      <c r="B125" s="2">
        <v>0.59027777777777779</v>
      </c>
      <c r="C125" t="s">
        <v>418</v>
      </c>
      <c r="D125" t="s">
        <v>423</v>
      </c>
      <c r="E125" t="s">
        <v>25</v>
      </c>
      <c r="F125" t="s">
        <v>26</v>
      </c>
      <c r="G125">
        <v>3</v>
      </c>
      <c r="H125">
        <v>0</v>
      </c>
      <c r="I125">
        <v>0</v>
      </c>
      <c r="J125">
        <v>0</v>
      </c>
      <c r="K125">
        <v>77</v>
      </c>
      <c r="L125">
        <v>0</v>
      </c>
      <c r="M125">
        <v>100</v>
      </c>
      <c r="N125">
        <v>0</v>
      </c>
      <c r="O125">
        <v>0</v>
      </c>
      <c r="P125">
        <v>42</v>
      </c>
      <c r="Q125">
        <v>7</v>
      </c>
      <c r="R125" t="s">
        <v>428</v>
      </c>
      <c r="S125" t="str">
        <f t="shared" si="1"/>
        <v>SI3</v>
      </c>
      <c r="T125">
        <f>VLOOKUP(S125,Mang_Elev!$Q:$R,2,FALSE)</f>
        <v>0.68899999999999995</v>
      </c>
    </row>
    <row r="126" spans="1:20" x14ac:dyDescent="0.25">
      <c r="A126" s="1">
        <v>45058</v>
      </c>
      <c r="B126" s="2">
        <v>0.59027777777777779</v>
      </c>
      <c r="C126" t="s">
        <v>418</v>
      </c>
      <c r="D126" t="s">
        <v>423</v>
      </c>
      <c r="E126" t="s">
        <v>25</v>
      </c>
      <c r="F126" t="s">
        <v>26</v>
      </c>
      <c r="G126">
        <v>3</v>
      </c>
      <c r="H126">
        <v>0</v>
      </c>
      <c r="I126">
        <v>0</v>
      </c>
      <c r="J126">
        <v>0</v>
      </c>
      <c r="K126">
        <v>77</v>
      </c>
      <c r="L126">
        <v>0</v>
      </c>
      <c r="M126">
        <v>100</v>
      </c>
      <c r="N126">
        <v>0</v>
      </c>
      <c r="O126">
        <v>0</v>
      </c>
      <c r="P126">
        <v>25</v>
      </c>
      <c r="Q126">
        <v>5.5</v>
      </c>
      <c r="R126" t="s">
        <v>428</v>
      </c>
      <c r="S126" t="str">
        <f t="shared" si="1"/>
        <v>SI3</v>
      </c>
      <c r="T126">
        <f>VLOOKUP(S126,Mang_Elev!$Q:$R,2,FALSE)</f>
        <v>0.68899999999999995</v>
      </c>
    </row>
    <row r="127" spans="1:20" x14ac:dyDescent="0.25">
      <c r="A127" s="1">
        <v>45058</v>
      </c>
      <c r="B127" s="2">
        <v>0.59027777777777779</v>
      </c>
      <c r="C127" t="s">
        <v>418</v>
      </c>
      <c r="D127" t="s">
        <v>423</v>
      </c>
      <c r="E127" t="s">
        <v>25</v>
      </c>
      <c r="F127" t="s">
        <v>26</v>
      </c>
      <c r="G127">
        <v>3</v>
      </c>
      <c r="H127">
        <v>0</v>
      </c>
      <c r="I127">
        <v>0</v>
      </c>
      <c r="J127">
        <v>0</v>
      </c>
      <c r="K127">
        <v>77</v>
      </c>
      <c r="L127">
        <v>0</v>
      </c>
      <c r="M127">
        <v>100</v>
      </c>
      <c r="N127">
        <v>0</v>
      </c>
      <c r="O127">
        <v>0</v>
      </c>
      <c r="P127">
        <v>27</v>
      </c>
      <c r="Q127">
        <v>4</v>
      </c>
      <c r="R127" t="s">
        <v>428</v>
      </c>
      <c r="S127" t="str">
        <f t="shared" si="1"/>
        <v>SI3</v>
      </c>
      <c r="T127">
        <f>VLOOKUP(S127,Mang_Elev!$Q:$R,2,FALSE)</f>
        <v>0.68899999999999995</v>
      </c>
    </row>
    <row r="128" spans="1:20" x14ac:dyDescent="0.25">
      <c r="A128" s="1">
        <v>45058</v>
      </c>
      <c r="B128" s="2">
        <v>0.59027777777777779</v>
      </c>
      <c r="C128" t="s">
        <v>418</v>
      </c>
      <c r="D128" t="s">
        <v>423</v>
      </c>
      <c r="E128" t="s">
        <v>25</v>
      </c>
      <c r="F128" t="s">
        <v>26</v>
      </c>
      <c r="G128">
        <v>3</v>
      </c>
      <c r="H128">
        <v>0</v>
      </c>
      <c r="I128">
        <v>0</v>
      </c>
      <c r="J128">
        <v>0</v>
      </c>
      <c r="K128">
        <v>77</v>
      </c>
      <c r="L128">
        <v>0</v>
      </c>
      <c r="M128">
        <v>100</v>
      </c>
      <c r="N128">
        <v>0</v>
      </c>
      <c r="O128">
        <v>0</v>
      </c>
      <c r="P128">
        <v>44</v>
      </c>
      <c r="Q128">
        <v>6</v>
      </c>
      <c r="R128" t="s">
        <v>428</v>
      </c>
      <c r="S128" t="str">
        <f t="shared" si="1"/>
        <v>SI3</v>
      </c>
      <c r="T128">
        <f>VLOOKUP(S128,Mang_Elev!$Q:$R,2,FALSE)</f>
        <v>0.68899999999999995</v>
      </c>
    </row>
    <row r="129" spans="1:20" x14ac:dyDescent="0.25">
      <c r="A129" s="1">
        <v>45058</v>
      </c>
      <c r="B129" s="2">
        <v>0.59027777777777779</v>
      </c>
      <c r="C129" t="s">
        <v>418</v>
      </c>
      <c r="D129" t="s">
        <v>423</v>
      </c>
      <c r="E129" t="s">
        <v>25</v>
      </c>
      <c r="F129" t="s">
        <v>26</v>
      </c>
      <c r="G129">
        <v>3</v>
      </c>
      <c r="H129">
        <v>0</v>
      </c>
      <c r="I129">
        <v>0</v>
      </c>
      <c r="J129">
        <v>0</v>
      </c>
      <c r="K129">
        <v>77</v>
      </c>
      <c r="L129">
        <v>0</v>
      </c>
      <c r="M129">
        <v>100</v>
      </c>
      <c r="N129">
        <v>0</v>
      </c>
      <c r="O129">
        <v>0</v>
      </c>
      <c r="P129">
        <v>25</v>
      </c>
      <c r="Q129">
        <v>8</v>
      </c>
      <c r="R129" t="s">
        <v>428</v>
      </c>
      <c r="S129" t="str">
        <f t="shared" si="1"/>
        <v>SI3</v>
      </c>
      <c r="T129">
        <f>VLOOKUP(S129,Mang_Elev!$Q:$R,2,FALSE)</f>
        <v>0.68899999999999995</v>
      </c>
    </row>
    <row r="130" spans="1:20" x14ac:dyDescent="0.25">
      <c r="A130" s="1">
        <v>45058</v>
      </c>
      <c r="B130" s="2">
        <v>0.59027777777777779</v>
      </c>
      <c r="C130" t="s">
        <v>418</v>
      </c>
      <c r="D130" t="s">
        <v>423</v>
      </c>
      <c r="E130" t="s">
        <v>25</v>
      </c>
      <c r="F130" t="s">
        <v>26</v>
      </c>
      <c r="G130">
        <v>3</v>
      </c>
      <c r="H130">
        <v>0</v>
      </c>
      <c r="I130">
        <v>0</v>
      </c>
      <c r="J130">
        <v>0</v>
      </c>
      <c r="K130">
        <v>77</v>
      </c>
      <c r="L130">
        <v>0</v>
      </c>
      <c r="M130">
        <v>100</v>
      </c>
      <c r="N130">
        <v>0</v>
      </c>
      <c r="O130">
        <v>0</v>
      </c>
      <c r="P130">
        <v>48</v>
      </c>
      <c r="Q130">
        <v>5</v>
      </c>
      <c r="R130" t="s">
        <v>428</v>
      </c>
      <c r="S130" t="str">
        <f t="shared" si="1"/>
        <v>SI3</v>
      </c>
      <c r="T130">
        <f>VLOOKUP(S130,Mang_Elev!$Q:$R,2,FALSE)</f>
        <v>0.68899999999999995</v>
      </c>
    </row>
    <row r="131" spans="1:20" x14ac:dyDescent="0.25">
      <c r="A131" s="1">
        <v>45058</v>
      </c>
      <c r="B131" s="2">
        <v>0.59027777777777779</v>
      </c>
      <c r="C131" t="s">
        <v>418</v>
      </c>
      <c r="D131" t="s">
        <v>423</v>
      </c>
      <c r="E131" t="s">
        <v>25</v>
      </c>
      <c r="F131" t="s">
        <v>26</v>
      </c>
      <c r="G131">
        <v>3</v>
      </c>
      <c r="H131">
        <v>0</v>
      </c>
      <c r="I131">
        <v>0</v>
      </c>
      <c r="J131">
        <v>0</v>
      </c>
      <c r="K131">
        <v>81</v>
      </c>
      <c r="L131">
        <v>0</v>
      </c>
      <c r="M131">
        <v>100</v>
      </c>
      <c r="N131">
        <v>0</v>
      </c>
      <c r="O131">
        <v>0</v>
      </c>
      <c r="P131">
        <v>49</v>
      </c>
      <c r="Q131">
        <v>4.5</v>
      </c>
      <c r="R131" t="s">
        <v>428</v>
      </c>
      <c r="S131" t="str">
        <f t="shared" ref="S131:S194" si="3">_xlfn.CONCAT(F131,G131)</f>
        <v>SI3</v>
      </c>
      <c r="T131">
        <f>VLOOKUP(S131,Mang_Elev!$Q:$R,2,FALSE)</f>
        <v>0.68899999999999995</v>
      </c>
    </row>
    <row r="132" spans="1:20" x14ac:dyDescent="0.25">
      <c r="A132" s="1">
        <v>45058</v>
      </c>
      <c r="B132" s="2">
        <v>0.59027777777777779</v>
      </c>
      <c r="C132" t="s">
        <v>418</v>
      </c>
      <c r="D132" t="s">
        <v>423</v>
      </c>
      <c r="E132" t="s">
        <v>25</v>
      </c>
      <c r="F132" t="s">
        <v>26</v>
      </c>
      <c r="G132">
        <v>3</v>
      </c>
      <c r="H132">
        <v>0</v>
      </c>
      <c r="I132">
        <v>0</v>
      </c>
      <c r="J132">
        <v>0</v>
      </c>
      <c r="K132">
        <v>81</v>
      </c>
      <c r="L132">
        <v>0</v>
      </c>
      <c r="M132">
        <v>100</v>
      </c>
      <c r="N132">
        <v>0</v>
      </c>
      <c r="O132">
        <v>0</v>
      </c>
      <c r="P132">
        <v>65</v>
      </c>
      <c r="Q132">
        <v>5.5</v>
      </c>
      <c r="R132" t="s">
        <v>428</v>
      </c>
      <c r="S132" t="str">
        <f t="shared" si="3"/>
        <v>SI3</v>
      </c>
      <c r="T132">
        <f>VLOOKUP(S132,Mang_Elev!$Q:$R,2,FALSE)</f>
        <v>0.68899999999999995</v>
      </c>
    </row>
    <row r="133" spans="1:20" x14ac:dyDescent="0.25">
      <c r="A133" s="1">
        <v>45058</v>
      </c>
      <c r="B133" s="2">
        <v>0.59027777777777779</v>
      </c>
      <c r="C133" t="s">
        <v>418</v>
      </c>
      <c r="D133" t="s">
        <v>423</v>
      </c>
      <c r="E133" t="s">
        <v>25</v>
      </c>
      <c r="F133" t="s">
        <v>26</v>
      </c>
      <c r="G133">
        <v>3</v>
      </c>
      <c r="H133">
        <v>0</v>
      </c>
      <c r="I133">
        <v>0</v>
      </c>
      <c r="J133">
        <v>0</v>
      </c>
      <c r="K133">
        <v>81</v>
      </c>
      <c r="L133">
        <v>0</v>
      </c>
      <c r="M133">
        <v>100</v>
      </c>
      <c r="N133">
        <v>0</v>
      </c>
      <c r="O133">
        <v>0</v>
      </c>
      <c r="P133">
        <v>60</v>
      </c>
      <c r="Q133">
        <v>7</v>
      </c>
      <c r="R133" t="s">
        <v>428</v>
      </c>
      <c r="S133" t="str">
        <f t="shared" si="3"/>
        <v>SI3</v>
      </c>
      <c r="T133">
        <f>VLOOKUP(S133,Mang_Elev!$Q:$R,2,FALSE)</f>
        <v>0.68899999999999995</v>
      </c>
    </row>
    <row r="134" spans="1:20" x14ac:dyDescent="0.25">
      <c r="A134" s="1">
        <v>45058</v>
      </c>
      <c r="B134" s="2">
        <v>0.59027777777777779</v>
      </c>
      <c r="C134" t="s">
        <v>418</v>
      </c>
      <c r="D134" t="s">
        <v>423</v>
      </c>
      <c r="E134" t="s">
        <v>25</v>
      </c>
      <c r="F134" t="s">
        <v>26</v>
      </c>
      <c r="G134">
        <v>3</v>
      </c>
      <c r="H134">
        <v>0</v>
      </c>
      <c r="I134">
        <v>0</v>
      </c>
      <c r="J134">
        <v>0</v>
      </c>
      <c r="K134">
        <v>81</v>
      </c>
      <c r="L134">
        <v>0</v>
      </c>
      <c r="M134">
        <v>100</v>
      </c>
      <c r="N134">
        <v>0</v>
      </c>
      <c r="O134">
        <v>0</v>
      </c>
      <c r="P134">
        <v>51</v>
      </c>
      <c r="Q134">
        <v>5.5</v>
      </c>
      <c r="R134" t="s">
        <v>428</v>
      </c>
      <c r="S134" t="str">
        <f t="shared" si="3"/>
        <v>SI3</v>
      </c>
      <c r="T134">
        <f>VLOOKUP(S134,Mang_Elev!$Q:$R,2,FALSE)</f>
        <v>0.68899999999999995</v>
      </c>
    </row>
    <row r="135" spans="1:20" x14ac:dyDescent="0.25">
      <c r="A135" s="1">
        <v>45058</v>
      </c>
      <c r="B135" s="2">
        <v>0.59027777777777779</v>
      </c>
      <c r="C135" t="s">
        <v>418</v>
      </c>
      <c r="D135" t="s">
        <v>423</v>
      </c>
      <c r="E135" t="s">
        <v>25</v>
      </c>
      <c r="F135" t="s">
        <v>26</v>
      </c>
      <c r="G135">
        <v>3</v>
      </c>
      <c r="H135">
        <v>0</v>
      </c>
      <c r="I135">
        <v>0</v>
      </c>
      <c r="J135">
        <v>0</v>
      </c>
      <c r="K135">
        <v>81</v>
      </c>
      <c r="L135">
        <v>0</v>
      </c>
      <c r="M135">
        <v>100</v>
      </c>
      <c r="N135">
        <v>0</v>
      </c>
      <c r="O135">
        <v>0</v>
      </c>
      <c r="P135">
        <v>38</v>
      </c>
      <c r="Q135">
        <v>4</v>
      </c>
      <c r="R135" t="s">
        <v>428</v>
      </c>
      <c r="S135" t="str">
        <f t="shared" si="3"/>
        <v>SI3</v>
      </c>
      <c r="T135">
        <f>VLOOKUP(S135,Mang_Elev!$Q:$R,2,FALSE)</f>
        <v>0.68899999999999995</v>
      </c>
    </row>
    <row r="136" spans="1:20" x14ac:dyDescent="0.25">
      <c r="A136" s="1">
        <v>45058</v>
      </c>
      <c r="B136" s="2">
        <v>0.59027777777777779</v>
      </c>
      <c r="C136" t="s">
        <v>418</v>
      </c>
      <c r="D136" t="s">
        <v>423</v>
      </c>
      <c r="E136" t="s">
        <v>25</v>
      </c>
      <c r="F136" t="s">
        <v>26</v>
      </c>
      <c r="G136">
        <v>3</v>
      </c>
      <c r="H136">
        <v>0</v>
      </c>
      <c r="I136">
        <v>0</v>
      </c>
      <c r="J136">
        <v>0</v>
      </c>
      <c r="K136">
        <v>81</v>
      </c>
      <c r="L136">
        <v>0</v>
      </c>
      <c r="M136">
        <v>100</v>
      </c>
      <c r="N136">
        <v>0</v>
      </c>
      <c r="O136">
        <v>0</v>
      </c>
      <c r="P136">
        <v>35</v>
      </c>
      <c r="Q136">
        <v>3</v>
      </c>
      <c r="R136" t="s">
        <v>428</v>
      </c>
      <c r="S136" t="str">
        <f t="shared" si="3"/>
        <v>SI3</v>
      </c>
      <c r="T136">
        <f>VLOOKUP(S136,Mang_Elev!$Q:$R,2,FALSE)</f>
        <v>0.68899999999999995</v>
      </c>
    </row>
    <row r="137" spans="1:20" x14ac:dyDescent="0.25">
      <c r="A137" s="1">
        <v>45058</v>
      </c>
      <c r="B137" s="2">
        <v>0.59027777777777779</v>
      </c>
      <c r="C137" t="s">
        <v>418</v>
      </c>
      <c r="D137" t="s">
        <v>423</v>
      </c>
      <c r="E137" t="s">
        <v>25</v>
      </c>
      <c r="F137" t="s">
        <v>26</v>
      </c>
      <c r="G137">
        <v>3</v>
      </c>
      <c r="H137">
        <v>0</v>
      </c>
      <c r="I137">
        <v>0</v>
      </c>
      <c r="J137">
        <v>0</v>
      </c>
      <c r="K137">
        <v>81</v>
      </c>
      <c r="L137">
        <v>0</v>
      </c>
      <c r="M137">
        <v>100</v>
      </c>
      <c r="N137">
        <v>0</v>
      </c>
      <c r="O137">
        <v>0</v>
      </c>
      <c r="P137">
        <v>38</v>
      </c>
      <c r="Q137">
        <v>4.5</v>
      </c>
      <c r="R137" t="s">
        <v>428</v>
      </c>
      <c r="S137" t="str">
        <f t="shared" si="3"/>
        <v>SI3</v>
      </c>
      <c r="T137">
        <f>VLOOKUP(S137,Mang_Elev!$Q:$R,2,FALSE)</f>
        <v>0.68899999999999995</v>
      </c>
    </row>
    <row r="138" spans="1:20" x14ac:dyDescent="0.25">
      <c r="A138" s="1">
        <v>45058</v>
      </c>
      <c r="B138" s="2">
        <v>0.59027777777777779</v>
      </c>
      <c r="C138" t="s">
        <v>418</v>
      </c>
      <c r="D138" t="s">
        <v>423</v>
      </c>
      <c r="E138" t="s">
        <v>25</v>
      </c>
      <c r="F138" t="s">
        <v>26</v>
      </c>
      <c r="G138">
        <v>3</v>
      </c>
      <c r="H138">
        <v>0</v>
      </c>
      <c r="I138">
        <v>0</v>
      </c>
      <c r="J138">
        <v>0</v>
      </c>
      <c r="K138">
        <v>81</v>
      </c>
      <c r="L138">
        <v>0</v>
      </c>
      <c r="M138">
        <v>100</v>
      </c>
      <c r="N138">
        <v>0</v>
      </c>
      <c r="O138">
        <v>0</v>
      </c>
      <c r="P138">
        <v>63</v>
      </c>
      <c r="Q138">
        <v>6</v>
      </c>
      <c r="R138" t="s">
        <v>428</v>
      </c>
      <c r="S138" t="str">
        <f t="shared" si="3"/>
        <v>SI3</v>
      </c>
      <c r="T138">
        <f>VLOOKUP(S138,Mang_Elev!$Q:$R,2,FALSE)</f>
        <v>0.68899999999999995</v>
      </c>
    </row>
    <row r="139" spans="1:20" x14ac:dyDescent="0.25">
      <c r="A139" s="1">
        <v>45058</v>
      </c>
      <c r="B139" s="2">
        <v>0.59027777777777779</v>
      </c>
      <c r="C139" t="s">
        <v>418</v>
      </c>
      <c r="D139" t="s">
        <v>423</v>
      </c>
      <c r="E139" t="s">
        <v>25</v>
      </c>
      <c r="F139" t="s">
        <v>26</v>
      </c>
      <c r="G139">
        <v>3</v>
      </c>
      <c r="H139">
        <v>0</v>
      </c>
      <c r="I139">
        <v>0</v>
      </c>
      <c r="J139">
        <v>0</v>
      </c>
      <c r="K139">
        <v>81</v>
      </c>
      <c r="L139">
        <v>0</v>
      </c>
      <c r="M139">
        <v>100</v>
      </c>
      <c r="N139">
        <v>0</v>
      </c>
      <c r="O139">
        <v>0</v>
      </c>
      <c r="P139">
        <v>46</v>
      </c>
      <c r="Q139">
        <v>6</v>
      </c>
      <c r="R139" t="s">
        <v>428</v>
      </c>
      <c r="S139" t="str">
        <f t="shared" si="3"/>
        <v>SI3</v>
      </c>
      <c r="T139">
        <f>VLOOKUP(S139,Mang_Elev!$Q:$R,2,FALSE)</f>
        <v>0.68899999999999995</v>
      </c>
    </row>
    <row r="140" spans="1:20" x14ac:dyDescent="0.25">
      <c r="A140" s="1">
        <v>45058</v>
      </c>
      <c r="B140" s="2">
        <v>0.59027777777777779</v>
      </c>
      <c r="C140" t="s">
        <v>418</v>
      </c>
      <c r="D140" t="s">
        <v>423</v>
      </c>
      <c r="E140" t="s">
        <v>25</v>
      </c>
      <c r="F140" t="s">
        <v>26</v>
      </c>
      <c r="G140">
        <v>3</v>
      </c>
      <c r="H140">
        <v>0</v>
      </c>
      <c r="I140">
        <v>0</v>
      </c>
      <c r="J140">
        <v>0</v>
      </c>
      <c r="K140">
        <v>81</v>
      </c>
      <c r="L140">
        <v>0</v>
      </c>
      <c r="M140">
        <v>100</v>
      </c>
      <c r="N140">
        <v>0</v>
      </c>
      <c r="O140">
        <v>0</v>
      </c>
      <c r="P140">
        <v>35</v>
      </c>
      <c r="Q140">
        <v>5.5</v>
      </c>
      <c r="R140" t="s">
        <v>428</v>
      </c>
      <c r="S140" t="str">
        <f t="shared" si="3"/>
        <v>SI3</v>
      </c>
      <c r="T140">
        <f>VLOOKUP(S140,Mang_Elev!$Q:$R,2,FALSE)</f>
        <v>0.68899999999999995</v>
      </c>
    </row>
    <row r="141" spans="1:20" x14ac:dyDescent="0.25">
      <c r="A141" s="1">
        <v>45047</v>
      </c>
      <c r="B141" s="2">
        <v>0.56666666666666665</v>
      </c>
      <c r="C141" t="s">
        <v>418</v>
      </c>
      <c r="D141" t="s">
        <v>429</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418</v>
      </c>
      <c r="D142" t="s">
        <v>429</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418</v>
      </c>
      <c r="D143" t="s">
        <v>429</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418</v>
      </c>
      <c r="D144" t="s">
        <v>429</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418</v>
      </c>
      <c r="D145" t="s">
        <v>429</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418</v>
      </c>
      <c r="D146" t="s">
        <v>429</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418</v>
      </c>
      <c r="D147" t="s">
        <v>429</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418</v>
      </c>
      <c r="D148" t="s">
        <v>429</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418</v>
      </c>
      <c r="D149" t="s">
        <v>429</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418</v>
      </c>
      <c r="D150" t="s">
        <v>429</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418</v>
      </c>
      <c r="D151" t="s">
        <v>429</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418</v>
      </c>
      <c r="D152" t="s">
        <v>429</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418</v>
      </c>
      <c r="D153" t="s">
        <v>429</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418</v>
      </c>
      <c r="D154" t="s">
        <v>429</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418</v>
      </c>
      <c r="D155" t="s">
        <v>429</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418</v>
      </c>
      <c r="D156" t="s">
        <v>429</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418</v>
      </c>
      <c r="D157" t="s">
        <v>429</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418</v>
      </c>
      <c r="D158" t="s">
        <v>429</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418</v>
      </c>
      <c r="D159" t="s">
        <v>429</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418</v>
      </c>
      <c r="D160" t="s">
        <v>429</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418</v>
      </c>
      <c r="D161" t="s">
        <v>429</v>
      </c>
      <c r="E161" t="s">
        <v>25</v>
      </c>
      <c r="F161" t="s">
        <v>64</v>
      </c>
      <c r="G161">
        <v>4</v>
      </c>
      <c r="H161">
        <v>26</v>
      </c>
      <c r="I161">
        <v>2</v>
      </c>
      <c r="J161">
        <v>0</v>
      </c>
      <c r="K161">
        <v>171</v>
      </c>
      <c r="L161">
        <v>95</v>
      </c>
      <c r="M161">
        <v>5</v>
      </c>
      <c r="N161">
        <v>0</v>
      </c>
      <c r="O161">
        <v>0</v>
      </c>
      <c r="P161">
        <v>154</v>
      </c>
      <c r="Q161">
        <v>9.3000000000000007</v>
      </c>
      <c r="R161" t="s">
        <v>420</v>
      </c>
      <c r="S161" t="str">
        <f t="shared" si="3"/>
        <v>CC4</v>
      </c>
      <c r="T161">
        <f>VLOOKUP(S161,Mang_Elev!$Q:$R,2,FALSE)</f>
        <v>0.41199999999999998</v>
      </c>
    </row>
    <row r="162" spans="1:20" x14ac:dyDescent="0.25">
      <c r="A162" s="1">
        <v>45047</v>
      </c>
      <c r="B162" s="2">
        <v>0.66319444444444442</v>
      </c>
      <c r="C162" t="s">
        <v>418</v>
      </c>
      <c r="D162" t="s">
        <v>429</v>
      </c>
      <c r="E162" t="s">
        <v>25</v>
      </c>
      <c r="F162" t="s">
        <v>64</v>
      </c>
      <c r="G162">
        <v>4</v>
      </c>
      <c r="H162">
        <v>26</v>
      </c>
      <c r="I162">
        <v>2</v>
      </c>
      <c r="J162">
        <v>0</v>
      </c>
      <c r="K162">
        <v>171</v>
      </c>
      <c r="L162">
        <v>95</v>
      </c>
      <c r="M162">
        <v>5</v>
      </c>
      <c r="N162">
        <v>0</v>
      </c>
      <c r="O162">
        <v>0</v>
      </c>
      <c r="P162">
        <v>203</v>
      </c>
      <c r="Q162">
        <v>9</v>
      </c>
      <c r="R162" t="s">
        <v>420</v>
      </c>
      <c r="S162" t="str">
        <f t="shared" si="3"/>
        <v>CC4</v>
      </c>
      <c r="T162">
        <f>VLOOKUP(S162,Mang_Elev!$Q:$R,2,FALSE)</f>
        <v>0.41199999999999998</v>
      </c>
    </row>
    <row r="163" spans="1:20" x14ac:dyDescent="0.25">
      <c r="A163" s="1">
        <v>45047</v>
      </c>
      <c r="B163" s="2">
        <v>0.66319444444444442</v>
      </c>
      <c r="C163" t="s">
        <v>418</v>
      </c>
      <c r="D163" t="s">
        <v>429</v>
      </c>
      <c r="E163" t="s">
        <v>25</v>
      </c>
      <c r="F163" t="s">
        <v>64</v>
      </c>
      <c r="G163">
        <v>4</v>
      </c>
      <c r="H163">
        <v>26</v>
      </c>
      <c r="I163">
        <v>2</v>
      </c>
      <c r="J163">
        <v>0</v>
      </c>
      <c r="K163">
        <v>171</v>
      </c>
      <c r="L163">
        <v>95</v>
      </c>
      <c r="M163">
        <v>5</v>
      </c>
      <c r="N163">
        <v>0</v>
      </c>
      <c r="O163">
        <v>0</v>
      </c>
      <c r="P163">
        <v>140</v>
      </c>
      <c r="Q163">
        <v>9.1</v>
      </c>
      <c r="R163" t="s">
        <v>420</v>
      </c>
      <c r="S163" t="str">
        <f t="shared" si="3"/>
        <v>CC4</v>
      </c>
      <c r="T163">
        <f>VLOOKUP(S163,Mang_Elev!$Q:$R,2,FALSE)</f>
        <v>0.41199999999999998</v>
      </c>
    </row>
    <row r="164" spans="1:20" x14ac:dyDescent="0.25">
      <c r="A164" s="1">
        <v>45047</v>
      </c>
      <c r="B164" s="2">
        <v>0.66319444444444442</v>
      </c>
      <c r="C164" t="s">
        <v>418</v>
      </c>
      <c r="D164" t="s">
        <v>429</v>
      </c>
      <c r="E164" t="s">
        <v>25</v>
      </c>
      <c r="F164" t="s">
        <v>64</v>
      </c>
      <c r="G164">
        <v>4</v>
      </c>
      <c r="H164">
        <v>26</v>
      </c>
      <c r="I164">
        <v>2</v>
      </c>
      <c r="J164">
        <v>0</v>
      </c>
      <c r="K164">
        <v>171</v>
      </c>
      <c r="L164">
        <v>95</v>
      </c>
      <c r="M164">
        <v>5</v>
      </c>
      <c r="N164">
        <v>0</v>
      </c>
      <c r="O164">
        <v>0</v>
      </c>
      <c r="P164">
        <v>121</v>
      </c>
      <c r="Q164">
        <v>6.5</v>
      </c>
      <c r="R164" t="s">
        <v>420</v>
      </c>
      <c r="S164" t="str">
        <f t="shared" si="3"/>
        <v>CC4</v>
      </c>
      <c r="T164">
        <f>VLOOKUP(S164,Mang_Elev!$Q:$R,2,FALSE)</f>
        <v>0.41199999999999998</v>
      </c>
    </row>
    <row r="165" spans="1:20" x14ac:dyDescent="0.25">
      <c r="A165" s="1">
        <v>45047</v>
      </c>
      <c r="B165" s="2">
        <v>0.66319444444444442</v>
      </c>
      <c r="C165" t="s">
        <v>418</v>
      </c>
      <c r="D165" t="s">
        <v>429</v>
      </c>
      <c r="E165" t="s">
        <v>25</v>
      </c>
      <c r="F165" t="s">
        <v>64</v>
      </c>
      <c r="G165">
        <v>4</v>
      </c>
      <c r="H165">
        <v>26</v>
      </c>
      <c r="I165">
        <v>2</v>
      </c>
      <c r="J165">
        <v>0</v>
      </c>
      <c r="K165">
        <v>171</v>
      </c>
      <c r="L165">
        <v>95</v>
      </c>
      <c r="M165">
        <v>5</v>
      </c>
      <c r="N165">
        <v>0</v>
      </c>
      <c r="O165">
        <v>0</v>
      </c>
      <c r="P165">
        <v>162</v>
      </c>
      <c r="Q165">
        <v>10</v>
      </c>
      <c r="R165" t="s">
        <v>420</v>
      </c>
      <c r="S165" t="str">
        <f t="shared" si="3"/>
        <v>CC4</v>
      </c>
      <c r="T165">
        <f>VLOOKUP(S165,Mang_Elev!$Q:$R,2,FALSE)</f>
        <v>0.41199999999999998</v>
      </c>
    </row>
    <row r="166" spans="1:20" x14ac:dyDescent="0.25">
      <c r="A166" s="1">
        <v>45047</v>
      </c>
      <c r="B166" s="2">
        <v>0.66319444444444442</v>
      </c>
      <c r="C166" t="s">
        <v>418</v>
      </c>
      <c r="D166" t="s">
        <v>429</v>
      </c>
      <c r="E166" t="s">
        <v>25</v>
      </c>
      <c r="F166" t="s">
        <v>64</v>
      </c>
      <c r="G166">
        <v>4</v>
      </c>
      <c r="H166">
        <v>26</v>
      </c>
      <c r="I166">
        <v>2</v>
      </c>
      <c r="J166">
        <v>0</v>
      </c>
      <c r="K166">
        <v>171</v>
      </c>
      <c r="L166">
        <v>95</v>
      </c>
      <c r="M166">
        <v>5</v>
      </c>
      <c r="N166">
        <v>0</v>
      </c>
      <c r="O166">
        <v>0</v>
      </c>
      <c r="P166">
        <v>113</v>
      </c>
      <c r="Q166">
        <v>7</v>
      </c>
      <c r="R166" t="s">
        <v>420</v>
      </c>
      <c r="S166" t="str">
        <f t="shared" si="3"/>
        <v>CC4</v>
      </c>
      <c r="T166">
        <f>VLOOKUP(S166,Mang_Elev!$Q:$R,2,FALSE)</f>
        <v>0.41199999999999998</v>
      </c>
    </row>
    <row r="167" spans="1:20" x14ac:dyDescent="0.25">
      <c r="A167" s="1">
        <v>45047</v>
      </c>
      <c r="B167" s="2">
        <v>0.66319444444444442</v>
      </c>
      <c r="C167" t="s">
        <v>418</v>
      </c>
      <c r="D167" t="s">
        <v>429</v>
      </c>
      <c r="E167" t="s">
        <v>25</v>
      </c>
      <c r="F167" t="s">
        <v>64</v>
      </c>
      <c r="G167">
        <v>4</v>
      </c>
      <c r="H167">
        <v>26</v>
      </c>
      <c r="I167">
        <v>2</v>
      </c>
      <c r="J167">
        <v>0</v>
      </c>
      <c r="K167">
        <v>171</v>
      </c>
      <c r="L167">
        <v>95</v>
      </c>
      <c r="M167">
        <v>5</v>
      </c>
      <c r="N167">
        <v>0</v>
      </c>
      <c r="O167">
        <v>0</v>
      </c>
      <c r="P167">
        <v>88</v>
      </c>
      <c r="Q167">
        <v>6</v>
      </c>
      <c r="R167" t="s">
        <v>420</v>
      </c>
      <c r="S167" t="str">
        <f t="shared" si="3"/>
        <v>CC4</v>
      </c>
      <c r="T167">
        <f>VLOOKUP(S167,Mang_Elev!$Q:$R,2,FALSE)</f>
        <v>0.41199999999999998</v>
      </c>
    </row>
    <row r="168" spans="1:20" x14ac:dyDescent="0.25">
      <c r="A168" s="1">
        <v>45047</v>
      </c>
      <c r="B168" s="2">
        <v>0.66319444444444442</v>
      </c>
      <c r="C168" t="s">
        <v>418</v>
      </c>
      <c r="D168" t="s">
        <v>429</v>
      </c>
      <c r="E168" t="s">
        <v>25</v>
      </c>
      <c r="F168" t="s">
        <v>64</v>
      </c>
      <c r="G168">
        <v>4</v>
      </c>
      <c r="H168">
        <v>26</v>
      </c>
      <c r="I168">
        <v>2</v>
      </c>
      <c r="J168">
        <v>0</v>
      </c>
      <c r="K168">
        <v>171</v>
      </c>
      <c r="L168">
        <v>95</v>
      </c>
      <c r="M168">
        <v>5</v>
      </c>
      <c r="N168">
        <v>0</v>
      </c>
      <c r="O168">
        <v>0</v>
      </c>
      <c r="P168">
        <v>83</v>
      </c>
      <c r="Q168">
        <v>10</v>
      </c>
      <c r="R168" t="s">
        <v>420</v>
      </c>
      <c r="S168" t="str">
        <f t="shared" si="3"/>
        <v>CC4</v>
      </c>
      <c r="T168">
        <f>VLOOKUP(S168,Mang_Elev!$Q:$R,2,FALSE)</f>
        <v>0.41199999999999998</v>
      </c>
    </row>
    <row r="169" spans="1:20" x14ac:dyDescent="0.25">
      <c r="A169" s="1">
        <v>45047</v>
      </c>
      <c r="B169" s="2">
        <v>0.66319444444444442</v>
      </c>
      <c r="C169" t="s">
        <v>418</v>
      </c>
      <c r="D169" t="s">
        <v>429</v>
      </c>
      <c r="E169" t="s">
        <v>25</v>
      </c>
      <c r="F169" t="s">
        <v>64</v>
      </c>
      <c r="G169">
        <v>4</v>
      </c>
      <c r="H169">
        <v>26</v>
      </c>
      <c r="I169">
        <v>2</v>
      </c>
      <c r="J169">
        <v>0</v>
      </c>
      <c r="K169">
        <v>171</v>
      </c>
      <c r="L169">
        <v>95</v>
      </c>
      <c r="M169">
        <v>5</v>
      </c>
      <c r="N169">
        <v>0</v>
      </c>
      <c r="O169">
        <v>0</v>
      </c>
      <c r="P169">
        <v>171</v>
      </c>
      <c r="Q169">
        <v>10</v>
      </c>
      <c r="R169" t="s">
        <v>420</v>
      </c>
      <c r="S169" t="str">
        <f t="shared" si="3"/>
        <v>CC4</v>
      </c>
      <c r="T169">
        <f>VLOOKUP(S169,Mang_Elev!$Q:$R,2,FALSE)</f>
        <v>0.41199999999999998</v>
      </c>
    </row>
    <row r="170" spans="1:20" x14ac:dyDescent="0.25">
      <c r="A170" s="1">
        <v>45047</v>
      </c>
      <c r="B170" s="2">
        <v>0.66319444444444442</v>
      </c>
      <c r="C170" t="s">
        <v>418</v>
      </c>
      <c r="D170" t="s">
        <v>429</v>
      </c>
      <c r="E170" t="s">
        <v>25</v>
      </c>
      <c r="F170" t="s">
        <v>64</v>
      </c>
      <c r="G170">
        <v>4</v>
      </c>
      <c r="H170">
        <v>26</v>
      </c>
      <c r="I170">
        <v>2</v>
      </c>
      <c r="J170">
        <v>0</v>
      </c>
      <c r="K170">
        <v>171</v>
      </c>
      <c r="L170">
        <v>95</v>
      </c>
      <c r="M170">
        <v>5</v>
      </c>
      <c r="N170">
        <v>0</v>
      </c>
      <c r="O170">
        <v>0</v>
      </c>
      <c r="P170">
        <v>146</v>
      </c>
      <c r="Q170">
        <v>7</v>
      </c>
      <c r="R170" t="s">
        <v>420</v>
      </c>
      <c r="S170" t="str">
        <f t="shared" si="3"/>
        <v>CC4</v>
      </c>
      <c r="T170">
        <f>VLOOKUP(S170,Mang_Elev!$Q:$R,2,FALSE)</f>
        <v>0.41199999999999998</v>
      </c>
    </row>
    <row r="171" spans="1:20" x14ac:dyDescent="0.25">
      <c r="A171" s="1">
        <v>45047</v>
      </c>
      <c r="B171" s="2">
        <v>0.66319444444444442</v>
      </c>
      <c r="C171" t="s">
        <v>418</v>
      </c>
      <c r="D171" t="s">
        <v>429</v>
      </c>
      <c r="E171" t="s">
        <v>25</v>
      </c>
      <c r="F171" t="s">
        <v>64</v>
      </c>
      <c r="G171">
        <v>4</v>
      </c>
      <c r="H171">
        <v>2</v>
      </c>
      <c r="I171">
        <v>1</v>
      </c>
      <c r="J171">
        <v>0</v>
      </c>
      <c r="K171">
        <v>150</v>
      </c>
      <c r="L171">
        <v>97</v>
      </c>
      <c r="M171">
        <v>3</v>
      </c>
      <c r="N171">
        <v>0</v>
      </c>
      <c r="O171">
        <v>0</v>
      </c>
      <c r="P171">
        <v>71</v>
      </c>
      <c r="Q171">
        <v>8.3000000000000007</v>
      </c>
      <c r="R171" t="s">
        <v>430</v>
      </c>
      <c r="S171" t="str">
        <f t="shared" si="3"/>
        <v>CC4</v>
      </c>
      <c r="T171">
        <f>VLOOKUP(S171,Mang_Elev!$Q:$R,2,FALSE)</f>
        <v>0.41199999999999998</v>
      </c>
    </row>
    <row r="172" spans="1:20" x14ac:dyDescent="0.25">
      <c r="A172" s="1">
        <v>45047</v>
      </c>
      <c r="B172" s="2">
        <v>0.66319444444444442</v>
      </c>
      <c r="C172" t="s">
        <v>418</v>
      </c>
      <c r="D172" t="s">
        <v>429</v>
      </c>
      <c r="E172" t="s">
        <v>25</v>
      </c>
      <c r="F172" t="s">
        <v>64</v>
      </c>
      <c r="G172">
        <v>4</v>
      </c>
      <c r="H172">
        <v>2</v>
      </c>
      <c r="I172">
        <v>1</v>
      </c>
      <c r="J172">
        <v>0</v>
      </c>
      <c r="K172">
        <v>150</v>
      </c>
      <c r="L172">
        <v>97</v>
      </c>
      <c r="M172">
        <v>3</v>
      </c>
      <c r="N172">
        <v>0</v>
      </c>
      <c r="O172">
        <v>0</v>
      </c>
      <c r="P172">
        <v>80</v>
      </c>
      <c r="Q172">
        <v>6.9</v>
      </c>
      <c r="R172" t="s">
        <v>430</v>
      </c>
      <c r="S172" t="str">
        <f t="shared" si="3"/>
        <v>CC4</v>
      </c>
      <c r="T172">
        <f>VLOOKUP(S172,Mang_Elev!$Q:$R,2,FALSE)</f>
        <v>0.41199999999999998</v>
      </c>
    </row>
    <row r="173" spans="1:20" x14ac:dyDescent="0.25">
      <c r="A173" s="1">
        <v>45047</v>
      </c>
      <c r="B173" s="2">
        <v>0.66319444444444442</v>
      </c>
      <c r="C173" t="s">
        <v>418</v>
      </c>
      <c r="D173" t="s">
        <v>429</v>
      </c>
      <c r="E173" t="s">
        <v>25</v>
      </c>
      <c r="F173" t="s">
        <v>64</v>
      </c>
      <c r="G173">
        <v>4</v>
      </c>
      <c r="H173">
        <v>2</v>
      </c>
      <c r="I173">
        <v>1</v>
      </c>
      <c r="J173">
        <v>0</v>
      </c>
      <c r="K173">
        <v>150</v>
      </c>
      <c r="L173">
        <v>97</v>
      </c>
      <c r="M173">
        <v>3</v>
      </c>
      <c r="N173">
        <v>0</v>
      </c>
      <c r="O173">
        <v>0</v>
      </c>
      <c r="P173">
        <v>142</v>
      </c>
      <c r="Q173">
        <v>6.5</v>
      </c>
      <c r="R173" t="s">
        <v>430</v>
      </c>
      <c r="S173" t="str">
        <f t="shared" si="3"/>
        <v>CC4</v>
      </c>
      <c r="T173">
        <f>VLOOKUP(S173,Mang_Elev!$Q:$R,2,FALSE)</f>
        <v>0.41199999999999998</v>
      </c>
    </row>
    <row r="174" spans="1:20" x14ac:dyDescent="0.25">
      <c r="A174" s="1">
        <v>45047</v>
      </c>
      <c r="B174" s="2">
        <v>0.66319444444444442</v>
      </c>
      <c r="C174" t="s">
        <v>418</v>
      </c>
      <c r="D174" t="s">
        <v>429</v>
      </c>
      <c r="E174" t="s">
        <v>25</v>
      </c>
      <c r="F174" t="s">
        <v>64</v>
      </c>
      <c r="G174">
        <v>4</v>
      </c>
      <c r="H174">
        <v>2</v>
      </c>
      <c r="I174">
        <v>1</v>
      </c>
      <c r="J174">
        <v>0</v>
      </c>
      <c r="K174">
        <v>150</v>
      </c>
      <c r="L174">
        <v>97</v>
      </c>
      <c r="M174">
        <v>3</v>
      </c>
      <c r="N174">
        <v>0</v>
      </c>
      <c r="O174">
        <v>0</v>
      </c>
      <c r="P174">
        <v>210</v>
      </c>
      <c r="Q174">
        <v>9.8000000000000007</v>
      </c>
      <c r="R174" t="s">
        <v>430</v>
      </c>
      <c r="S174" t="str">
        <f t="shared" si="3"/>
        <v>CC4</v>
      </c>
      <c r="T174">
        <f>VLOOKUP(S174,Mang_Elev!$Q:$R,2,FALSE)</f>
        <v>0.41199999999999998</v>
      </c>
    </row>
    <row r="175" spans="1:20" x14ac:dyDescent="0.25">
      <c r="A175" s="1">
        <v>45047</v>
      </c>
      <c r="B175" s="2">
        <v>0.66319444444444442</v>
      </c>
      <c r="C175" t="s">
        <v>418</v>
      </c>
      <c r="D175" t="s">
        <v>429</v>
      </c>
      <c r="E175" t="s">
        <v>25</v>
      </c>
      <c r="F175" t="s">
        <v>64</v>
      </c>
      <c r="G175">
        <v>4</v>
      </c>
      <c r="H175">
        <v>2</v>
      </c>
      <c r="I175">
        <v>1</v>
      </c>
      <c r="J175">
        <v>0</v>
      </c>
      <c r="K175">
        <v>150</v>
      </c>
      <c r="L175">
        <v>97</v>
      </c>
      <c r="M175">
        <v>3</v>
      </c>
      <c r="N175">
        <v>0</v>
      </c>
      <c r="O175">
        <v>0</v>
      </c>
      <c r="P175">
        <v>164</v>
      </c>
      <c r="Q175">
        <v>8</v>
      </c>
      <c r="R175" t="s">
        <v>430</v>
      </c>
      <c r="S175" t="str">
        <f t="shared" si="3"/>
        <v>CC4</v>
      </c>
      <c r="T175">
        <f>VLOOKUP(S175,Mang_Elev!$Q:$R,2,FALSE)</f>
        <v>0.41199999999999998</v>
      </c>
    </row>
    <row r="176" spans="1:20" x14ac:dyDescent="0.25">
      <c r="A176" s="1">
        <v>45047</v>
      </c>
      <c r="B176" s="2">
        <v>0.66319444444444442</v>
      </c>
      <c r="C176" t="s">
        <v>418</v>
      </c>
      <c r="D176" t="s">
        <v>429</v>
      </c>
      <c r="E176" t="s">
        <v>25</v>
      </c>
      <c r="F176" t="s">
        <v>64</v>
      </c>
      <c r="G176">
        <v>4</v>
      </c>
      <c r="H176">
        <v>2</v>
      </c>
      <c r="I176">
        <v>1</v>
      </c>
      <c r="J176">
        <v>0</v>
      </c>
      <c r="K176">
        <v>150</v>
      </c>
      <c r="L176">
        <v>97</v>
      </c>
      <c r="M176">
        <v>3</v>
      </c>
      <c r="N176">
        <v>0</v>
      </c>
      <c r="O176">
        <v>0</v>
      </c>
      <c r="P176">
        <v>288</v>
      </c>
      <c r="Q176">
        <v>11.5</v>
      </c>
      <c r="R176" t="s">
        <v>430</v>
      </c>
      <c r="S176" t="str">
        <f t="shared" si="3"/>
        <v>CC4</v>
      </c>
      <c r="T176">
        <f>VLOOKUP(S176,Mang_Elev!$Q:$R,2,FALSE)</f>
        <v>0.41199999999999998</v>
      </c>
    </row>
    <row r="177" spans="1:20" x14ac:dyDescent="0.25">
      <c r="A177" s="1">
        <v>45047</v>
      </c>
      <c r="B177" s="2">
        <v>0.66319444444444442</v>
      </c>
      <c r="C177" t="s">
        <v>418</v>
      </c>
      <c r="D177" t="s">
        <v>429</v>
      </c>
      <c r="E177" t="s">
        <v>25</v>
      </c>
      <c r="F177" t="s">
        <v>64</v>
      </c>
      <c r="G177">
        <v>4</v>
      </c>
      <c r="H177">
        <v>2</v>
      </c>
      <c r="I177">
        <v>1</v>
      </c>
      <c r="J177">
        <v>0</v>
      </c>
      <c r="K177">
        <v>150</v>
      </c>
      <c r="L177">
        <v>97</v>
      </c>
      <c r="M177">
        <v>3</v>
      </c>
      <c r="N177">
        <v>0</v>
      </c>
      <c r="O177">
        <v>0</v>
      </c>
      <c r="P177">
        <v>170</v>
      </c>
      <c r="Q177">
        <v>9</v>
      </c>
      <c r="R177" t="s">
        <v>430</v>
      </c>
      <c r="S177" t="str">
        <f t="shared" si="3"/>
        <v>CC4</v>
      </c>
      <c r="T177">
        <f>VLOOKUP(S177,Mang_Elev!$Q:$R,2,FALSE)</f>
        <v>0.41199999999999998</v>
      </c>
    </row>
    <row r="178" spans="1:20" x14ac:dyDescent="0.25">
      <c r="A178" s="1">
        <v>45047</v>
      </c>
      <c r="B178" s="2">
        <v>0.66319444444444442</v>
      </c>
      <c r="C178" t="s">
        <v>418</v>
      </c>
      <c r="D178" t="s">
        <v>429</v>
      </c>
      <c r="E178" t="s">
        <v>25</v>
      </c>
      <c r="F178" t="s">
        <v>64</v>
      </c>
      <c r="G178">
        <v>4</v>
      </c>
      <c r="H178">
        <v>2</v>
      </c>
      <c r="I178">
        <v>1</v>
      </c>
      <c r="J178">
        <v>0</v>
      </c>
      <c r="K178">
        <v>150</v>
      </c>
      <c r="L178">
        <v>97</v>
      </c>
      <c r="M178">
        <v>3</v>
      </c>
      <c r="N178">
        <v>0</v>
      </c>
      <c r="O178">
        <v>0</v>
      </c>
      <c r="P178">
        <v>191</v>
      </c>
      <c r="Q178">
        <v>8</v>
      </c>
      <c r="R178" t="s">
        <v>430</v>
      </c>
      <c r="S178" t="str">
        <f t="shared" si="3"/>
        <v>CC4</v>
      </c>
      <c r="T178">
        <f>VLOOKUP(S178,Mang_Elev!$Q:$R,2,FALSE)</f>
        <v>0.41199999999999998</v>
      </c>
    </row>
    <row r="179" spans="1:20" x14ac:dyDescent="0.25">
      <c r="A179" s="1">
        <v>45047</v>
      </c>
      <c r="B179" s="2">
        <v>0.66319444444444442</v>
      </c>
      <c r="C179" t="s">
        <v>418</v>
      </c>
      <c r="D179" t="s">
        <v>429</v>
      </c>
      <c r="E179" t="s">
        <v>25</v>
      </c>
      <c r="F179" t="s">
        <v>64</v>
      </c>
      <c r="G179">
        <v>4</v>
      </c>
      <c r="H179">
        <v>2</v>
      </c>
      <c r="I179">
        <v>1</v>
      </c>
      <c r="J179">
        <v>0</v>
      </c>
      <c r="K179">
        <v>150</v>
      </c>
      <c r="L179">
        <v>97</v>
      </c>
      <c r="M179">
        <v>3</v>
      </c>
      <c r="N179">
        <v>0</v>
      </c>
      <c r="O179">
        <v>0</v>
      </c>
      <c r="P179">
        <v>184</v>
      </c>
      <c r="Q179">
        <v>11.1</v>
      </c>
      <c r="R179" t="s">
        <v>430</v>
      </c>
      <c r="S179" t="str">
        <f t="shared" si="3"/>
        <v>CC4</v>
      </c>
      <c r="T179">
        <f>VLOOKUP(S179,Mang_Elev!$Q:$R,2,FALSE)</f>
        <v>0.41199999999999998</v>
      </c>
    </row>
    <row r="180" spans="1:20" x14ac:dyDescent="0.25">
      <c r="A180" s="1">
        <v>45047</v>
      </c>
      <c r="B180" s="2">
        <v>0.66319444444444442</v>
      </c>
      <c r="C180" t="s">
        <v>418</v>
      </c>
      <c r="D180" t="s">
        <v>429</v>
      </c>
      <c r="E180" t="s">
        <v>25</v>
      </c>
      <c r="F180" t="s">
        <v>64</v>
      </c>
      <c r="G180">
        <v>4</v>
      </c>
      <c r="H180">
        <v>2</v>
      </c>
      <c r="I180">
        <v>1</v>
      </c>
      <c r="J180">
        <v>0</v>
      </c>
      <c r="K180">
        <v>150</v>
      </c>
      <c r="L180">
        <v>97</v>
      </c>
      <c r="M180">
        <v>3</v>
      </c>
      <c r="N180">
        <v>0</v>
      </c>
      <c r="O180">
        <v>0</v>
      </c>
      <c r="P180">
        <v>192</v>
      </c>
      <c r="Q180">
        <v>7</v>
      </c>
      <c r="R180" t="s">
        <v>430</v>
      </c>
      <c r="S180" t="str">
        <f t="shared" si="3"/>
        <v>CC4</v>
      </c>
      <c r="T180">
        <f>VLOOKUP(S180,Mang_Elev!$Q:$R,2,FALSE)</f>
        <v>0.41199999999999998</v>
      </c>
    </row>
    <row r="181" spans="1:20" x14ac:dyDescent="0.25">
      <c r="A181" s="1">
        <v>45047</v>
      </c>
      <c r="B181" s="2">
        <v>0.4284722222222222</v>
      </c>
      <c r="C181" t="s">
        <v>418</v>
      </c>
      <c r="D181" t="s">
        <v>429</v>
      </c>
      <c r="E181" t="s">
        <v>25</v>
      </c>
      <c r="F181" t="s">
        <v>64</v>
      </c>
      <c r="G181">
        <v>1</v>
      </c>
      <c r="H181">
        <v>32</v>
      </c>
      <c r="I181">
        <v>12</v>
      </c>
      <c r="J181">
        <v>0</v>
      </c>
      <c r="K181">
        <v>172</v>
      </c>
      <c r="L181">
        <v>99</v>
      </c>
      <c r="M181">
        <v>1</v>
      </c>
      <c r="N181">
        <v>0</v>
      </c>
      <c r="O181">
        <v>0</v>
      </c>
      <c r="P181">
        <v>180</v>
      </c>
      <c r="Q181">
        <v>9.1</v>
      </c>
      <c r="R181" t="s">
        <v>420</v>
      </c>
      <c r="S181" t="str">
        <f t="shared" si="3"/>
        <v>CC1</v>
      </c>
      <c r="T181">
        <f>VLOOKUP(S181,Mang_Elev!$Q:$R,2,FALSE)</f>
        <v>0.374</v>
      </c>
    </row>
    <row r="182" spans="1:20" x14ac:dyDescent="0.25">
      <c r="A182" s="1">
        <v>45047</v>
      </c>
      <c r="B182" s="2">
        <v>0.4284722222222222</v>
      </c>
      <c r="C182" t="s">
        <v>418</v>
      </c>
      <c r="D182" t="s">
        <v>429</v>
      </c>
      <c r="E182" t="s">
        <v>25</v>
      </c>
      <c r="F182" t="s">
        <v>64</v>
      </c>
      <c r="G182">
        <v>1</v>
      </c>
      <c r="H182">
        <v>32</v>
      </c>
      <c r="I182">
        <v>12</v>
      </c>
      <c r="J182">
        <v>0</v>
      </c>
      <c r="K182">
        <v>172</v>
      </c>
      <c r="L182">
        <v>99</v>
      </c>
      <c r="M182">
        <v>1</v>
      </c>
      <c r="N182">
        <v>0</v>
      </c>
      <c r="O182">
        <v>0</v>
      </c>
      <c r="P182">
        <v>74</v>
      </c>
      <c r="Q182">
        <v>6.6</v>
      </c>
      <c r="R182" t="s">
        <v>420</v>
      </c>
      <c r="S182" t="str">
        <f t="shared" si="3"/>
        <v>CC1</v>
      </c>
      <c r="T182">
        <f>VLOOKUP(S182,Mang_Elev!$Q:$R,2,FALSE)</f>
        <v>0.374</v>
      </c>
    </row>
    <row r="183" spans="1:20" x14ac:dyDescent="0.25">
      <c r="A183" s="1">
        <v>45047</v>
      </c>
      <c r="B183" s="2">
        <v>0.4284722222222222</v>
      </c>
      <c r="C183" t="s">
        <v>418</v>
      </c>
      <c r="D183" t="s">
        <v>429</v>
      </c>
      <c r="E183" t="s">
        <v>25</v>
      </c>
      <c r="F183" t="s">
        <v>64</v>
      </c>
      <c r="G183">
        <v>1</v>
      </c>
      <c r="H183">
        <v>32</v>
      </c>
      <c r="I183">
        <v>12</v>
      </c>
      <c r="J183">
        <v>0</v>
      </c>
      <c r="K183">
        <v>172</v>
      </c>
      <c r="L183">
        <v>99</v>
      </c>
      <c r="M183">
        <v>1</v>
      </c>
      <c r="N183">
        <v>0</v>
      </c>
      <c r="O183">
        <v>0</v>
      </c>
      <c r="P183">
        <v>125</v>
      </c>
      <c r="Q183">
        <v>5</v>
      </c>
      <c r="R183" t="s">
        <v>420</v>
      </c>
      <c r="S183" t="str">
        <f t="shared" si="3"/>
        <v>CC1</v>
      </c>
      <c r="T183">
        <f>VLOOKUP(S183,Mang_Elev!$Q:$R,2,FALSE)</f>
        <v>0.374</v>
      </c>
    </row>
    <row r="184" spans="1:20" x14ac:dyDescent="0.25">
      <c r="A184" s="1">
        <v>45047</v>
      </c>
      <c r="B184" s="2">
        <v>0.4284722222222222</v>
      </c>
      <c r="C184" t="s">
        <v>418</v>
      </c>
      <c r="D184" t="s">
        <v>429</v>
      </c>
      <c r="E184" t="s">
        <v>25</v>
      </c>
      <c r="F184" t="s">
        <v>64</v>
      </c>
      <c r="G184">
        <v>1</v>
      </c>
      <c r="H184">
        <v>32</v>
      </c>
      <c r="I184">
        <v>12</v>
      </c>
      <c r="J184">
        <v>0</v>
      </c>
      <c r="K184">
        <v>172</v>
      </c>
      <c r="L184">
        <v>99</v>
      </c>
      <c r="M184">
        <v>1</v>
      </c>
      <c r="N184">
        <v>0</v>
      </c>
      <c r="O184">
        <v>0</v>
      </c>
      <c r="P184">
        <v>98</v>
      </c>
      <c r="Q184">
        <v>7</v>
      </c>
      <c r="R184" t="s">
        <v>420</v>
      </c>
      <c r="S184" t="str">
        <f t="shared" si="3"/>
        <v>CC1</v>
      </c>
      <c r="T184">
        <f>VLOOKUP(S184,Mang_Elev!$Q:$R,2,FALSE)</f>
        <v>0.374</v>
      </c>
    </row>
    <row r="185" spans="1:20" x14ac:dyDescent="0.25">
      <c r="A185" s="1">
        <v>45047</v>
      </c>
      <c r="B185" s="2">
        <v>0.4284722222222222</v>
      </c>
      <c r="C185" t="s">
        <v>418</v>
      </c>
      <c r="D185" t="s">
        <v>429</v>
      </c>
      <c r="E185" t="s">
        <v>25</v>
      </c>
      <c r="F185" t="s">
        <v>64</v>
      </c>
      <c r="G185">
        <v>1</v>
      </c>
      <c r="H185">
        <v>32</v>
      </c>
      <c r="I185">
        <v>12</v>
      </c>
      <c r="J185">
        <v>0</v>
      </c>
      <c r="K185">
        <v>172</v>
      </c>
      <c r="L185">
        <v>99</v>
      </c>
      <c r="M185">
        <v>1</v>
      </c>
      <c r="N185">
        <v>0</v>
      </c>
      <c r="O185">
        <v>0</v>
      </c>
      <c r="P185">
        <v>125</v>
      </c>
      <c r="Q185">
        <v>6</v>
      </c>
      <c r="R185" t="s">
        <v>420</v>
      </c>
      <c r="S185" t="str">
        <f t="shared" si="3"/>
        <v>CC1</v>
      </c>
      <c r="T185">
        <f>VLOOKUP(S185,Mang_Elev!$Q:$R,2,FALSE)</f>
        <v>0.374</v>
      </c>
    </row>
    <row r="186" spans="1:20" x14ac:dyDescent="0.25">
      <c r="A186" s="1">
        <v>45047</v>
      </c>
      <c r="B186" s="2">
        <v>0.4284722222222222</v>
      </c>
      <c r="C186" t="s">
        <v>418</v>
      </c>
      <c r="D186" t="s">
        <v>429</v>
      </c>
      <c r="E186" t="s">
        <v>25</v>
      </c>
      <c r="F186" t="s">
        <v>64</v>
      </c>
      <c r="G186">
        <v>1</v>
      </c>
      <c r="H186">
        <v>32</v>
      </c>
      <c r="I186">
        <v>12</v>
      </c>
      <c r="J186">
        <v>0</v>
      </c>
      <c r="K186">
        <v>172</v>
      </c>
      <c r="L186">
        <v>99</v>
      </c>
      <c r="M186">
        <v>1</v>
      </c>
      <c r="N186">
        <v>0</v>
      </c>
      <c r="O186">
        <v>0</v>
      </c>
      <c r="P186">
        <v>167</v>
      </c>
      <c r="Q186">
        <v>4.9000000000000004</v>
      </c>
      <c r="R186" t="s">
        <v>420</v>
      </c>
      <c r="S186" t="str">
        <f t="shared" si="3"/>
        <v>CC1</v>
      </c>
      <c r="T186">
        <f>VLOOKUP(S186,Mang_Elev!$Q:$R,2,FALSE)</f>
        <v>0.374</v>
      </c>
    </row>
    <row r="187" spans="1:20" x14ac:dyDescent="0.25">
      <c r="A187" s="1">
        <v>45047</v>
      </c>
      <c r="B187" s="2">
        <v>0.4284722222222222</v>
      </c>
      <c r="C187" t="s">
        <v>418</v>
      </c>
      <c r="D187" t="s">
        <v>429</v>
      </c>
      <c r="E187" t="s">
        <v>25</v>
      </c>
      <c r="F187" t="s">
        <v>64</v>
      </c>
      <c r="G187">
        <v>1</v>
      </c>
      <c r="H187">
        <v>32</v>
      </c>
      <c r="I187">
        <v>12</v>
      </c>
      <c r="J187">
        <v>0</v>
      </c>
      <c r="K187">
        <v>172</v>
      </c>
      <c r="L187">
        <v>99</v>
      </c>
      <c r="M187">
        <v>1</v>
      </c>
      <c r="N187">
        <v>0</v>
      </c>
      <c r="O187">
        <v>0</v>
      </c>
      <c r="P187">
        <v>105</v>
      </c>
      <c r="Q187">
        <v>4</v>
      </c>
      <c r="R187" t="s">
        <v>420</v>
      </c>
      <c r="S187" t="str">
        <f t="shared" si="3"/>
        <v>CC1</v>
      </c>
      <c r="T187">
        <f>VLOOKUP(S187,Mang_Elev!$Q:$R,2,FALSE)</f>
        <v>0.374</v>
      </c>
    </row>
    <row r="188" spans="1:20" x14ac:dyDescent="0.25">
      <c r="A188" s="1">
        <v>45047</v>
      </c>
      <c r="B188" s="2">
        <v>0.4284722222222222</v>
      </c>
      <c r="C188" t="s">
        <v>418</v>
      </c>
      <c r="D188" t="s">
        <v>429</v>
      </c>
      <c r="E188" t="s">
        <v>25</v>
      </c>
      <c r="F188" t="s">
        <v>64</v>
      </c>
      <c r="G188">
        <v>1</v>
      </c>
      <c r="H188">
        <v>32</v>
      </c>
      <c r="I188">
        <v>12</v>
      </c>
      <c r="J188">
        <v>0</v>
      </c>
      <c r="K188">
        <v>172</v>
      </c>
      <c r="L188">
        <v>99</v>
      </c>
      <c r="M188">
        <v>1</v>
      </c>
      <c r="N188">
        <v>0</v>
      </c>
      <c r="O188">
        <v>0</v>
      </c>
      <c r="P188">
        <v>101</v>
      </c>
      <c r="Q188">
        <v>8.3000000000000007</v>
      </c>
      <c r="R188" t="s">
        <v>420</v>
      </c>
      <c r="S188" t="str">
        <f t="shared" si="3"/>
        <v>CC1</v>
      </c>
      <c r="T188">
        <f>VLOOKUP(S188,Mang_Elev!$Q:$R,2,FALSE)</f>
        <v>0.374</v>
      </c>
    </row>
    <row r="189" spans="1:20" x14ac:dyDescent="0.25">
      <c r="A189" s="1">
        <v>45047</v>
      </c>
      <c r="B189" s="2">
        <v>0.4284722222222222</v>
      </c>
      <c r="C189" t="s">
        <v>418</v>
      </c>
      <c r="D189" t="s">
        <v>429</v>
      </c>
      <c r="E189" t="s">
        <v>25</v>
      </c>
      <c r="F189" t="s">
        <v>64</v>
      </c>
      <c r="G189">
        <v>1</v>
      </c>
      <c r="H189">
        <v>32</v>
      </c>
      <c r="I189">
        <v>12</v>
      </c>
      <c r="J189">
        <v>0</v>
      </c>
      <c r="K189">
        <v>172</v>
      </c>
      <c r="L189">
        <v>99</v>
      </c>
      <c r="M189">
        <v>1</v>
      </c>
      <c r="N189">
        <v>0</v>
      </c>
      <c r="O189">
        <v>0</v>
      </c>
      <c r="P189">
        <v>155</v>
      </c>
      <c r="Q189">
        <v>7</v>
      </c>
      <c r="R189" t="s">
        <v>420</v>
      </c>
      <c r="S189" t="str">
        <f t="shared" si="3"/>
        <v>CC1</v>
      </c>
      <c r="T189">
        <f>VLOOKUP(S189,Mang_Elev!$Q:$R,2,FALSE)</f>
        <v>0.374</v>
      </c>
    </row>
    <row r="190" spans="1:20" x14ac:dyDescent="0.25">
      <c r="A190" s="1">
        <v>45047</v>
      </c>
      <c r="B190" s="2">
        <v>0.4284722222222222</v>
      </c>
      <c r="C190" t="s">
        <v>418</v>
      </c>
      <c r="D190" t="s">
        <v>429</v>
      </c>
      <c r="E190" t="s">
        <v>25</v>
      </c>
      <c r="F190" t="s">
        <v>64</v>
      </c>
      <c r="G190">
        <v>1</v>
      </c>
      <c r="H190">
        <v>32</v>
      </c>
      <c r="I190">
        <v>12</v>
      </c>
      <c r="J190">
        <v>0</v>
      </c>
      <c r="K190">
        <v>172</v>
      </c>
      <c r="L190">
        <v>99</v>
      </c>
      <c r="M190">
        <v>1</v>
      </c>
      <c r="N190">
        <v>0</v>
      </c>
      <c r="O190">
        <v>0</v>
      </c>
      <c r="P190">
        <v>104</v>
      </c>
      <c r="Q190">
        <v>5.9</v>
      </c>
      <c r="R190" t="s">
        <v>420</v>
      </c>
      <c r="S190" t="str">
        <f t="shared" si="3"/>
        <v>CC1</v>
      </c>
      <c r="T190">
        <f>VLOOKUP(S190,Mang_Elev!$Q:$R,2,FALSE)</f>
        <v>0.374</v>
      </c>
    </row>
    <row r="191" spans="1:20" x14ac:dyDescent="0.25">
      <c r="A191" s="1">
        <v>45047</v>
      </c>
      <c r="B191" s="2">
        <v>0.4284722222222222</v>
      </c>
      <c r="C191" t="s">
        <v>418</v>
      </c>
      <c r="D191" t="s">
        <v>429</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418</v>
      </c>
      <c r="D192" t="s">
        <v>429</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418</v>
      </c>
      <c r="D193" t="s">
        <v>429</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418</v>
      </c>
      <c r="D194" t="s">
        <v>429</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418</v>
      </c>
      <c r="D195" t="s">
        <v>429</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418</v>
      </c>
      <c r="D196" t="s">
        <v>429</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418</v>
      </c>
      <c r="D197" t="s">
        <v>429</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418</v>
      </c>
      <c r="D198" t="s">
        <v>429</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418</v>
      </c>
      <c r="D199" t="s">
        <v>429</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418</v>
      </c>
      <c r="D200" t="s">
        <v>429</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418</v>
      </c>
      <c r="D201" t="s">
        <v>424</v>
      </c>
      <c r="E201" t="s">
        <v>25</v>
      </c>
      <c r="F201" t="s">
        <v>64</v>
      </c>
      <c r="G201">
        <v>2</v>
      </c>
      <c r="H201">
        <v>8</v>
      </c>
      <c r="I201">
        <v>2</v>
      </c>
      <c r="J201">
        <v>0</v>
      </c>
      <c r="K201">
        <v>122</v>
      </c>
      <c r="L201">
        <v>99</v>
      </c>
      <c r="M201">
        <v>1</v>
      </c>
      <c r="N201">
        <v>0</v>
      </c>
      <c r="O201">
        <v>0</v>
      </c>
      <c r="P201">
        <v>215</v>
      </c>
      <c r="Q201">
        <v>5</v>
      </c>
      <c r="R201" t="s">
        <v>420</v>
      </c>
      <c r="S201" t="str">
        <f t="shared" si="4"/>
        <v>CC2</v>
      </c>
      <c r="T201">
        <f>VLOOKUP(S201,Mang_Elev!$Q:$R,2,FALSE)</f>
        <v>0.33300000000000002</v>
      </c>
    </row>
    <row r="202" spans="1:20" x14ac:dyDescent="0.25">
      <c r="A202" s="1">
        <v>45047</v>
      </c>
      <c r="B202" s="2">
        <v>0.48541666666666666</v>
      </c>
      <c r="C202" t="s">
        <v>418</v>
      </c>
      <c r="D202" t="s">
        <v>424</v>
      </c>
      <c r="E202" t="s">
        <v>25</v>
      </c>
      <c r="F202" t="s">
        <v>64</v>
      </c>
      <c r="G202">
        <v>2</v>
      </c>
      <c r="H202">
        <v>8</v>
      </c>
      <c r="I202">
        <v>2</v>
      </c>
      <c r="J202">
        <v>0</v>
      </c>
      <c r="K202">
        <v>122</v>
      </c>
      <c r="L202">
        <v>99</v>
      </c>
      <c r="M202">
        <v>1</v>
      </c>
      <c r="N202">
        <v>0</v>
      </c>
      <c r="O202">
        <v>0</v>
      </c>
      <c r="P202">
        <v>164</v>
      </c>
      <c r="Q202">
        <v>5</v>
      </c>
      <c r="R202" t="s">
        <v>420</v>
      </c>
      <c r="S202" t="str">
        <f t="shared" si="4"/>
        <v>CC2</v>
      </c>
      <c r="T202">
        <f>VLOOKUP(S202,Mang_Elev!$Q:$R,2,FALSE)</f>
        <v>0.33300000000000002</v>
      </c>
    </row>
    <row r="203" spans="1:20" x14ac:dyDescent="0.25">
      <c r="A203" s="1">
        <v>45047</v>
      </c>
      <c r="B203" s="2">
        <v>0.48541666666666666</v>
      </c>
      <c r="C203" t="s">
        <v>418</v>
      </c>
      <c r="D203" t="s">
        <v>424</v>
      </c>
      <c r="E203" t="s">
        <v>25</v>
      </c>
      <c r="F203" t="s">
        <v>64</v>
      </c>
      <c r="G203">
        <v>2</v>
      </c>
      <c r="H203">
        <v>8</v>
      </c>
      <c r="I203">
        <v>2</v>
      </c>
      <c r="J203">
        <v>0</v>
      </c>
      <c r="K203">
        <v>122</v>
      </c>
      <c r="L203">
        <v>99</v>
      </c>
      <c r="M203">
        <v>1</v>
      </c>
      <c r="N203">
        <v>0</v>
      </c>
      <c r="O203">
        <v>0</v>
      </c>
      <c r="P203">
        <v>260</v>
      </c>
      <c r="Q203">
        <v>4</v>
      </c>
      <c r="R203" t="s">
        <v>420</v>
      </c>
      <c r="S203" t="str">
        <f t="shared" si="4"/>
        <v>CC2</v>
      </c>
      <c r="T203">
        <f>VLOOKUP(S203,Mang_Elev!$Q:$R,2,FALSE)</f>
        <v>0.33300000000000002</v>
      </c>
    </row>
    <row r="204" spans="1:20" x14ac:dyDescent="0.25">
      <c r="A204" s="1">
        <v>45047</v>
      </c>
      <c r="B204" s="2">
        <v>0.48541666666666666</v>
      </c>
      <c r="C204" t="s">
        <v>418</v>
      </c>
      <c r="D204" t="s">
        <v>424</v>
      </c>
      <c r="E204" t="s">
        <v>25</v>
      </c>
      <c r="F204" t="s">
        <v>64</v>
      </c>
      <c r="G204">
        <v>2</v>
      </c>
      <c r="H204">
        <v>8</v>
      </c>
      <c r="I204">
        <v>2</v>
      </c>
      <c r="J204">
        <v>0</v>
      </c>
      <c r="K204">
        <v>122</v>
      </c>
      <c r="L204">
        <v>99</v>
      </c>
      <c r="M204">
        <v>1</v>
      </c>
      <c r="N204">
        <v>0</v>
      </c>
      <c r="O204">
        <v>0</v>
      </c>
      <c r="P204">
        <v>225</v>
      </c>
      <c r="Q204">
        <v>7</v>
      </c>
      <c r="R204" t="s">
        <v>420</v>
      </c>
      <c r="S204" t="str">
        <f t="shared" si="4"/>
        <v>CC2</v>
      </c>
      <c r="T204">
        <f>VLOOKUP(S204,Mang_Elev!$Q:$R,2,FALSE)</f>
        <v>0.33300000000000002</v>
      </c>
    </row>
    <row r="205" spans="1:20" x14ac:dyDescent="0.25">
      <c r="A205" s="1">
        <v>45047</v>
      </c>
      <c r="B205" s="2">
        <v>0.48541666666666666</v>
      </c>
      <c r="C205" t="s">
        <v>418</v>
      </c>
      <c r="D205" t="s">
        <v>424</v>
      </c>
      <c r="E205" t="s">
        <v>25</v>
      </c>
      <c r="F205" t="s">
        <v>64</v>
      </c>
      <c r="G205">
        <v>2</v>
      </c>
      <c r="H205">
        <v>8</v>
      </c>
      <c r="I205">
        <v>2</v>
      </c>
      <c r="J205">
        <v>0</v>
      </c>
      <c r="K205">
        <v>122</v>
      </c>
      <c r="L205">
        <v>99</v>
      </c>
      <c r="M205">
        <v>1</v>
      </c>
      <c r="N205">
        <v>0</v>
      </c>
      <c r="O205">
        <v>0</v>
      </c>
      <c r="P205">
        <v>220</v>
      </c>
      <c r="Q205">
        <v>8.5</v>
      </c>
      <c r="R205" t="s">
        <v>420</v>
      </c>
      <c r="S205" t="str">
        <f t="shared" si="4"/>
        <v>CC2</v>
      </c>
      <c r="T205">
        <f>VLOOKUP(S205,Mang_Elev!$Q:$R,2,FALSE)</f>
        <v>0.33300000000000002</v>
      </c>
    </row>
    <row r="206" spans="1:20" x14ac:dyDescent="0.25">
      <c r="A206" s="1">
        <v>45047</v>
      </c>
      <c r="B206" s="2">
        <v>0.48541666666666666</v>
      </c>
      <c r="C206" t="s">
        <v>418</v>
      </c>
      <c r="D206" t="s">
        <v>424</v>
      </c>
      <c r="E206" t="s">
        <v>25</v>
      </c>
      <c r="F206" t="s">
        <v>64</v>
      </c>
      <c r="G206">
        <v>2</v>
      </c>
      <c r="H206">
        <v>8</v>
      </c>
      <c r="I206">
        <v>2</v>
      </c>
      <c r="J206">
        <v>0</v>
      </c>
      <c r="K206">
        <v>122</v>
      </c>
      <c r="L206">
        <v>99</v>
      </c>
      <c r="M206">
        <v>1</v>
      </c>
      <c r="N206">
        <v>0</v>
      </c>
      <c r="O206">
        <v>0</v>
      </c>
      <c r="P206">
        <v>195</v>
      </c>
      <c r="Q206">
        <v>6</v>
      </c>
      <c r="R206" t="s">
        <v>420</v>
      </c>
      <c r="S206" t="str">
        <f t="shared" si="4"/>
        <v>CC2</v>
      </c>
      <c r="T206">
        <f>VLOOKUP(S206,Mang_Elev!$Q:$R,2,FALSE)</f>
        <v>0.33300000000000002</v>
      </c>
    </row>
    <row r="207" spans="1:20" x14ac:dyDescent="0.25">
      <c r="A207" s="1">
        <v>45047</v>
      </c>
      <c r="B207" s="2">
        <v>0.48541666666666666</v>
      </c>
      <c r="C207" t="s">
        <v>418</v>
      </c>
      <c r="D207" t="s">
        <v>424</v>
      </c>
      <c r="E207" t="s">
        <v>25</v>
      </c>
      <c r="F207" t="s">
        <v>64</v>
      </c>
      <c r="G207">
        <v>2</v>
      </c>
      <c r="H207">
        <v>8</v>
      </c>
      <c r="I207">
        <v>2</v>
      </c>
      <c r="J207">
        <v>0</v>
      </c>
      <c r="K207">
        <v>122</v>
      </c>
      <c r="L207">
        <v>99</v>
      </c>
      <c r="M207">
        <v>1</v>
      </c>
      <c r="N207">
        <v>0</v>
      </c>
      <c r="O207">
        <v>0</v>
      </c>
      <c r="P207">
        <v>145</v>
      </c>
      <c r="Q207">
        <v>6.2</v>
      </c>
      <c r="R207" t="s">
        <v>420</v>
      </c>
      <c r="S207" t="str">
        <f t="shared" si="4"/>
        <v>CC2</v>
      </c>
      <c r="T207">
        <f>VLOOKUP(S207,Mang_Elev!$Q:$R,2,FALSE)</f>
        <v>0.33300000000000002</v>
      </c>
    </row>
    <row r="208" spans="1:20" x14ac:dyDescent="0.25">
      <c r="A208" s="1">
        <v>45047</v>
      </c>
      <c r="B208" s="2">
        <v>0.48541666666666666</v>
      </c>
      <c r="C208" t="s">
        <v>418</v>
      </c>
      <c r="D208" t="s">
        <v>424</v>
      </c>
      <c r="E208" t="s">
        <v>25</v>
      </c>
      <c r="F208" t="s">
        <v>64</v>
      </c>
      <c r="G208">
        <v>2</v>
      </c>
      <c r="H208">
        <v>8</v>
      </c>
      <c r="I208">
        <v>2</v>
      </c>
      <c r="J208">
        <v>0</v>
      </c>
      <c r="K208">
        <v>122</v>
      </c>
      <c r="L208">
        <v>99</v>
      </c>
      <c r="M208">
        <v>1</v>
      </c>
      <c r="N208">
        <v>0</v>
      </c>
      <c r="O208">
        <v>0</v>
      </c>
      <c r="P208">
        <v>125</v>
      </c>
      <c r="Q208">
        <v>3</v>
      </c>
      <c r="R208" t="s">
        <v>420</v>
      </c>
      <c r="S208" t="str">
        <f t="shared" si="4"/>
        <v>CC2</v>
      </c>
      <c r="T208">
        <f>VLOOKUP(S208,Mang_Elev!$Q:$R,2,FALSE)</f>
        <v>0.33300000000000002</v>
      </c>
    </row>
    <row r="209" spans="1:20" x14ac:dyDescent="0.25">
      <c r="A209" s="1">
        <v>45047</v>
      </c>
      <c r="B209" s="2">
        <v>0.48541666666666666</v>
      </c>
      <c r="C209" t="s">
        <v>418</v>
      </c>
      <c r="D209" t="s">
        <v>424</v>
      </c>
      <c r="E209" t="s">
        <v>25</v>
      </c>
      <c r="F209" t="s">
        <v>64</v>
      </c>
      <c r="G209">
        <v>2</v>
      </c>
      <c r="H209">
        <v>8</v>
      </c>
      <c r="I209">
        <v>2</v>
      </c>
      <c r="J209">
        <v>0</v>
      </c>
      <c r="K209">
        <v>122</v>
      </c>
      <c r="L209">
        <v>99</v>
      </c>
      <c r="M209">
        <v>1</v>
      </c>
      <c r="N209">
        <v>0</v>
      </c>
      <c r="O209">
        <v>0</v>
      </c>
      <c r="P209">
        <v>164</v>
      </c>
      <c r="Q209">
        <v>5</v>
      </c>
      <c r="R209" t="s">
        <v>420</v>
      </c>
      <c r="S209" t="str">
        <f t="shared" si="4"/>
        <v>CC2</v>
      </c>
      <c r="T209">
        <f>VLOOKUP(S209,Mang_Elev!$Q:$R,2,FALSE)</f>
        <v>0.33300000000000002</v>
      </c>
    </row>
    <row r="210" spans="1:20" x14ac:dyDescent="0.25">
      <c r="A210" s="1">
        <v>45047</v>
      </c>
      <c r="B210" s="2">
        <v>0.48541666666666666</v>
      </c>
      <c r="C210" t="s">
        <v>418</v>
      </c>
      <c r="D210" t="s">
        <v>424</v>
      </c>
      <c r="E210" t="s">
        <v>25</v>
      </c>
      <c r="F210" t="s">
        <v>64</v>
      </c>
      <c r="G210">
        <v>2</v>
      </c>
      <c r="H210">
        <v>8</v>
      </c>
      <c r="I210">
        <v>2</v>
      </c>
      <c r="J210">
        <v>0</v>
      </c>
      <c r="K210">
        <v>122</v>
      </c>
      <c r="L210">
        <v>99</v>
      </c>
      <c r="M210">
        <v>1</v>
      </c>
      <c r="N210">
        <v>0</v>
      </c>
      <c r="O210">
        <v>0</v>
      </c>
      <c r="P210">
        <v>192</v>
      </c>
      <c r="Q210">
        <v>8.5</v>
      </c>
      <c r="R210" t="s">
        <v>420</v>
      </c>
      <c r="S210" t="str">
        <f t="shared" si="4"/>
        <v>CC2</v>
      </c>
      <c r="T210">
        <f>VLOOKUP(S210,Mang_Elev!$Q:$R,2,FALSE)</f>
        <v>0.33300000000000002</v>
      </c>
    </row>
    <row r="211" spans="1:20" x14ac:dyDescent="0.25">
      <c r="A211" s="1">
        <v>45047</v>
      </c>
      <c r="B211" s="2">
        <v>0.48541666666666666</v>
      </c>
      <c r="C211" t="s">
        <v>418</v>
      </c>
      <c r="D211" t="s">
        <v>424</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418</v>
      </c>
      <c r="D212" t="s">
        <v>424</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418</v>
      </c>
      <c r="D213" t="s">
        <v>424</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418</v>
      </c>
      <c r="D214" t="s">
        <v>424</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418</v>
      </c>
      <c r="D215" t="s">
        <v>424</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418</v>
      </c>
      <c r="D216" t="s">
        <v>424</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418</v>
      </c>
      <c r="D217" t="s">
        <v>424</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418</v>
      </c>
      <c r="D218" t="s">
        <v>424</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418</v>
      </c>
      <c r="D219" t="s">
        <v>424</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418</v>
      </c>
      <c r="D220" t="s">
        <v>424</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418</v>
      </c>
      <c r="D221" t="s">
        <v>429</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418</v>
      </c>
      <c r="D222" t="s">
        <v>429</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418</v>
      </c>
      <c r="D223" t="s">
        <v>429</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418</v>
      </c>
      <c r="D224" t="s">
        <v>429</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418</v>
      </c>
      <c r="D225" t="s">
        <v>429</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418</v>
      </c>
      <c r="D226" t="s">
        <v>429</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418</v>
      </c>
      <c r="D227" t="s">
        <v>429</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418</v>
      </c>
      <c r="D228" t="s">
        <v>429</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418</v>
      </c>
      <c r="D229" t="s">
        <v>429</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418</v>
      </c>
      <c r="D230" t="s">
        <v>429</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418</v>
      </c>
      <c r="D231" t="s">
        <v>429</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418</v>
      </c>
      <c r="D232" t="s">
        <v>429</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418</v>
      </c>
      <c r="D233" t="s">
        <v>429</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418</v>
      </c>
      <c r="D234" t="s">
        <v>429</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418</v>
      </c>
      <c r="D235" t="s">
        <v>429</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418</v>
      </c>
      <c r="D236" t="s">
        <v>429</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418</v>
      </c>
      <c r="D237" t="s">
        <v>429</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418</v>
      </c>
      <c r="D238" t="s">
        <v>429</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418</v>
      </c>
      <c r="D239" t="s">
        <v>429</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418</v>
      </c>
      <c r="D240" t="s">
        <v>429</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418</v>
      </c>
      <c r="D241" t="s">
        <v>424</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418</v>
      </c>
      <c r="D242" t="s">
        <v>424</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418</v>
      </c>
      <c r="D243" t="s">
        <v>424</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418</v>
      </c>
      <c r="D244" t="s">
        <v>424</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418</v>
      </c>
      <c r="D245" t="s">
        <v>424</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418</v>
      </c>
      <c r="D246" t="s">
        <v>424</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418</v>
      </c>
      <c r="D247" t="s">
        <v>424</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418</v>
      </c>
      <c r="D248" t="s">
        <v>424</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418</v>
      </c>
      <c r="D249" t="s">
        <v>424</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418</v>
      </c>
      <c r="D250" t="s">
        <v>424</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418</v>
      </c>
      <c r="D251" t="s">
        <v>424</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418</v>
      </c>
      <c r="D252" t="s">
        <v>424</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418</v>
      </c>
      <c r="D253" t="s">
        <v>424</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418</v>
      </c>
      <c r="D254" t="s">
        <v>424</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418</v>
      </c>
      <c r="D255" t="s">
        <v>424</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418</v>
      </c>
      <c r="D256" t="s">
        <v>424</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418</v>
      </c>
      <c r="D257" t="s">
        <v>424</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418</v>
      </c>
      <c r="D258" t="s">
        <v>424</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418</v>
      </c>
      <c r="D259" t="s">
        <v>424</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418</v>
      </c>
      <c r="D260" t="s">
        <v>424</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418</v>
      </c>
      <c r="D261" t="s">
        <v>429</v>
      </c>
      <c r="E261" t="s">
        <v>25</v>
      </c>
      <c r="F261" t="s">
        <v>64</v>
      </c>
      <c r="G261">
        <v>5</v>
      </c>
      <c r="H261">
        <v>17</v>
      </c>
      <c r="I261">
        <v>2</v>
      </c>
      <c r="J261">
        <v>0</v>
      </c>
      <c r="K261">
        <v>157</v>
      </c>
      <c r="L261">
        <v>95</v>
      </c>
      <c r="M261">
        <v>5</v>
      </c>
      <c r="N261">
        <v>0</v>
      </c>
      <c r="O261">
        <v>0</v>
      </c>
      <c r="P261">
        <v>111</v>
      </c>
      <c r="Q261">
        <v>5.5</v>
      </c>
      <c r="R261" t="s">
        <v>420</v>
      </c>
      <c r="S261" t="str">
        <f t="shared" si="9"/>
        <v>CC5</v>
      </c>
      <c r="T261">
        <f>VLOOKUP(S261,Mang_Elev!$Q:$R,2,FALSE)</f>
        <v>0.35</v>
      </c>
    </row>
    <row r="262" spans="1:20" x14ac:dyDescent="0.25">
      <c r="A262" s="1">
        <v>45047</v>
      </c>
      <c r="B262" s="2">
        <v>0.6972222222222223</v>
      </c>
      <c r="C262" t="s">
        <v>418</v>
      </c>
      <c r="D262" t="s">
        <v>429</v>
      </c>
      <c r="E262" t="s">
        <v>25</v>
      </c>
      <c r="F262" t="s">
        <v>64</v>
      </c>
      <c r="G262">
        <v>5</v>
      </c>
      <c r="H262">
        <v>17</v>
      </c>
      <c r="I262">
        <v>2</v>
      </c>
      <c r="J262">
        <v>0</v>
      </c>
      <c r="K262">
        <v>157</v>
      </c>
      <c r="L262">
        <v>95</v>
      </c>
      <c r="M262">
        <v>5</v>
      </c>
      <c r="N262">
        <v>0</v>
      </c>
      <c r="O262">
        <v>0</v>
      </c>
      <c r="P262">
        <v>180</v>
      </c>
      <c r="Q262">
        <v>7</v>
      </c>
      <c r="R262" t="s">
        <v>420</v>
      </c>
      <c r="S262" t="str">
        <f t="shared" si="9"/>
        <v>CC5</v>
      </c>
      <c r="T262">
        <f>VLOOKUP(S262,Mang_Elev!$Q:$R,2,FALSE)</f>
        <v>0.35</v>
      </c>
    </row>
    <row r="263" spans="1:20" x14ac:dyDescent="0.25">
      <c r="A263" s="1">
        <v>45047</v>
      </c>
      <c r="B263" s="2">
        <v>0.6972222222222223</v>
      </c>
      <c r="C263" t="s">
        <v>418</v>
      </c>
      <c r="D263" t="s">
        <v>429</v>
      </c>
      <c r="E263" t="s">
        <v>25</v>
      </c>
      <c r="F263" t="s">
        <v>64</v>
      </c>
      <c r="G263">
        <v>5</v>
      </c>
      <c r="H263">
        <v>17</v>
      </c>
      <c r="I263">
        <v>2</v>
      </c>
      <c r="J263">
        <v>0</v>
      </c>
      <c r="K263">
        <v>157</v>
      </c>
      <c r="L263">
        <v>95</v>
      </c>
      <c r="M263">
        <v>5</v>
      </c>
      <c r="N263">
        <v>0</v>
      </c>
      <c r="O263">
        <v>0</v>
      </c>
      <c r="P263">
        <v>95</v>
      </c>
      <c r="Q263">
        <v>8</v>
      </c>
      <c r="R263" t="s">
        <v>420</v>
      </c>
      <c r="S263" t="str">
        <f t="shared" si="9"/>
        <v>CC5</v>
      </c>
      <c r="T263">
        <f>VLOOKUP(S263,Mang_Elev!$Q:$R,2,FALSE)</f>
        <v>0.35</v>
      </c>
    </row>
    <row r="264" spans="1:20" x14ac:dyDescent="0.25">
      <c r="A264" s="1">
        <v>45047</v>
      </c>
      <c r="B264" s="2">
        <v>0.6972222222222223</v>
      </c>
      <c r="C264" t="s">
        <v>418</v>
      </c>
      <c r="D264" t="s">
        <v>429</v>
      </c>
      <c r="E264" t="s">
        <v>25</v>
      </c>
      <c r="F264" t="s">
        <v>64</v>
      </c>
      <c r="G264">
        <v>5</v>
      </c>
      <c r="H264">
        <v>17</v>
      </c>
      <c r="I264">
        <v>2</v>
      </c>
      <c r="J264">
        <v>0</v>
      </c>
      <c r="K264">
        <v>157</v>
      </c>
      <c r="L264">
        <v>95</v>
      </c>
      <c r="M264">
        <v>5</v>
      </c>
      <c r="N264">
        <v>0</v>
      </c>
      <c r="O264">
        <v>0</v>
      </c>
      <c r="P264">
        <v>156</v>
      </c>
      <c r="Q264">
        <v>5.5</v>
      </c>
      <c r="R264" t="s">
        <v>420</v>
      </c>
      <c r="S264" t="str">
        <f t="shared" si="9"/>
        <v>CC5</v>
      </c>
      <c r="T264">
        <f>VLOOKUP(S264,Mang_Elev!$Q:$R,2,FALSE)</f>
        <v>0.35</v>
      </c>
    </row>
    <row r="265" spans="1:20" x14ac:dyDescent="0.25">
      <c r="A265" s="1">
        <v>45047</v>
      </c>
      <c r="B265" s="2">
        <v>0.6972222222222223</v>
      </c>
      <c r="C265" t="s">
        <v>418</v>
      </c>
      <c r="D265" t="s">
        <v>429</v>
      </c>
      <c r="E265" t="s">
        <v>25</v>
      </c>
      <c r="F265" t="s">
        <v>64</v>
      </c>
      <c r="G265">
        <v>5</v>
      </c>
      <c r="H265">
        <v>17</v>
      </c>
      <c r="I265">
        <v>2</v>
      </c>
      <c r="J265">
        <v>0</v>
      </c>
      <c r="K265">
        <v>157</v>
      </c>
      <c r="L265">
        <v>95</v>
      </c>
      <c r="M265">
        <v>5</v>
      </c>
      <c r="N265">
        <v>0</v>
      </c>
      <c r="O265">
        <v>0</v>
      </c>
      <c r="P265">
        <v>113</v>
      </c>
      <c r="Q265">
        <v>9.5</v>
      </c>
      <c r="R265" t="s">
        <v>420</v>
      </c>
      <c r="S265" t="str">
        <f t="shared" si="9"/>
        <v>CC5</v>
      </c>
      <c r="T265">
        <f>VLOOKUP(S265,Mang_Elev!$Q:$R,2,FALSE)</f>
        <v>0.35</v>
      </c>
    </row>
    <row r="266" spans="1:20" x14ac:dyDescent="0.25">
      <c r="A266" s="1">
        <v>45047</v>
      </c>
      <c r="B266" s="2">
        <v>0.6972222222222223</v>
      </c>
      <c r="C266" t="s">
        <v>418</v>
      </c>
      <c r="D266" t="s">
        <v>429</v>
      </c>
      <c r="E266" t="s">
        <v>25</v>
      </c>
      <c r="F266" t="s">
        <v>64</v>
      </c>
      <c r="G266">
        <v>5</v>
      </c>
      <c r="H266">
        <v>17</v>
      </c>
      <c r="I266">
        <v>2</v>
      </c>
      <c r="J266">
        <v>0</v>
      </c>
      <c r="K266">
        <v>157</v>
      </c>
      <c r="L266">
        <v>95</v>
      </c>
      <c r="M266">
        <v>5</v>
      </c>
      <c r="N266">
        <v>0</v>
      </c>
      <c r="O266">
        <v>0</v>
      </c>
      <c r="P266">
        <v>139</v>
      </c>
      <c r="Q266">
        <v>7</v>
      </c>
      <c r="R266" t="s">
        <v>420</v>
      </c>
      <c r="S266" t="str">
        <f t="shared" si="9"/>
        <v>CC5</v>
      </c>
      <c r="T266">
        <f>VLOOKUP(S266,Mang_Elev!$Q:$R,2,FALSE)</f>
        <v>0.35</v>
      </c>
    </row>
    <row r="267" spans="1:20" x14ac:dyDescent="0.25">
      <c r="A267" s="1">
        <v>45047</v>
      </c>
      <c r="B267" s="2">
        <v>0.6972222222222223</v>
      </c>
      <c r="C267" t="s">
        <v>418</v>
      </c>
      <c r="D267" t="s">
        <v>429</v>
      </c>
      <c r="E267" t="s">
        <v>25</v>
      </c>
      <c r="F267" t="s">
        <v>64</v>
      </c>
      <c r="G267">
        <v>5</v>
      </c>
      <c r="H267">
        <v>17</v>
      </c>
      <c r="I267">
        <v>2</v>
      </c>
      <c r="J267">
        <v>0</v>
      </c>
      <c r="K267">
        <v>157</v>
      </c>
      <c r="L267">
        <v>95</v>
      </c>
      <c r="M267">
        <v>5</v>
      </c>
      <c r="N267">
        <v>0</v>
      </c>
      <c r="O267">
        <v>0</v>
      </c>
      <c r="P267">
        <v>204</v>
      </c>
      <c r="Q267">
        <v>9</v>
      </c>
      <c r="R267" t="s">
        <v>420</v>
      </c>
      <c r="S267" t="str">
        <f t="shared" si="9"/>
        <v>CC5</v>
      </c>
      <c r="T267">
        <f>VLOOKUP(S267,Mang_Elev!$Q:$R,2,FALSE)</f>
        <v>0.35</v>
      </c>
    </row>
    <row r="268" spans="1:20" x14ac:dyDescent="0.25">
      <c r="A268" s="1">
        <v>45047</v>
      </c>
      <c r="B268" s="2">
        <v>0.6972222222222223</v>
      </c>
      <c r="C268" t="s">
        <v>418</v>
      </c>
      <c r="D268" t="s">
        <v>429</v>
      </c>
      <c r="E268" t="s">
        <v>25</v>
      </c>
      <c r="F268" t="s">
        <v>64</v>
      </c>
      <c r="G268">
        <v>5</v>
      </c>
      <c r="H268">
        <v>17</v>
      </c>
      <c r="I268">
        <v>2</v>
      </c>
      <c r="J268">
        <v>0</v>
      </c>
      <c r="K268">
        <v>157</v>
      </c>
      <c r="L268">
        <v>95</v>
      </c>
      <c r="M268">
        <v>5</v>
      </c>
      <c r="N268">
        <v>0</v>
      </c>
      <c r="O268">
        <v>0</v>
      </c>
      <c r="P268">
        <v>139</v>
      </c>
      <c r="Q268">
        <v>6</v>
      </c>
      <c r="R268" t="s">
        <v>420</v>
      </c>
      <c r="S268" t="str">
        <f t="shared" si="9"/>
        <v>CC5</v>
      </c>
      <c r="T268">
        <f>VLOOKUP(S268,Mang_Elev!$Q:$R,2,FALSE)</f>
        <v>0.35</v>
      </c>
    </row>
    <row r="269" spans="1:20" x14ac:dyDescent="0.25">
      <c r="A269" s="1">
        <v>45047</v>
      </c>
      <c r="B269" s="2">
        <v>0.6972222222222223</v>
      </c>
      <c r="C269" t="s">
        <v>418</v>
      </c>
      <c r="D269" t="s">
        <v>429</v>
      </c>
      <c r="E269" t="s">
        <v>25</v>
      </c>
      <c r="F269" t="s">
        <v>64</v>
      </c>
      <c r="G269">
        <v>5</v>
      </c>
      <c r="H269">
        <v>17</v>
      </c>
      <c r="I269">
        <v>2</v>
      </c>
      <c r="J269">
        <v>0</v>
      </c>
      <c r="K269">
        <v>157</v>
      </c>
      <c r="L269">
        <v>95</v>
      </c>
      <c r="M269">
        <v>5</v>
      </c>
      <c r="N269">
        <v>0</v>
      </c>
      <c r="O269">
        <v>0</v>
      </c>
      <c r="P269">
        <v>92</v>
      </c>
      <c r="Q269">
        <v>8</v>
      </c>
      <c r="R269" t="s">
        <v>420</v>
      </c>
      <c r="S269" t="str">
        <f t="shared" si="9"/>
        <v>CC5</v>
      </c>
      <c r="T269">
        <f>VLOOKUP(S269,Mang_Elev!$Q:$R,2,FALSE)</f>
        <v>0.35</v>
      </c>
    </row>
    <row r="270" spans="1:20" x14ac:dyDescent="0.25">
      <c r="A270" s="1">
        <v>45047</v>
      </c>
      <c r="B270" s="2">
        <v>0.6972222222222223</v>
      </c>
      <c r="C270" t="s">
        <v>418</v>
      </c>
      <c r="D270" t="s">
        <v>429</v>
      </c>
      <c r="E270" t="s">
        <v>25</v>
      </c>
      <c r="F270" t="s">
        <v>64</v>
      </c>
      <c r="G270">
        <v>5</v>
      </c>
      <c r="H270">
        <v>17</v>
      </c>
      <c r="I270">
        <v>2</v>
      </c>
      <c r="J270">
        <v>0</v>
      </c>
      <c r="K270">
        <v>157</v>
      </c>
      <c r="L270">
        <v>95</v>
      </c>
      <c r="M270">
        <v>5</v>
      </c>
      <c r="N270">
        <v>0</v>
      </c>
      <c r="O270">
        <v>0</v>
      </c>
      <c r="P270">
        <v>143</v>
      </c>
      <c r="Q270">
        <v>8</v>
      </c>
      <c r="R270" t="s">
        <v>420</v>
      </c>
      <c r="S270" t="str">
        <f t="shared" si="9"/>
        <v>CC5</v>
      </c>
      <c r="T270">
        <f>VLOOKUP(S270,Mang_Elev!$Q:$R,2,FALSE)</f>
        <v>0.35</v>
      </c>
    </row>
    <row r="271" spans="1:20" x14ac:dyDescent="0.25">
      <c r="A271" s="1">
        <v>45047</v>
      </c>
      <c r="B271" s="2">
        <v>0.6972222222222223</v>
      </c>
      <c r="C271" t="s">
        <v>418</v>
      </c>
      <c r="D271" t="s">
        <v>429</v>
      </c>
      <c r="E271" t="s">
        <v>25</v>
      </c>
      <c r="F271" t="s">
        <v>64</v>
      </c>
      <c r="G271">
        <v>5</v>
      </c>
      <c r="H271">
        <v>9</v>
      </c>
      <c r="I271">
        <v>0</v>
      </c>
      <c r="J271">
        <v>0</v>
      </c>
      <c r="K271">
        <v>156</v>
      </c>
      <c r="L271">
        <v>97</v>
      </c>
      <c r="M271">
        <v>3</v>
      </c>
      <c r="N271">
        <v>0</v>
      </c>
      <c r="O271">
        <v>0</v>
      </c>
      <c r="P271">
        <v>171</v>
      </c>
      <c r="Q271">
        <v>6</v>
      </c>
      <c r="R271" t="s">
        <v>420</v>
      </c>
      <c r="S271" t="str">
        <f t="shared" si="9"/>
        <v>CC5</v>
      </c>
      <c r="T271">
        <f>VLOOKUP(S271,Mang_Elev!$Q:$R,2,FALSE)</f>
        <v>0.35</v>
      </c>
    </row>
    <row r="272" spans="1:20" x14ac:dyDescent="0.25">
      <c r="A272" s="1">
        <v>45047</v>
      </c>
      <c r="B272" s="2">
        <v>0.6972222222222223</v>
      </c>
      <c r="C272" t="s">
        <v>418</v>
      </c>
      <c r="D272" t="s">
        <v>429</v>
      </c>
      <c r="E272" t="s">
        <v>25</v>
      </c>
      <c r="F272" t="s">
        <v>64</v>
      </c>
      <c r="G272">
        <v>5</v>
      </c>
      <c r="H272">
        <v>9</v>
      </c>
      <c r="I272">
        <v>0</v>
      </c>
      <c r="J272">
        <v>0</v>
      </c>
      <c r="K272">
        <v>156</v>
      </c>
      <c r="L272">
        <v>97</v>
      </c>
      <c r="M272">
        <v>3</v>
      </c>
      <c r="N272">
        <v>0</v>
      </c>
      <c r="O272">
        <v>0</v>
      </c>
      <c r="P272">
        <v>112</v>
      </c>
      <c r="Q272">
        <v>5</v>
      </c>
      <c r="R272" t="s">
        <v>420</v>
      </c>
      <c r="S272" t="str">
        <f t="shared" si="9"/>
        <v>CC5</v>
      </c>
      <c r="T272">
        <f>VLOOKUP(S272,Mang_Elev!$Q:$R,2,FALSE)</f>
        <v>0.35</v>
      </c>
    </row>
    <row r="273" spans="1:20" x14ac:dyDescent="0.25">
      <c r="A273" s="1">
        <v>45047</v>
      </c>
      <c r="B273" s="2">
        <v>0.6972222222222223</v>
      </c>
      <c r="C273" t="s">
        <v>418</v>
      </c>
      <c r="D273" t="s">
        <v>429</v>
      </c>
      <c r="E273" t="s">
        <v>25</v>
      </c>
      <c r="F273" t="s">
        <v>64</v>
      </c>
      <c r="G273">
        <v>5</v>
      </c>
      <c r="H273">
        <v>9</v>
      </c>
      <c r="I273">
        <v>0</v>
      </c>
      <c r="J273">
        <v>0</v>
      </c>
      <c r="K273">
        <v>156</v>
      </c>
      <c r="L273">
        <v>97</v>
      </c>
      <c r="M273">
        <v>3</v>
      </c>
      <c r="N273">
        <v>0</v>
      </c>
      <c r="O273">
        <v>0</v>
      </c>
      <c r="P273">
        <v>135</v>
      </c>
      <c r="Q273">
        <v>6</v>
      </c>
      <c r="R273" t="s">
        <v>420</v>
      </c>
      <c r="S273" t="str">
        <f t="shared" si="9"/>
        <v>CC5</v>
      </c>
      <c r="T273">
        <f>VLOOKUP(S273,Mang_Elev!$Q:$R,2,FALSE)</f>
        <v>0.35</v>
      </c>
    </row>
    <row r="274" spans="1:20" x14ac:dyDescent="0.25">
      <c r="A274" s="1">
        <v>45047</v>
      </c>
      <c r="B274" s="2">
        <v>0.6972222222222223</v>
      </c>
      <c r="C274" t="s">
        <v>418</v>
      </c>
      <c r="D274" t="s">
        <v>429</v>
      </c>
      <c r="E274" t="s">
        <v>25</v>
      </c>
      <c r="F274" t="s">
        <v>64</v>
      </c>
      <c r="G274">
        <v>5</v>
      </c>
      <c r="H274">
        <v>9</v>
      </c>
      <c r="I274">
        <v>0</v>
      </c>
      <c r="J274">
        <v>0</v>
      </c>
      <c r="K274">
        <v>156</v>
      </c>
      <c r="L274">
        <v>97</v>
      </c>
      <c r="M274">
        <v>3</v>
      </c>
      <c r="N274">
        <v>0</v>
      </c>
      <c r="O274">
        <v>0</v>
      </c>
      <c r="P274">
        <v>228</v>
      </c>
      <c r="Q274">
        <v>7</v>
      </c>
      <c r="R274" t="s">
        <v>420</v>
      </c>
      <c r="S274" t="str">
        <f t="shared" si="9"/>
        <v>CC5</v>
      </c>
      <c r="T274">
        <f>VLOOKUP(S274,Mang_Elev!$Q:$R,2,FALSE)</f>
        <v>0.35</v>
      </c>
    </row>
    <row r="275" spans="1:20" x14ac:dyDescent="0.25">
      <c r="A275" s="1">
        <v>45047</v>
      </c>
      <c r="B275" s="2">
        <v>0.6972222222222223</v>
      </c>
      <c r="C275" t="s">
        <v>418</v>
      </c>
      <c r="D275" t="s">
        <v>429</v>
      </c>
      <c r="E275" t="s">
        <v>25</v>
      </c>
      <c r="F275" t="s">
        <v>64</v>
      </c>
      <c r="G275">
        <v>5</v>
      </c>
      <c r="H275">
        <v>9</v>
      </c>
      <c r="I275">
        <v>0</v>
      </c>
      <c r="J275">
        <v>0</v>
      </c>
      <c r="K275">
        <v>156</v>
      </c>
      <c r="L275">
        <v>97</v>
      </c>
      <c r="M275">
        <v>3</v>
      </c>
      <c r="N275">
        <v>0</v>
      </c>
      <c r="O275">
        <v>0</v>
      </c>
      <c r="P275">
        <v>116</v>
      </c>
      <c r="Q275">
        <v>5</v>
      </c>
      <c r="R275" t="s">
        <v>420</v>
      </c>
      <c r="S275" t="str">
        <f t="shared" si="9"/>
        <v>CC5</v>
      </c>
      <c r="T275">
        <f>VLOOKUP(S275,Mang_Elev!$Q:$R,2,FALSE)</f>
        <v>0.35</v>
      </c>
    </row>
    <row r="276" spans="1:20" x14ac:dyDescent="0.25">
      <c r="A276" s="1">
        <v>45047</v>
      </c>
      <c r="B276" s="2">
        <v>0.6972222222222223</v>
      </c>
      <c r="C276" t="s">
        <v>418</v>
      </c>
      <c r="D276" t="s">
        <v>429</v>
      </c>
      <c r="E276" t="s">
        <v>25</v>
      </c>
      <c r="F276" t="s">
        <v>64</v>
      </c>
      <c r="G276">
        <v>5</v>
      </c>
      <c r="H276">
        <v>9</v>
      </c>
      <c r="I276">
        <v>0</v>
      </c>
      <c r="J276">
        <v>0</v>
      </c>
      <c r="K276">
        <v>156</v>
      </c>
      <c r="L276">
        <v>97</v>
      </c>
      <c r="M276">
        <v>3</v>
      </c>
      <c r="N276">
        <v>0</v>
      </c>
      <c r="O276">
        <v>0</v>
      </c>
      <c r="P276">
        <v>113</v>
      </c>
      <c r="Q276">
        <v>5.5</v>
      </c>
      <c r="R276" t="s">
        <v>420</v>
      </c>
      <c r="S276" t="str">
        <f t="shared" si="9"/>
        <v>CC5</v>
      </c>
      <c r="T276">
        <f>VLOOKUP(S276,Mang_Elev!$Q:$R,2,FALSE)</f>
        <v>0.35</v>
      </c>
    </row>
    <row r="277" spans="1:20" x14ac:dyDescent="0.25">
      <c r="A277" s="1">
        <v>45047</v>
      </c>
      <c r="B277" s="2">
        <v>0.6972222222222223</v>
      </c>
      <c r="C277" t="s">
        <v>418</v>
      </c>
      <c r="D277" t="s">
        <v>429</v>
      </c>
      <c r="E277" t="s">
        <v>25</v>
      </c>
      <c r="F277" t="s">
        <v>64</v>
      </c>
      <c r="G277">
        <v>5</v>
      </c>
      <c r="H277">
        <v>9</v>
      </c>
      <c r="I277">
        <v>0</v>
      </c>
      <c r="J277">
        <v>0</v>
      </c>
      <c r="K277">
        <v>156</v>
      </c>
      <c r="L277">
        <v>97</v>
      </c>
      <c r="M277">
        <v>3</v>
      </c>
      <c r="N277">
        <v>0</v>
      </c>
      <c r="O277">
        <v>0</v>
      </c>
      <c r="P277">
        <v>178</v>
      </c>
      <c r="Q277">
        <v>7</v>
      </c>
      <c r="R277" t="s">
        <v>420</v>
      </c>
      <c r="S277" t="str">
        <f t="shared" si="9"/>
        <v>CC5</v>
      </c>
      <c r="T277">
        <f>VLOOKUP(S277,Mang_Elev!$Q:$R,2,FALSE)</f>
        <v>0.35</v>
      </c>
    </row>
    <row r="278" spans="1:20" x14ac:dyDescent="0.25">
      <c r="A278" s="1">
        <v>45047</v>
      </c>
      <c r="B278" s="2">
        <v>0.6972222222222223</v>
      </c>
      <c r="C278" t="s">
        <v>418</v>
      </c>
      <c r="D278" t="s">
        <v>429</v>
      </c>
      <c r="E278" t="s">
        <v>25</v>
      </c>
      <c r="F278" t="s">
        <v>64</v>
      </c>
      <c r="G278">
        <v>5</v>
      </c>
      <c r="H278">
        <v>9</v>
      </c>
      <c r="I278">
        <v>0</v>
      </c>
      <c r="J278">
        <v>0</v>
      </c>
      <c r="K278">
        <v>156</v>
      </c>
      <c r="L278">
        <v>97</v>
      </c>
      <c r="M278">
        <v>3</v>
      </c>
      <c r="N278">
        <v>0</v>
      </c>
      <c r="O278">
        <v>0</v>
      </c>
      <c r="P278">
        <v>90</v>
      </c>
      <c r="Q278">
        <v>5.5</v>
      </c>
      <c r="R278" t="s">
        <v>420</v>
      </c>
      <c r="S278" t="str">
        <f t="shared" si="9"/>
        <v>CC5</v>
      </c>
      <c r="T278">
        <f>VLOOKUP(S278,Mang_Elev!$Q:$R,2,FALSE)</f>
        <v>0.35</v>
      </c>
    </row>
    <row r="279" spans="1:20" x14ac:dyDescent="0.25">
      <c r="A279" s="1">
        <v>45047</v>
      </c>
      <c r="B279" s="2">
        <v>0.6972222222222223</v>
      </c>
      <c r="C279" t="s">
        <v>418</v>
      </c>
      <c r="D279" t="s">
        <v>429</v>
      </c>
      <c r="E279" t="s">
        <v>25</v>
      </c>
      <c r="F279" t="s">
        <v>64</v>
      </c>
      <c r="G279">
        <v>5</v>
      </c>
      <c r="H279">
        <v>9</v>
      </c>
      <c r="I279">
        <v>0</v>
      </c>
      <c r="J279">
        <v>0</v>
      </c>
      <c r="K279">
        <v>156</v>
      </c>
      <c r="L279">
        <v>97</v>
      </c>
      <c r="M279">
        <v>3</v>
      </c>
      <c r="N279">
        <v>0</v>
      </c>
      <c r="O279">
        <v>0</v>
      </c>
      <c r="P279">
        <v>115</v>
      </c>
      <c r="Q279">
        <v>9</v>
      </c>
      <c r="R279" t="s">
        <v>420</v>
      </c>
      <c r="S279" t="str">
        <f t="shared" si="9"/>
        <v>CC5</v>
      </c>
      <c r="T279">
        <f>VLOOKUP(S279,Mang_Elev!$Q:$R,2,FALSE)</f>
        <v>0.35</v>
      </c>
    </row>
    <row r="280" spans="1:20" x14ac:dyDescent="0.25">
      <c r="A280" s="1">
        <v>45047</v>
      </c>
      <c r="B280" s="2">
        <v>0.6972222222222223</v>
      </c>
      <c r="C280" t="s">
        <v>418</v>
      </c>
      <c r="D280" t="s">
        <v>429</v>
      </c>
      <c r="E280" t="s">
        <v>25</v>
      </c>
      <c r="F280" t="s">
        <v>64</v>
      </c>
      <c r="G280">
        <v>5</v>
      </c>
      <c r="H280">
        <v>9</v>
      </c>
      <c r="I280">
        <v>0</v>
      </c>
      <c r="J280">
        <v>0</v>
      </c>
      <c r="K280">
        <v>156</v>
      </c>
      <c r="L280">
        <v>97</v>
      </c>
      <c r="M280">
        <v>3</v>
      </c>
      <c r="N280">
        <v>0</v>
      </c>
      <c r="O280">
        <v>0</v>
      </c>
      <c r="P280">
        <v>205</v>
      </c>
      <c r="Q280">
        <v>7</v>
      </c>
      <c r="R280" t="s">
        <v>420</v>
      </c>
      <c r="S280" t="str">
        <f t="shared" si="9"/>
        <v>CC5</v>
      </c>
      <c r="T280">
        <f>VLOOKUP(S280,Mang_Elev!$Q:$R,2,FALSE)</f>
        <v>0.35</v>
      </c>
    </row>
    <row r="281" spans="1:20" x14ac:dyDescent="0.25">
      <c r="A281" s="1">
        <v>45047</v>
      </c>
      <c r="B281" s="2">
        <v>0.43541666666666662</v>
      </c>
      <c r="C281" t="s">
        <v>431</v>
      </c>
      <c r="D281" t="s">
        <v>424</v>
      </c>
      <c r="E281" t="s">
        <v>25</v>
      </c>
      <c r="F281" t="s">
        <v>43</v>
      </c>
      <c r="G281">
        <v>1</v>
      </c>
      <c r="H281">
        <v>73</v>
      </c>
      <c r="I281">
        <v>8</v>
      </c>
      <c r="J281">
        <v>0</v>
      </c>
      <c r="K281">
        <v>186</v>
      </c>
      <c r="L281" t="s">
        <v>253</v>
      </c>
      <c r="M281" t="s">
        <v>253</v>
      </c>
      <c r="N281" t="s">
        <v>253</v>
      </c>
      <c r="O281" t="s">
        <v>253</v>
      </c>
      <c r="P281">
        <v>104</v>
      </c>
      <c r="Q281">
        <v>5</v>
      </c>
      <c r="R281" t="s">
        <v>432</v>
      </c>
      <c r="S281" t="str">
        <f t="shared" si="9"/>
        <v>AI1</v>
      </c>
      <c r="T281">
        <f>VLOOKUP(S281,Mang_Elev!$Q:$R,2,FALSE)</f>
        <v>0.46</v>
      </c>
    </row>
    <row r="282" spans="1:20" x14ac:dyDescent="0.25">
      <c r="A282" s="1">
        <v>45047</v>
      </c>
      <c r="B282" s="2">
        <v>0.43541666666666662</v>
      </c>
      <c r="C282" t="s">
        <v>431</v>
      </c>
      <c r="D282" t="s">
        <v>424</v>
      </c>
      <c r="E282" t="s">
        <v>25</v>
      </c>
      <c r="F282" t="s">
        <v>43</v>
      </c>
      <c r="G282">
        <v>1</v>
      </c>
      <c r="H282">
        <v>73</v>
      </c>
      <c r="I282">
        <v>8</v>
      </c>
      <c r="J282">
        <v>0</v>
      </c>
      <c r="K282">
        <v>186</v>
      </c>
      <c r="L282" t="s">
        <v>253</v>
      </c>
      <c r="M282" t="s">
        <v>253</v>
      </c>
      <c r="N282" t="s">
        <v>253</v>
      </c>
      <c r="O282" t="s">
        <v>253</v>
      </c>
      <c r="P282">
        <v>185</v>
      </c>
      <c r="Q282">
        <v>6</v>
      </c>
      <c r="R282" t="s">
        <v>432</v>
      </c>
      <c r="S282" t="str">
        <f t="shared" si="9"/>
        <v>AI1</v>
      </c>
      <c r="T282">
        <f>VLOOKUP(S282,Mang_Elev!$Q:$R,2,FALSE)</f>
        <v>0.46</v>
      </c>
    </row>
    <row r="283" spans="1:20" x14ac:dyDescent="0.25">
      <c r="A283" s="1">
        <v>45047</v>
      </c>
      <c r="B283" s="2">
        <v>0.43541666666666662</v>
      </c>
      <c r="C283" t="s">
        <v>431</v>
      </c>
      <c r="D283" t="s">
        <v>424</v>
      </c>
      <c r="E283" t="s">
        <v>25</v>
      </c>
      <c r="F283" t="s">
        <v>43</v>
      </c>
      <c r="G283">
        <v>1</v>
      </c>
      <c r="H283">
        <v>73</v>
      </c>
      <c r="I283">
        <v>8</v>
      </c>
      <c r="J283">
        <v>0</v>
      </c>
      <c r="K283">
        <v>186</v>
      </c>
      <c r="L283" t="s">
        <v>253</v>
      </c>
      <c r="M283" t="s">
        <v>253</v>
      </c>
      <c r="N283" t="s">
        <v>253</v>
      </c>
      <c r="O283" t="s">
        <v>253</v>
      </c>
      <c r="P283">
        <v>158</v>
      </c>
      <c r="Q283">
        <v>6.5</v>
      </c>
      <c r="R283" t="s">
        <v>432</v>
      </c>
      <c r="S283" t="str">
        <f t="shared" si="9"/>
        <v>AI1</v>
      </c>
      <c r="T283">
        <f>VLOOKUP(S283,Mang_Elev!$Q:$R,2,FALSE)</f>
        <v>0.46</v>
      </c>
    </row>
    <row r="284" spans="1:20" x14ac:dyDescent="0.25">
      <c r="A284" s="1">
        <v>45047</v>
      </c>
      <c r="B284" s="2">
        <v>0.43541666666666662</v>
      </c>
      <c r="C284" t="s">
        <v>431</v>
      </c>
      <c r="D284" t="s">
        <v>424</v>
      </c>
      <c r="E284" t="s">
        <v>25</v>
      </c>
      <c r="F284" t="s">
        <v>43</v>
      </c>
      <c r="G284">
        <v>1</v>
      </c>
      <c r="H284">
        <v>73</v>
      </c>
      <c r="I284">
        <v>8</v>
      </c>
      <c r="J284">
        <v>0</v>
      </c>
      <c r="K284">
        <v>186</v>
      </c>
      <c r="L284" t="s">
        <v>253</v>
      </c>
      <c r="M284" t="s">
        <v>253</v>
      </c>
      <c r="N284" t="s">
        <v>253</v>
      </c>
      <c r="O284" t="s">
        <v>253</v>
      </c>
      <c r="P284">
        <v>146</v>
      </c>
      <c r="Q284">
        <v>8</v>
      </c>
      <c r="R284" t="s">
        <v>432</v>
      </c>
      <c r="S284" t="str">
        <f t="shared" si="9"/>
        <v>AI1</v>
      </c>
      <c r="T284">
        <f>VLOOKUP(S284,Mang_Elev!$Q:$R,2,FALSE)</f>
        <v>0.46</v>
      </c>
    </row>
    <row r="285" spans="1:20" x14ac:dyDescent="0.25">
      <c r="A285" s="1">
        <v>45047</v>
      </c>
      <c r="B285" s="2">
        <v>0.43541666666666662</v>
      </c>
      <c r="C285" t="s">
        <v>431</v>
      </c>
      <c r="D285" t="s">
        <v>424</v>
      </c>
      <c r="E285" t="s">
        <v>25</v>
      </c>
      <c r="F285" t="s">
        <v>43</v>
      </c>
      <c r="G285">
        <v>1</v>
      </c>
      <c r="H285">
        <v>73</v>
      </c>
      <c r="I285">
        <v>8</v>
      </c>
      <c r="J285">
        <v>0</v>
      </c>
      <c r="K285">
        <v>186</v>
      </c>
      <c r="L285" t="s">
        <v>253</v>
      </c>
      <c r="M285" t="s">
        <v>253</v>
      </c>
      <c r="N285" t="s">
        <v>253</v>
      </c>
      <c r="O285" t="s">
        <v>253</v>
      </c>
      <c r="P285">
        <v>136</v>
      </c>
      <c r="Q285">
        <v>7</v>
      </c>
      <c r="R285" t="s">
        <v>432</v>
      </c>
      <c r="S285" t="str">
        <f t="shared" si="9"/>
        <v>AI1</v>
      </c>
      <c r="T285">
        <f>VLOOKUP(S285,Mang_Elev!$Q:$R,2,FALSE)</f>
        <v>0.46</v>
      </c>
    </row>
    <row r="286" spans="1:20" x14ac:dyDescent="0.25">
      <c r="A286" s="1">
        <v>45047</v>
      </c>
      <c r="B286" s="2">
        <v>0.43541666666666662</v>
      </c>
      <c r="C286" t="s">
        <v>431</v>
      </c>
      <c r="D286" t="s">
        <v>424</v>
      </c>
      <c r="E286" t="s">
        <v>25</v>
      </c>
      <c r="F286" t="s">
        <v>43</v>
      </c>
      <c r="G286">
        <v>1</v>
      </c>
      <c r="H286">
        <v>73</v>
      </c>
      <c r="I286">
        <v>8</v>
      </c>
      <c r="J286">
        <v>0</v>
      </c>
      <c r="K286">
        <v>186</v>
      </c>
      <c r="L286" t="s">
        <v>253</v>
      </c>
      <c r="M286" t="s">
        <v>253</v>
      </c>
      <c r="N286" t="s">
        <v>253</v>
      </c>
      <c r="O286" t="s">
        <v>253</v>
      </c>
      <c r="P286">
        <v>140</v>
      </c>
      <c r="Q286">
        <v>6.5</v>
      </c>
      <c r="R286" t="s">
        <v>432</v>
      </c>
      <c r="S286" t="str">
        <f t="shared" si="9"/>
        <v>AI1</v>
      </c>
      <c r="T286">
        <f>VLOOKUP(S286,Mang_Elev!$Q:$R,2,FALSE)</f>
        <v>0.46</v>
      </c>
    </row>
    <row r="287" spans="1:20" x14ac:dyDescent="0.25">
      <c r="A287" s="1">
        <v>45047</v>
      </c>
      <c r="B287" s="2">
        <v>0.43541666666666662</v>
      </c>
      <c r="C287" t="s">
        <v>431</v>
      </c>
      <c r="D287" t="s">
        <v>424</v>
      </c>
      <c r="E287" t="s">
        <v>25</v>
      </c>
      <c r="F287" t="s">
        <v>43</v>
      </c>
      <c r="G287">
        <v>1</v>
      </c>
      <c r="H287">
        <v>73</v>
      </c>
      <c r="I287">
        <v>8</v>
      </c>
      <c r="J287">
        <v>0</v>
      </c>
      <c r="K287">
        <v>186</v>
      </c>
      <c r="L287" t="s">
        <v>253</v>
      </c>
      <c r="M287" t="s">
        <v>253</v>
      </c>
      <c r="N287" t="s">
        <v>253</v>
      </c>
      <c r="O287" t="s">
        <v>253</v>
      </c>
      <c r="P287">
        <v>155</v>
      </c>
      <c r="Q287">
        <v>7.5</v>
      </c>
      <c r="R287" t="s">
        <v>432</v>
      </c>
      <c r="S287" t="str">
        <f t="shared" si="9"/>
        <v>AI1</v>
      </c>
      <c r="T287">
        <f>VLOOKUP(S287,Mang_Elev!$Q:$R,2,FALSE)</f>
        <v>0.46</v>
      </c>
    </row>
    <row r="288" spans="1:20" x14ac:dyDescent="0.25">
      <c r="A288" s="1">
        <v>45047</v>
      </c>
      <c r="B288" s="2">
        <v>0.43541666666666662</v>
      </c>
      <c r="C288" t="s">
        <v>431</v>
      </c>
      <c r="D288" t="s">
        <v>424</v>
      </c>
      <c r="E288" t="s">
        <v>25</v>
      </c>
      <c r="F288" t="s">
        <v>43</v>
      </c>
      <c r="G288">
        <v>1</v>
      </c>
      <c r="H288">
        <v>73</v>
      </c>
      <c r="I288">
        <v>8</v>
      </c>
      <c r="J288">
        <v>0</v>
      </c>
      <c r="K288">
        <v>186</v>
      </c>
      <c r="L288" t="s">
        <v>253</v>
      </c>
      <c r="M288" t="s">
        <v>253</v>
      </c>
      <c r="N288" t="s">
        <v>253</v>
      </c>
      <c r="O288" t="s">
        <v>253</v>
      </c>
      <c r="P288">
        <v>136</v>
      </c>
      <c r="Q288">
        <v>6</v>
      </c>
      <c r="R288" t="s">
        <v>432</v>
      </c>
      <c r="S288" t="str">
        <f t="shared" si="9"/>
        <v>AI1</v>
      </c>
      <c r="T288">
        <f>VLOOKUP(S288,Mang_Elev!$Q:$R,2,FALSE)</f>
        <v>0.46</v>
      </c>
    </row>
    <row r="289" spans="1:20" x14ac:dyDescent="0.25">
      <c r="A289" s="1">
        <v>45047</v>
      </c>
      <c r="B289" s="2">
        <v>0.43541666666666662</v>
      </c>
      <c r="C289" t="s">
        <v>431</v>
      </c>
      <c r="D289" t="s">
        <v>424</v>
      </c>
      <c r="E289" t="s">
        <v>25</v>
      </c>
      <c r="F289" t="s">
        <v>43</v>
      </c>
      <c r="G289">
        <v>1</v>
      </c>
      <c r="H289">
        <v>73</v>
      </c>
      <c r="I289">
        <v>8</v>
      </c>
      <c r="J289">
        <v>0</v>
      </c>
      <c r="K289">
        <v>186</v>
      </c>
      <c r="L289" t="s">
        <v>253</v>
      </c>
      <c r="M289" t="s">
        <v>253</v>
      </c>
      <c r="N289" t="s">
        <v>253</v>
      </c>
      <c r="O289" t="s">
        <v>253</v>
      </c>
      <c r="P289">
        <v>188</v>
      </c>
      <c r="Q289">
        <v>6</v>
      </c>
      <c r="R289" t="s">
        <v>432</v>
      </c>
      <c r="S289" t="str">
        <f t="shared" si="9"/>
        <v>AI1</v>
      </c>
      <c r="T289">
        <f>VLOOKUP(S289,Mang_Elev!$Q:$R,2,FALSE)</f>
        <v>0.46</v>
      </c>
    </row>
    <row r="290" spans="1:20" x14ac:dyDescent="0.25">
      <c r="A290" s="1">
        <v>45047</v>
      </c>
      <c r="B290" s="2">
        <v>0.43541666666666662</v>
      </c>
      <c r="C290" t="s">
        <v>431</v>
      </c>
      <c r="D290" t="s">
        <v>424</v>
      </c>
      <c r="E290" t="s">
        <v>25</v>
      </c>
      <c r="F290" t="s">
        <v>43</v>
      </c>
      <c r="G290">
        <v>1</v>
      </c>
      <c r="H290">
        <v>73</v>
      </c>
      <c r="I290">
        <v>8</v>
      </c>
      <c r="J290">
        <v>0</v>
      </c>
      <c r="K290">
        <v>186</v>
      </c>
      <c r="L290" t="s">
        <v>253</v>
      </c>
      <c r="M290" t="s">
        <v>253</v>
      </c>
      <c r="N290" t="s">
        <v>253</v>
      </c>
      <c r="O290" t="s">
        <v>253</v>
      </c>
      <c r="P290">
        <v>99</v>
      </c>
      <c r="Q290">
        <v>9</v>
      </c>
      <c r="R290" t="s">
        <v>432</v>
      </c>
      <c r="S290" t="str">
        <f t="shared" si="9"/>
        <v>AI1</v>
      </c>
      <c r="T290">
        <f>VLOOKUP(S290,Mang_Elev!$Q:$R,2,FALSE)</f>
        <v>0.46</v>
      </c>
    </row>
    <row r="291" spans="1:20" x14ac:dyDescent="0.25">
      <c r="A291" s="1">
        <v>45047</v>
      </c>
      <c r="B291" s="2">
        <v>0.43541666666666662</v>
      </c>
      <c r="C291" t="s">
        <v>431</v>
      </c>
      <c r="D291" t="s">
        <v>424</v>
      </c>
      <c r="E291" t="s">
        <v>25</v>
      </c>
      <c r="F291" t="s">
        <v>43</v>
      </c>
      <c r="G291">
        <v>1</v>
      </c>
      <c r="H291">
        <v>41</v>
      </c>
      <c r="I291">
        <v>4</v>
      </c>
      <c r="J291">
        <v>0</v>
      </c>
      <c r="K291">
        <v>254</v>
      </c>
      <c r="L291">
        <v>92</v>
      </c>
      <c r="M291">
        <v>8</v>
      </c>
      <c r="N291">
        <v>0</v>
      </c>
      <c r="O291">
        <v>0</v>
      </c>
      <c r="P291">
        <v>145</v>
      </c>
      <c r="Q291">
        <v>7</v>
      </c>
      <c r="R291" t="s">
        <v>420</v>
      </c>
      <c r="S291" t="str">
        <f t="shared" si="9"/>
        <v>AI1</v>
      </c>
      <c r="T291">
        <f>VLOOKUP(S291,Mang_Elev!$Q:$R,2,FALSE)</f>
        <v>0.46</v>
      </c>
    </row>
    <row r="292" spans="1:20" x14ac:dyDescent="0.25">
      <c r="A292" s="1">
        <v>45047</v>
      </c>
      <c r="B292" s="2">
        <v>0.43541666666666662</v>
      </c>
      <c r="C292" t="s">
        <v>431</v>
      </c>
      <c r="D292" t="s">
        <v>424</v>
      </c>
      <c r="E292" t="s">
        <v>25</v>
      </c>
      <c r="F292" t="s">
        <v>43</v>
      </c>
      <c r="G292">
        <v>1</v>
      </c>
      <c r="H292">
        <v>41</v>
      </c>
      <c r="I292">
        <v>4</v>
      </c>
      <c r="J292">
        <v>0</v>
      </c>
      <c r="K292">
        <v>254</v>
      </c>
      <c r="L292">
        <v>92</v>
      </c>
      <c r="M292">
        <v>8</v>
      </c>
      <c r="N292">
        <v>0</v>
      </c>
      <c r="O292">
        <v>0</v>
      </c>
      <c r="P292">
        <v>115</v>
      </c>
      <c r="Q292">
        <v>6</v>
      </c>
      <c r="R292" t="s">
        <v>420</v>
      </c>
      <c r="S292" t="str">
        <f t="shared" si="9"/>
        <v>AI1</v>
      </c>
      <c r="T292">
        <f>VLOOKUP(S292,Mang_Elev!$Q:$R,2,FALSE)</f>
        <v>0.46</v>
      </c>
    </row>
    <row r="293" spans="1:20" x14ac:dyDescent="0.25">
      <c r="A293" s="1">
        <v>45047</v>
      </c>
      <c r="B293" s="2">
        <v>0.43541666666666662</v>
      </c>
      <c r="C293" t="s">
        <v>431</v>
      </c>
      <c r="D293" t="s">
        <v>424</v>
      </c>
      <c r="E293" t="s">
        <v>25</v>
      </c>
      <c r="F293" t="s">
        <v>43</v>
      </c>
      <c r="G293">
        <v>1</v>
      </c>
      <c r="H293">
        <v>41</v>
      </c>
      <c r="I293">
        <v>4</v>
      </c>
      <c r="J293">
        <v>0</v>
      </c>
      <c r="K293">
        <v>254</v>
      </c>
      <c r="L293">
        <v>92</v>
      </c>
      <c r="M293">
        <v>8</v>
      </c>
      <c r="N293">
        <v>0</v>
      </c>
      <c r="O293">
        <v>0</v>
      </c>
      <c r="P293">
        <v>151</v>
      </c>
      <c r="Q293">
        <v>6</v>
      </c>
      <c r="R293" t="s">
        <v>420</v>
      </c>
      <c r="S293" t="str">
        <f t="shared" si="9"/>
        <v>AI1</v>
      </c>
      <c r="T293">
        <f>VLOOKUP(S293,Mang_Elev!$Q:$R,2,FALSE)</f>
        <v>0.46</v>
      </c>
    </row>
    <row r="294" spans="1:20" x14ac:dyDescent="0.25">
      <c r="A294" s="1">
        <v>45047</v>
      </c>
      <c r="B294" s="2">
        <v>0.43541666666666662</v>
      </c>
      <c r="C294" t="s">
        <v>431</v>
      </c>
      <c r="D294" t="s">
        <v>424</v>
      </c>
      <c r="E294" t="s">
        <v>25</v>
      </c>
      <c r="F294" t="s">
        <v>43</v>
      </c>
      <c r="G294">
        <v>1</v>
      </c>
      <c r="H294">
        <v>41</v>
      </c>
      <c r="I294">
        <v>4</v>
      </c>
      <c r="J294">
        <v>0</v>
      </c>
      <c r="K294">
        <v>254</v>
      </c>
      <c r="L294">
        <v>92</v>
      </c>
      <c r="M294">
        <v>8</v>
      </c>
      <c r="N294">
        <v>0</v>
      </c>
      <c r="O294">
        <v>0</v>
      </c>
      <c r="P294">
        <v>142</v>
      </c>
      <c r="Q294">
        <v>7</v>
      </c>
      <c r="R294" t="s">
        <v>420</v>
      </c>
      <c r="S294" t="str">
        <f t="shared" si="9"/>
        <v>AI1</v>
      </c>
      <c r="T294">
        <f>VLOOKUP(S294,Mang_Elev!$Q:$R,2,FALSE)</f>
        <v>0.46</v>
      </c>
    </row>
    <row r="295" spans="1:20" x14ac:dyDescent="0.25">
      <c r="A295" s="1">
        <v>45047</v>
      </c>
      <c r="B295" s="2">
        <v>0.43541666666666662</v>
      </c>
      <c r="C295" t="s">
        <v>431</v>
      </c>
      <c r="D295" t="s">
        <v>424</v>
      </c>
      <c r="E295" t="s">
        <v>25</v>
      </c>
      <c r="F295" t="s">
        <v>43</v>
      </c>
      <c r="G295">
        <v>1</v>
      </c>
      <c r="H295">
        <v>41</v>
      </c>
      <c r="I295">
        <v>4</v>
      </c>
      <c r="J295">
        <v>0</v>
      </c>
      <c r="K295">
        <v>254</v>
      </c>
      <c r="L295">
        <v>92</v>
      </c>
      <c r="M295">
        <v>8</v>
      </c>
      <c r="N295">
        <v>0</v>
      </c>
      <c r="O295">
        <v>0</v>
      </c>
      <c r="P295">
        <v>138</v>
      </c>
      <c r="Q295">
        <v>8</v>
      </c>
      <c r="R295" t="s">
        <v>420</v>
      </c>
      <c r="S295" t="str">
        <f t="shared" si="9"/>
        <v>AI1</v>
      </c>
      <c r="T295">
        <f>VLOOKUP(S295,Mang_Elev!$Q:$R,2,FALSE)</f>
        <v>0.46</v>
      </c>
    </row>
    <row r="296" spans="1:20" x14ac:dyDescent="0.25">
      <c r="A296" s="1">
        <v>45047</v>
      </c>
      <c r="B296" s="2">
        <v>0.43541666666666662</v>
      </c>
      <c r="C296" t="s">
        <v>431</v>
      </c>
      <c r="D296" t="s">
        <v>424</v>
      </c>
      <c r="E296" t="s">
        <v>25</v>
      </c>
      <c r="F296" t="s">
        <v>43</v>
      </c>
      <c r="G296">
        <v>1</v>
      </c>
      <c r="H296">
        <v>41</v>
      </c>
      <c r="I296">
        <v>4</v>
      </c>
      <c r="J296">
        <v>0</v>
      </c>
      <c r="K296">
        <v>254</v>
      </c>
      <c r="L296">
        <v>92</v>
      </c>
      <c r="M296">
        <v>8</v>
      </c>
      <c r="N296">
        <v>0</v>
      </c>
      <c r="O296">
        <v>0</v>
      </c>
      <c r="P296">
        <v>82</v>
      </c>
      <c r="Q296">
        <v>6</v>
      </c>
      <c r="R296" t="s">
        <v>420</v>
      </c>
      <c r="S296" t="str">
        <f t="shared" si="9"/>
        <v>AI1</v>
      </c>
      <c r="T296">
        <f>VLOOKUP(S296,Mang_Elev!$Q:$R,2,FALSE)</f>
        <v>0.46</v>
      </c>
    </row>
    <row r="297" spans="1:20" x14ac:dyDescent="0.25">
      <c r="A297" s="1">
        <v>45047</v>
      </c>
      <c r="B297" s="2">
        <v>0.43541666666666662</v>
      </c>
      <c r="C297" t="s">
        <v>431</v>
      </c>
      <c r="D297" t="s">
        <v>424</v>
      </c>
      <c r="E297" t="s">
        <v>25</v>
      </c>
      <c r="F297" t="s">
        <v>43</v>
      </c>
      <c r="G297">
        <v>1</v>
      </c>
      <c r="H297">
        <v>41</v>
      </c>
      <c r="I297">
        <v>4</v>
      </c>
      <c r="J297">
        <v>0</v>
      </c>
      <c r="K297">
        <v>254</v>
      </c>
      <c r="L297">
        <v>92</v>
      </c>
      <c r="M297">
        <v>8</v>
      </c>
      <c r="N297">
        <v>0</v>
      </c>
      <c r="O297">
        <v>0</v>
      </c>
      <c r="P297">
        <v>113</v>
      </c>
      <c r="Q297">
        <v>6.5</v>
      </c>
      <c r="R297" t="s">
        <v>420</v>
      </c>
      <c r="S297" t="str">
        <f t="shared" si="9"/>
        <v>AI1</v>
      </c>
      <c r="T297">
        <f>VLOOKUP(S297,Mang_Elev!$Q:$R,2,FALSE)</f>
        <v>0.46</v>
      </c>
    </row>
    <row r="298" spans="1:20" x14ac:dyDescent="0.25">
      <c r="A298" s="1">
        <v>45047</v>
      </c>
      <c r="B298" s="2">
        <v>0.43541666666666662</v>
      </c>
      <c r="C298" t="s">
        <v>431</v>
      </c>
      <c r="D298" t="s">
        <v>424</v>
      </c>
      <c r="E298" t="s">
        <v>25</v>
      </c>
      <c r="F298" t="s">
        <v>43</v>
      </c>
      <c r="G298">
        <v>1</v>
      </c>
      <c r="H298">
        <v>41</v>
      </c>
      <c r="I298">
        <v>4</v>
      </c>
      <c r="J298">
        <v>0</v>
      </c>
      <c r="K298">
        <v>254</v>
      </c>
      <c r="L298">
        <v>92</v>
      </c>
      <c r="M298">
        <v>8</v>
      </c>
      <c r="N298">
        <v>0</v>
      </c>
      <c r="O298">
        <v>0</v>
      </c>
      <c r="P298">
        <v>131</v>
      </c>
      <c r="Q298">
        <v>7</v>
      </c>
      <c r="R298" t="s">
        <v>420</v>
      </c>
      <c r="S298" t="str">
        <f t="shared" si="9"/>
        <v>AI1</v>
      </c>
      <c r="T298">
        <f>VLOOKUP(S298,Mang_Elev!$Q:$R,2,FALSE)</f>
        <v>0.46</v>
      </c>
    </row>
    <row r="299" spans="1:20" x14ac:dyDescent="0.25">
      <c r="A299" s="1">
        <v>45047</v>
      </c>
      <c r="B299" s="2">
        <v>0.43541666666666662</v>
      </c>
      <c r="C299" t="s">
        <v>431</v>
      </c>
      <c r="D299" t="s">
        <v>424</v>
      </c>
      <c r="E299" t="s">
        <v>25</v>
      </c>
      <c r="F299" t="s">
        <v>43</v>
      </c>
      <c r="G299">
        <v>1</v>
      </c>
      <c r="H299">
        <v>41</v>
      </c>
      <c r="I299">
        <v>4</v>
      </c>
      <c r="J299">
        <v>0</v>
      </c>
      <c r="K299">
        <v>254</v>
      </c>
      <c r="L299">
        <v>92</v>
      </c>
      <c r="M299">
        <v>8</v>
      </c>
      <c r="N299">
        <v>0</v>
      </c>
      <c r="O299">
        <v>0</v>
      </c>
      <c r="P299">
        <v>164</v>
      </c>
      <c r="Q299">
        <v>6.9</v>
      </c>
      <c r="R299" t="s">
        <v>420</v>
      </c>
      <c r="S299" t="str">
        <f t="shared" si="9"/>
        <v>AI1</v>
      </c>
      <c r="T299">
        <f>VLOOKUP(S299,Mang_Elev!$Q:$R,2,FALSE)</f>
        <v>0.46</v>
      </c>
    </row>
    <row r="300" spans="1:20" x14ac:dyDescent="0.25">
      <c r="A300" s="1">
        <v>45047</v>
      </c>
      <c r="B300" s="2">
        <v>0.43541666666666662</v>
      </c>
      <c r="C300" t="s">
        <v>431</v>
      </c>
      <c r="D300" t="s">
        <v>424</v>
      </c>
      <c r="E300" t="s">
        <v>25</v>
      </c>
      <c r="F300" t="s">
        <v>43</v>
      </c>
      <c r="G300">
        <v>1</v>
      </c>
      <c r="H300">
        <v>41</v>
      </c>
      <c r="I300">
        <v>4</v>
      </c>
      <c r="J300">
        <v>0</v>
      </c>
      <c r="K300">
        <v>254</v>
      </c>
      <c r="L300">
        <v>92</v>
      </c>
      <c r="M300">
        <v>8</v>
      </c>
      <c r="N300">
        <v>0</v>
      </c>
      <c r="O300">
        <v>0</v>
      </c>
      <c r="P300">
        <v>65</v>
      </c>
      <c r="Q300">
        <v>3.9</v>
      </c>
      <c r="R300" t="s">
        <v>420</v>
      </c>
      <c r="S300" t="str">
        <f t="shared" si="9"/>
        <v>AI1</v>
      </c>
      <c r="T300">
        <f>VLOOKUP(S300,Mang_Elev!$Q:$R,2,FALSE)</f>
        <v>0.46</v>
      </c>
    </row>
    <row r="301" spans="1:20" x14ac:dyDescent="0.25">
      <c r="A301" t="s">
        <v>433</v>
      </c>
      <c r="B301" s="2">
        <v>0.61527777777777781</v>
      </c>
      <c r="C301" t="s">
        <v>99</v>
      </c>
      <c r="D301" t="s">
        <v>434</v>
      </c>
      <c r="E301" t="s">
        <v>25</v>
      </c>
      <c r="F301" t="s">
        <v>98</v>
      </c>
      <c r="G301">
        <v>4</v>
      </c>
      <c r="H301">
        <v>9</v>
      </c>
      <c r="I301">
        <v>15</v>
      </c>
      <c r="J301">
        <v>0</v>
      </c>
      <c r="K301">
        <v>112</v>
      </c>
      <c r="L301">
        <v>99</v>
      </c>
      <c r="M301">
        <v>1</v>
      </c>
      <c r="N301">
        <v>0</v>
      </c>
      <c r="O301">
        <v>0</v>
      </c>
      <c r="P301">
        <v>80</v>
      </c>
      <c r="Q301">
        <v>4.5</v>
      </c>
      <c r="R301" t="s">
        <v>420</v>
      </c>
      <c r="S301" t="str">
        <f t="shared" si="9"/>
        <v>HS4</v>
      </c>
      <c r="T301">
        <f>VLOOKUP(S301,Mang_Elev!$Q:$R,2,FALSE)</f>
        <v>0.218</v>
      </c>
    </row>
    <row r="302" spans="1:20" x14ac:dyDescent="0.25">
      <c r="A302" t="s">
        <v>433</v>
      </c>
      <c r="B302" s="2">
        <v>0.61527777777777781</v>
      </c>
      <c r="C302" t="s">
        <v>99</v>
      </c>
      <c r="D302" t="s">
        <v>434</v>
      </c>
      <c r="E302" t="s">
        <v>25</v>
      </c>
      <c r="F302" t="s">
        <v>98</v>
      </c>
      <c r="G302">
        <v>4</v>
      </c>
      <c r="H302">
        <v>9</v>
      </c>
      <c r="I302">
        <v>15</v>
      </c>
      <c r="J302">
        <v>0</v>
      </c>
      <c r="K302">
        <v>112</v>
      </c>
      <c r="L302">
        <v>99</v>
      </c>
      <c r="M302">
        <v>1</v>
      </c>
      <c r="N302">
        <v>0</v>
      </c>
      <c r="O302">
        <v>0</v>
      </c>
      <c r="P302">
        <v>81</v>
      </c>
      <c r="Q302">
        <v>4.0999999999999996</v>
      </c>
      <c r="R302" t="s">
        <v>420</v>
      </c>
      <c r="S302" t="str">
        <f t="shared" si="9"/>
        <v>HS4</v>
      </c>
      <c r="T302">
        <f>VLOOKUP(S302,Mang_Elev!$Q:$R,2,FALSE)</f>
        <v>0.218</v>
      </c>
    </row>
    <row r="303" spans="1:20" x14ac:dyDescent="0.25">
      <c r="A303" t="s">
        <v>433</v>
      </c>
      <c r="B303" s="2">
        <v>0.61527777777777781</v>
      </c>
      <c r="C303" t="s">
        <v>99</v>
      </c>
      <c r="D303" t="s">
        <v>434</v>
      </c>
      <c r="E303" t="s">
        <v>25</v>
      </c>
      <c r="F303" t="s">
        <v>98</v>
      </c>
      <c r="G303">
        <v>4</v>
      </c>
      <c r="H303">
        <v>9</v>
      </c>
      <c r="I303">
        <v>15</v>
      </c>
      <c r="J303">
        <v>0</v>
      </c>
      <c r="K303">
        <v>112</v>
      </c>
      <c r="L303">
        <v>99</v>
      </c>
      <c r="M303">
        <v>1</v>
      </c>
      <c r="N303">
        <v>0</v>
      </c>
      <c r="O303">
        <v>0</v>
      </c>
      <c r="P303">
        <v>49</v>
      </c>
      <c r="Q303">
        <v>5</v>
      </c>
      <c r="R303" t="s">
        <v>420</v>
      </c>
      <c r="S303" t="str">
        <f t="shared" si="9"/>
        <v>HS4</v>
      </c>
      <c r="T303">
        <f>VLOOKUP(S303,Mang_Elev!$Q:$R,2,FALSE)</f>
        <v>0.218</v>
      </c>
    </row>
    <row r="304" spans="1:20" x14ac:dyDescent="0.25">
      <c r="A304" t="s">
        <v>433</v>
      </c>
      <c r="B304" s="2">
        <v>0.61527777777777781</v>
      </c>
      <c r="C304" t="s">
        <v>99</v>
      </c>
      <c r="D304" t="s">
        <v>434</v>
      </c>
      <c r="E304" t="s">
        <v>25</v>
      </c>
      <c r="F304" t="s">
        <v>98</v>
      </c>
      <c r="G304">
        <v>4</v>
      </c>
      <c r="H304">
        <v>9</v>
      </c>
      <c r="I304">
        <v>15</v>
      </c>
      <c r="J304">
        <v>0</v>
      </c>
      <c r="K304">
        <v>112</v>
      </c>
      <c r="L304">
        <v>99</v>
      </c>
      <c r="M304">
        <v>1</v>
      </c>
      <c r="N304">
        <v>0</v>
      </c>
      <c r="O304">
        <v>0</v>
      </c>
      <c r="P304">
        <v>145</v>
      </c>
      <c r="Q304">
        <v>6</v>
      </c>
      <c r="R304" t="s">
        <v>420</v>
      </c>
      <c r="S304" t="str">
        <f t="shared" si="9"/>
        <v>HS4</v>
      </c>
      <c r="T304">
        <f>VLOOKUP(S304,Mang_Elev!$Q:$R,2,FALSE)</f>
        <v>0.218</v>
      </c>
    </row>
    <row r="305" spans="1:20" x14ac:dyDescent="0.25">
      <c r="A305" t="s">
        <v>433</v>
      </c>
      <c r="B305" s="2">
        <v>0.61527777777777781</v>
      </c>
      <c r="C305" t="s">
        <v>99</v>
      </c>
      <c r="D305" t="s">
        <v>434</v>
      </c>
      <c r="E305" t="s">
        <v>25</v>
      </c>
      <c r="F305" t="s">
        <v>98</v>
      </c>
      <c r="G305">
        <v>4</v>
      </c>
      <c r="H305">
        <v>9</v>
      </c>
      <c r="I305">
        <v>15</v>
      </c>
      <c r="J305">
        <v>0</v>
      </c>
      <c r="K305">
        <v>112</v>
      </c>
      <c r="L305">
        <v>99</v>
      </c>
      <c r="M305">
        <v>1</v>
      </c>
      <c r="N305">
        <v>0</v>
      </c>
      <c r="O305">
        <v>0</v>
      </c>
      <c r="P305">
        <v>95</v>
      </c>
      <c r="Q305">
        <v>3</v>
      </c>
      <c r="R305" t="s">
        <v>420</v>
      </c>
      <c r="S305" t="str">
        <f t="shared" si="9"/>
        <v>HS4</v>
      </c>
      <c r="T305">
        <f>VLOOKUP(S305,Mang_Elev!$Q:$R,2,FALSE)</f>
        <v>0.218</v>
      </c>
    </row>
    <row r="306" spans="1:20" x14ac:dyDescent="0.25">
      <c r="A306" t="s">
        <v>433</v>
      </c>
      <c r="B306" s="2">
        <v>0.61527777777777781</v>
      </c>
      <c r="C306" t="s">
        <v>99</v>
      </c>
      <c r="D306" t="s">
        <v>434</v>
      </c>
      <c r="E306" t="s">
        <v>25</v>
      </c>
      <c r="F306" t="s">
        <v>98</v>
      </c>
      <c r="G306">
        <v>4</v>
      </c>
      <c r="H306">
        <v>9</v>
      </c>
      <c r="I306">
        <v>15</v>
      </c>
      <c r="J306">
        <v>0</v>
      </c>
      <c r="K306">
        <v>112</v>
      </c>
      <c r="L306">
        <v>99</v>
      </c>
      <c r="M306">
        <v>1</v>
      </c>
      <c r="N306">
        <v>0</v>
      </c>
      <c r="O306">
        <v>0</v>
      </c>
      <c r="P306">
        <v>140</v>
      </c>
      <c r="Q306">
        <v>3.5</v>
      </c>
      <c r="R306" t="s">
        <v>420</v>
      </c>
      <c r="S306" t="str">
        <f t="shared" si="9"/>
        <v>HS4</v>
      </c>
      <c r="T306">
        <f>VLOOKUP(S306,Mang_Elev!$Q:$R,2,FALSE)</f>
        <v>0.218</v>
      </c>
    </row>
    <row r="307" spans="1:20" x14ac:dyDescent="0.25">
      <c r="A307" t="s">
        <v>433</v>
      </c>
      <c r="B307" s="2">
        <v>0.61527777777777781</v>
      </c>
      <c r="C307" t="s">
        <v>99</v>
      </c>
      <c r="D307" t="s">
        <v>434</v>
      </c>
      <c r="E307" t="s">
        <v>25</v>
      </c>
      <c r="F307" t="s">
        <v>98</v>
      </c>
      <c r="G307">
        <v>4</v>
      </c>
      <c r="H307">
        <v>9</v>
      </c>
      <c r="I307">
        <v>15</v>
      </c>
      <c r="J307">
        <v>0</v>
      </c>
      <c r="K307">
        <v>112</v>
      </c>
      <c r="L307">
        <v>99</v>
      </c>
      <c r="M307">
        <v>1</v>
      </c>
      <c r="N307">
        <v>0</v>
      </c>
      <c r="O307">
        <v>0</v>
      </c>
      <c r="P307">
        <v>127</v>
      </c>
      <c r="Q307">
        <v>6</v>
      </c>
      <c r="R307" t="s">
        <v>420</v>
      </c>
      <c r="S307" t="str">
        <f t="shared" si="9"/>
        <v>HS4</v>
      </c>
      <c r="T307">
        <f>VLOOKUP(S307,Mang_Elev!$Q:$R,2,FALSE)</f>
        <v>0.218</v>
      </c>
    </row>
    <row r="308" spans="1:20" x14ac:dyDescent="0.25">
      <c r="A308" t="s">
        <v>433</v>
      </c>
      <c r="B308" s="2">
        <v>0.61527777777777781</v>
      </c>
      <c r="C308" t="s">
        <v>99</v>
      </c>
      <c r="D308" t="s">
        <v>434</v>
      </c>
      <c r="E308" t="s">
        <v>25</v>
      </c>
      <c r="F308" t="s">
        <v>98</v>
      </c>
      <c r="G308">
        <v>4</v>
      </c>
      <c r="H308">
        <v>9</v>
      </c>
      <c r="I308">
        <v>15</v>
      </c>
      <c r="J308">
        <v>0</v>
      </c>
      <c r="K308">
        <v>112</v>
      </c>
      <c r="L308">
        <v>99</v>
      </c>
      <c r="M308">
        <v>1</v>
      </c>
      <c r="N308">
        <v>0</v>
      </c>
      <c r="O308">
        <v>0</v>
      </c>
      <c r="P308">
        <v>157</v>
      </c>
      <c r="Q308">
        <v>5</v>
      </c>
      <c r="R308" t="s">
        <v>420</v>
      </c>
      <c r="S308" t="str">
        <f t="shared" si="9"/>
        <v>HS4</v>
      </c>
      <c r="T308">
        <f>VLOOKUP(S308,Mang_Elev!$Q:$R,2,FALSE)</f>
        <v>0.218</v>
      </c>
    </row>
    <row r="309" spans="1:20" x14ac:dyDescent="0.25">
      <c r="A309" t="s">
        <v>433</v>
      </c>
      <c r="B309" s="2">
        <v>0.61527777777777781</v>
      </c>
      <c r="C309" t="s">
        <v>99</v>
      </c>
      <c r="D309" t="s">
        <v>434</v>
      </c>
      <c r="E309" t="s">
        <v>25</v>
      </c>
      <c r="F309" t="s">
        <v>98</v>
      </c>
      <c r="G309">
        <v>4</v>
      </c>
      <c r="H309">
        <v>9</v>
      </c>
      <c r="I309">
        <v>15</v>
      </c>
      <c r="J309">
        <v>0</v>
      </c>
      <c r="K309">
        <v>112</v>
      </c>
      <c r="L309">
        <v>99</v>
      </c>
      <c r="M309">
        <v>1</v>
      </c>
      <c r="N309">
        <v>0</v>
      </c>
      <c r="O309">
        <v>0</v>
      </c>
      <c r="P309">
        <v>40</v>
      </c>
      <c r="Q309">
        <v>6</v>
      </c>
      <c r="R309" t="s">
        <v>420</v>
      </c>
      <c r="S309" t="str">
        <f t="shared" si="9"/>
        <v>HS4</v>
      </c>
      <c r="T309">
        <f>VLOOKUP(S309,Mang_Elev!$Q:$R,2,FALSE)</f>
        <v>0.218</v>
      </c>
    </row>
    <row r="310" spans="1:20" x14ac:dyDescent="0.25">
      <c r="A310" t="s">
        <v>433</v>
      </c>
      <c r="B310" s="2">
        <v>0.61527777777777781</v>
      </c>
      <c r="C310" t="s">
        <v>99</v>
      </c>
      <c r="D310" t="s">
        <v>434</v>
      </c>
      <c r="E310" t="s">
        <v>25</v>
      </c>
      <c r="F310" t="s">
        <v>98</v>
      </c>
      <c r="G310">
        <v>4</v>
      </c>
      <c r="H310">
        <v>9</v>
      </c>
      <c r="I310">
        <v>15</v>
      </c>
      <c r="J310">
        <v>0</v>
      </c>
      <c r="K310">
        <v>112</v>
      </c>
      <c r="L310">
        <v>99</v>
      </c>
      <c r="M310">
        <v>1</v>
      </c>
      <c r="N310">
        <v>0</v>
      </c>
      <c r="O310">
        <v>0</v>
      </c>
      <c r="P310">
        <v>59</v>
      </c>
      <c r="Q310">
        <v>6</v>
      </c>
      <c r="R310" t="s">
        <v>420</v>
      </c>
      <c r="S310" t="str">
        <f t="shared" si="9"/>
        <v>HS4</v>
      </c>
      <c r="T310">
        <f>VLOOKUP(S310,Mang_Elev!$Q:$R,2,FALSE)</f>
        <v>0.218</v>
      </c>
    </row>
    <row r="311" spans="1:20" x14ac:dyDescent="0.25">
      <c r="A311" t="s">
        <v>433</v>
      </c>
      <c r="B311" s="2">
        <v>0.61527777777777781</v>
      </c>
      <c r="C311" t="s">
        <v>99</v>
      </c>
      <c r="D311" t="s">
        <v>434</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433</v>
      </c>
      <c r="B312" s="2">
        <v>0.61527777777777781</v>
      </c>
      <c r="C312" t="s">
        <v>99</v>
      </c>
      <c r="D312" t="s">
        <v>434</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433</v>
      </c>
      <c r="B313" s="2">
        <v>0.61527777777777781</v>
      </c>
      <c r="C313" t="s">
        <v>99</v>
      </c>
      <c r="D313" t="s">
        <v>434</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433</v>
      </c>
      <c r="B314" s="2">
        <v>0.61527777777777781</v>
      </c>
      <c r="C314" t="s">
        <v>99</v>
      </c>
      <c r="D314" t="s">
        <v>434</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433</v>
      </c>
      <c r="B315" s="2">
        <v>0.61527777777777781</v>
      </c>
      <c r="C315" t="s">
        <v>99</v>
      </c>
      <c r="D315" t="s">
        <v>434</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433</v>
      </c>
      <c r="B316" s="2">
        <v>0.61527777777777781</v>
      </c>
      <c r="C316" t="s">
        <v>99</v>
      </c>
      <c r="D316" t="s">
        <v>434</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433</v>
      </c>
      <c r="B317" s="2">
        <v>0.61527777777777781</v>
      </c>
      <c r="C317" t="s">
        <v>99</v>
      </c>
      <c r="D317" t="s">
        <v>434</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433</v>
      </c>
      <c r="B318" s="2">
        <v>0.61527777777777781</v>
      </c>
      <c r="C318" t="s">
        <v>99</v>
      </c>
      <c r="D318" t="s">
        <v>434</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433</v>
      </c>
      <c r="B319" s="2">
        <v>0.61527777777777781</v>
      </c>
      <c r="C319" t="s">
        <v>99</v>
      </c>
      <c r="D319" t="s">
        <v>434</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433</v>
      </c>
      <c r="B320" s="2">
        <v>0.61527777777777781</v>
      </c>
      <c r="C320" t="s">
        <v>99</v>
      </c>
      <c r="D320" t="s">
        <v>434</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433</v>
      </c>
      <c r="B321" s="2">
        <v>0.65138888888888891</v>
      </c>
      <c r="C321" t="s">
        <v>418</v>
      </c>
      <c r="D321" t="s">
        <v>435</v>
      </c>
      <c r="E321" t="s">
        <v>25</v>
      </c>
      <c r="F321" t="s">
        <v>98</v>
      </c>
      <c r="G321">
        <v>5</v>
      </c>
      <c r="H321">
        <v>2</v>
      </c>
      <c r="I321">
        <v>10</v>
      </c>
      <c r="J321">
        <v>0</v>
      </c>
      <c r="K321">
        <v>112</v>
      </c>
      <c r="L321">
        <v>95</v>
      </c>
      <c r="M321">
        <v>5</v>
      </c>
      <c r="N321">
        <v>0</v>
      </c>
      <c r="O321">
        <v>0</v>
      </c>
      <c r="P321">
        <v>230</v>
      </c>
      <c r="Q321">
        <v>6</v>
      </c>
      <c r="R321" t="s">
        <v>436</v>
      </c>
      <c r="S321" t="str">
        <f t="shared" si="9"/>
        <v>HS5</v>
      </c>
      <c r="T321">
        <f>VLOOKUP(S321,Mang_Elev!$Q:$R,2,FALSE)</f>
        <v>0.17499999999999999</v>
      </c>
    </row>
    <row r="322" spans="1:20" x14ac:dyDescent="0.25">
      <c r="A322" t="s">
        <v>433</v>
      </c>
      <c r="B322" s="2">
        <v>0.65138888888888891</v>
      </c>
      <c r="C322" t="s">
        <v>418</v>
      </c>
      <c r="D322" t="s">
        <v>435</v>
      </c>
      <c r="E322" t="s">
        <v>25</v>
      </c>
      <c r="F322" t="s">
        <v>98</v>
      </c>
      <c r="G322">
        <v>5</v>
      </c>
      <c r="H322">
        <v>2</v>
      </c>
      <c r="I322">
        <v>10</v>
      </c>
      <c r="J322">
        <v>0</v>
      </c>
      <c r="K322">
        <v>112</v>
      </c>
      <c r="L322">
        <v>95</v>
      </c>
      <c r="M322">
        <v>5</v>
      </c>
      <c r="N322">
        <v>0</v>
      </c>
      <c r="O322">
        <v>0</v>
      </c>
      <c r="P322">
        <v>240</v>
      </c>
      <c r="Q322">
        <v>7</v>
      </c>
      <c r="R322" t="s">
        <v>436</v>
      </c>
      <c r="S322" t="str">
        <f t="shared" si="9"/>
        <v>HS5</v>
      </c>
      <c r="T322">
        <f>VLOOKUP(S322,Mang_Elev!$Q:$R,2,FALSE)</f>
        <v>0.17499999999999999</v>
      </c>
    </row>
    <row r="323" spans="1:20" x14ac:dyDescent="0.25">
      <c r="A323" t="s">
        <v>433</v>
      </c>
      <c r="B323" s="2">
        <v>0.65138888888888891</v>
      </c>
      <c r="C323" t="s">
        <v>418</v>
      </c>
      <c r="D323" t="s">
        <v>435</v>
      </c>
      <c r="E323" t="s">
        <v>25</v>
      </c>
      <c r="F323" t="s">
        <v>98</v>
      </c>
      <c r="G323">
        <v>5</v>
      </c>
      <c r="H323">
        <v>2</v>
      </c>
      <c r="I323">
        <v>10</v>
      </c>
      <c r="J323">
        <v>0</v>
      </c>
      <c r="K323">
        <v>112</v>
      </c>
      <c r="L323">
        <v>95</v>
      </c>
      <c r="M323">
        <v>5</v>
      </c>
      <c r="N323">
        <v>0</v>
      </c>
      <c r="O323">
        <v>0</v>
      </c>
      <c r="P323">
        <v>145</v>
      </c>
      <c r="Q323">
        <v>5.0999999999999996</v>
      </c>
      <c r="R323" t="s">
        <v>436</v>
      </c>
      <c r="S323" t="str">
        <f t="shared" ref="S323:S386" si="10">_xlfn.CONCAT(F323,G323)</f>
        <v>HS5</v>
      </c>
      <c r="T323">
        <f>VLOOKUP(S323,Mang_Elev!$Q:$R,2,FALSE)</f>
        <v>0.17499999999999999</v>
      </c>
    </row>
    <row r="324" spans="1:20" x14ac:dyDescent="0.25">
      <c r="A324" t="s">
        <v>433</v>
      </c>
      <c r="B324" s="2">
        <v>0.65138888888888891</v>
      </c>
      <c r="C324" t="s">
        <v>418</v>
      </c>
      <c r="D324" t="s">
        <v>435</v>
      </c>
      <c r="E324" t="s">
        <v>25</v>
      </c>
      <c r="F324" t="s">
        <v>98</v>
      </c>
      <c r="G324">
        <v>5</v>
      </c>
      <c r="H324">
        <v>2</v>
      </c>
      <c r="I324">
        <v>10</v>
      </c>
      <c r="J324">
        <v>0</v>
      </c>
      <c r="K324">
        <v>112</v>
      </c>
      <c r="L324">
        <v>95</v>
      </c>
      <c r="M324">
        <v>5</v>
      </c>
      <c r="N324">
        <v>0</v>
      </c>
      <c r="O324">
        <v>0</v>
      </c>
      <c r="P324">
        <v>229</v>
      </c>
      <c r="Q324">
        <v>4</v>
      </c>
      <c r="R324" t="s">
        <v>436</v>
      </c>
      <c r="S324" t="str">
        <f t="shared" si="10"/>
        <v>HS5</v>
      </c>
      <c r="T324">
        <f>VLOOKUP(S324,Mang_Elev!$Q:$R,2,FALSE)</f>
        <v>0.17499999999999999</v>
      </c>
    </row>
    <row r="325" spans="1:20" x14ac:dyDescent="0.25">
      <c r="A325" t="s">
        <v>433</v>
      </c>
      <c r="B325" s="2">
        <v>0.65138888888888891</v>
      </c>
      <c r="C325" t="s">
        <v>418</v>
      </c>
      <c r="D325" t="s">
        <v>435</v>
      </c>
      <c r="E325" t="s">
        <v>25</v>
      </c>
      <c r="F325" t="s">
        <v>98</v>
      </c>
      <c r="G325">
        <v>5</v>
      </c>
      <c r="H325">
        <v>2</v>
      </c>
      <c r="I325">
        <v>10</v>
      </c>
      <c r="J325">
        <v>0</v>
      </c>
      <c r="K325">
        <v>112</v>
      </c>
      <c r="L325">
        <v>95</v>
      </c>
      <c r="M325">
        <v>5</v>
      </c>
      <c r="N325">
        <v>0</v>
      </c>
      <c r="O325">
        <v>0</v>
      </c>
      <c r="P325">
        <v>304</v>
      </c>
      <c r="Q325">
        <v>5.8</v>
      </c>
      <c r="R325" t="s">
        <v>436</v>
      </c>
      <c r="S325" t="str">
        <f t="shared" si="10"/>
        <v>HS5</v>
      </c>
      <c r="T325">
        <f>VLOOKUP(S325,Mang_Elev!$Q:$R,2,FALSE)</f>
        <v>0.17499999999999999</v>
      </c>
    </row>
    <row r="326" spans="1:20" x14ac:dyDescent="0.25">
      <c r="A326" t="s">
        <v>433</v>
      </c>
      <c r="B326" s="2">
        <v>0.65138888888888891</v>
      </c>
      <c r="C326" t="s">
        <v>418</v>
      </c>
      <c r="D326" t="s">
        <v>435</v>
      </c>
      <c r="E326" t="s">
        <v>25</v>
      </c>
      <c r="F326" t="s">
        <v>98</v>
      </c>
      <c r="G326">
        <v>5</v>
      </c>
      <c r="H326">
        <v>2</v>
      </c>
      <c r="I326">
        <v>10</v>
      </c>
      <c r="J326">
        <v>0</v>
      </c>
      <c r="K326">
        <v>112</v>
      </c>
      <c r="L326">
        <v>95</v>
      </c>
      <c r="M326">
        <v>5</v>
      </c>
      <c r="N326">
        <v>0</v>
      </c>
      <c r="O326">
        <v>0</v>
      </c>
      <c r="P326">
        <v>243</v>
      </c>
      <c r="Q326">
        <v>8.5</v>
      </c>
      <c r="R326" t="s">
        <v>436</v>
      </c>
      <c r="S326" t="str">
        <f t="shared" si="10"/>
        <v>HS5</v>
      </c>
      <c r="T326">
        <f>VLOOKUP(S326,Mang_Elev!$Q:$R,2,FALSE)</f>
        <v>0.17499999999999999</v>
      </c>
    </row>
    <row r="327" spans="1:20" x14ac:dyDescent="0.25">
      <c r="A327" t="s">
        <v>433</v>
      </c>
      <c r="B327" s="2">
        <v>0.65138888888888891</v>
      </c>
      <c r="C327" t="s">
        <v>418</v>
      </c>
      <c r="D327" t="s">
        <v>435</v>
      </c>
      <c r="E327" t="s">
        <v>25</v>
      </c>
      <c r="F327" t="s">
        <v>98</v>
      </c>
      <c r="G327">
        <v>5</v>
      </c>
      <c r="H327">
        <v>2</v>
      </c>
      <c r="I327">
        <v>10</v>
      </c>
      <c r="J327">
        <v>0</v>
      </c>
      <c r="K327">
        <v>112</v>
      </c>
      <c r="L327">
        <v>95</v>
      </c>
      <c r="M327">
        <v>5</v>
      </c>
      <c r="N327">
        <v>0</v>
      </c>
      <c r="O327">
        <v>0</v>
      </c>
      <c r="P327">
        <v>202</v>
      </c>
      <c r="Q327">
        <v>6</v>
      </c>
      <c r="R327" t="s">
        <v>436</v>
      </c>
      <c r="S327" t="str">
        <f t="shared" si="10"/>
        <v>HS5</v>
      </c>
      <c r="T327">
        <f>VLOOKUP(S327,Mang_Elev!$Q:$R,2,FALSE)</f>
        <v>0.17499999999999999</v>
      </c>
    </row>
    <row r="328" spans="1:20" x14ac:dyDescent="0.25">
      <c r="A328" t="s">
        <v>433</v>
      </c>
      <c r="B328" s="2">
        <v>0.65138888888888891</v>
      </c>
      <c r="C328" t="s">
        <v>418</v>
      </c>
      <c r="D328" t="s">
        <v>435</v>
      </c>
      <c r="E328" t="s">
        <v>25</v>
      </c>
      <c r="F328" t="s">
        <v>98</v>
      </c>
      <c r="G328">
        <v>5</v>
      </c>
      <c r="H328">
        <v>2</v>
      </c>
      <c r="I328">
        <v>10</v>
      </c>
      <c r="J328">
        <v>0</v>
      </c>
      <c r="K328">
        <v>112</v>
      </c>
      <c r="L328">
        <v>95</v>
      </c>
      <c r="M328">
        <v>5</v>
      </c>
      <c r="N328">
        <v>0</v>
      </c>
      <c r="O328">
        <v>0</v>
      </c>
      <c r="P328">
        <v>280</v>
      </c>
      <c r="Q328">
        <v>7.9</v>
      </c>
      <c r="R328" t="s">
        <v>436</v>
      </c>
      <c r="S328" t="str">
        <f t="shared" si="10"/>
        <v>HS5</v>
      </c>
      <c r="T328">
        <f>VLOOKUP(S328,Mang_Elev!$Q:$R,2,FALSE)</f>
        <v>0.17499999999999999</v>
      </c>
    </row>
    <row r="329" spans="1:20" x14ac:dyDescent="0.25">
      <c r="A329" t="s">
        <v>433</v>
      </c>
      <c r="B329" s="2">
        <v>0.65138888888888891</v>
      </c>
      <c r="C329" t="s">
        <v>418</v>
      </c>
      <c r="D329" t="s">
        <v>435</v>
      </c>
      <c r="E329" t="s">
        <v>25</v>
      </c>
      <c r="F329" t="s">
        <v>98</v>
      </c>
      <c r="G329">
        <v>5</v>
      </c>
      <c r="H329">
        <v>2</v>
      </c>
      <c r="I329">
        <v>10</v>
      </c>
      <c r="J329">
        <v>0</v>
      </c>
      <c r="K329">
        <v>112</v>
      </c>
      <c r="L329">
        <v>95</v>
      </c>
      <c r="M329">
        <v>5</v>
      </c>
      <c r="N329">
        <v>0</v>
      </c>
      <c r="O329">
        <v>0</v>
      </c>
      <c r="P329">
        <v>211</v>
      </c>
      <c r="Q329">
        <v>6</v>
      </c>
      <c r="R329" t="s">
        <v>436</v>
      </c>
      <c r="S329" t="str">
        <f t="shared" si="10"/>
        <v>HS5</v>
      </c>
      <c r="T329">
        <f>VLOOKUP(S329,Mang_Elev!$Q:$R,2,FALSE)</f>
        <v>0.17499999999999999</v>
      </c>
    </row>
    <row r="330" spans="1:20" x14ac:dyDescent="0.25">
      <c r="A330" t="s">
        <v>433</v>
      </c>
      <c r="B330" s="2">
        <v>0.65138888888888891</v>
      </c>
      <c r="C330" t="s">
        <v>418</v>
      </c>
      <c r="D330" t="s">
        <v>435</v>
      </c>
      <c r="E330" t="s">
        <v>25</v>
      </c>
      <c r="F330" t="s">
        <v>98</v>
      </c>
      <c r="G330">
        <v>5</v>
      </c>
      <c r="H330">
        <v>2</v>
      </c>
      <c r="I330">
        <v>10</v>
      </c>
      <c r="J330">
        <v>0</v>
      </c>
      <c r="K330">
        <v>112</v>
      </c>
      <c r="L330">
        <v>95</v>
      </c>
      <c r="M330">
        <v>5</v>
      </c>
      <c r="N330">
        <v>0</v>
      </c>
      <c r="O330">
        <v>0</v>
      </c>
      <c r="P330">
        <v>217</v>
      </c>
      <c r="Q330">
        <v>7.5</v>
      </c>
      <c r="R330" t="s">
        <v>436</v>
      </c>
      <c r="S330" t="str">
        <f t="shared" si="10"/>
        <v>HS5</v>
      </c>
      <c r="T330">
        <f>VLOOKUP(S330,Mang_Elev!$Q:$R,2,FALSE)</f>
        <v>0.17499999999999999</v>
      </c>
    </row>
    <row r="331" spans="1:20" x14ac:dyDescent="0.25">
      <c r="A331" t="s">
        <v>433</v>
      </c>
      <c r="B331" s="2">
        <v>0.65138888888888891</v>
      </c>
      <c r="C331" t="s">
        <v>418</v>
      </c>
      <c r="D331" t="s">
        <v>435</v>
      </c>
      <c r="E331" t="s">
        <v>25</v>
      </c>
      <c r="F331" t="s">
        <v>98</v>
      </c>
      <c r="G331">
        <v>5</v>
      </c>
      <c r="H331">
        <v>2</v>
      </c>
      <c r="I331">
        <v>11</v>
      </c>
      <c r="J331">
        <v>0</v>
      </c>
      <c r="K331">
        <v>128</v>
      </c>
      <c r="L331">
        <v>99</v>
      </c>
      <c r="M331">
        <v>1</v>
      </c>
      <c r="N331">
        <v>0</v>
      </c>
      <c r="O331">
        <v>0</v>
      </c>
      <c r="P331">
        <v>235</v>
      </c>
      <c r="Q331">
        <v>6.5</v>
      </c>
      <c r="R331" t="s">
        <v>436</v>
      </c>
      <c r="S331" t="str">
        <f t="shared" si="10"/>
        <v>HS5</v>
      </c>
      <c r="T331">
        <f>VLOOKUP(S331,Mang_Elev!$Q:$R,2,FALSE)</f>
        <v>0.17499999999999999</v>
      </c>
    </row>
    <row r="332" spans="1:20" x14ac:dyDescent="0.25">
      <c r="A332" t="s">
        <v>433</v>
      </c>
      <c r="B332" s="2">
        <v>0.65138888888888891</v>
      </c>
      <c r="C332" t="s">
        <v>418</v>
      </c>
      <c r="D332" t="s">
        <v>435</v>
      </c>
      <c r="E332" t="s">
        <v>25</v>
      </c>
      <c r="F332" t="s">
        <v>98</v>
      </c>
      <c r="G332">
        <v>5</v>
      </c>
      <c r="H332">
        <v>2</v>
      </c>
      <c r="I332">
        <v>11</v>
      </c>
      <c r="J332">
        <v>0</v>
      </c>
      <c r="K332">
        <v>128</v>
      </c>
      <c r="L332">
        <v>99</v>
      </c>
      <c r="M332">
        <v>1</v>
      </c>
      <c r="N332">
        <v>0</v>
      </c>
      <c r="O332">
        <v>0</v>
      </c>
      <c r="P332">
        <v>165</v>
      </c>
      <c r="Q332">
        <v>7</v>
      </c>
      <c r="R332" t="s">
        <v>436</v>
      </c>
      <c r="S332" t="str">
        <f t="shared" si="10"/>
        <v>HS5</v>
      </c>
      <c r="T332">
        <f>VLOOKUP(S332,Mang_Elev!$Q:$R,2,FALSE)</f>
        <v>0.17499999999999999</v>
      </c>
    </row>
    <row r="333" spans="1:20" x14ac:dyDescent="0.25">
      <c r="A333" t="s">
        <v>433</v>
      </c>
      <c r="B333" s="2">
        <v>0.65138888888888891</v>
      </c>
      <c r="C333" t="s">
        <v>418</v>
      </c>
      <c r="D333" t="s">
        <v>435</v>
      </c>
      <c r="E333" t="s">
        <v>25</v>
      </c>
      <c r="F333" t="s">
        <v>98</v>
      </c>
      <c r="G333">
        <v>5</v>
      </c>
      <c r="H333">
        <v>2</v>
      </c>
      <c r="I333">
        <v>11</v>
      </c>
      <c r="J333">
        <v>0</v>
      </c>
      <c r="K333">
        <v>128</v>
      </c>
      <c r="L333">
        <v>99</v>
      </c>
      <c r="M333">
        <v>1</v>
      </c>
      <c r="N333">
        <v>0</v>
      </c>
      <c r="O333">
        <v>0</v>
      </c>
      <c r="P333">
        <v>255</v>
      </c>
      <c r="Q333">
        <v>7.5</v>
      </c>
      <c r="R333" t="s">
        <v>436</v>
      </c>
      <c r="S333" t="str">
        <f t="shared" si="10"/>
        <v>HS5</v>
      </c>
      <c r="T333">
        <f>VLOOKUP(S333,Mang_Elev!$Q:$R,2,FALSE)</f>
        <v>0.17499999999999999</v>
      </c>
    </row>
    <row r="334" spans="1:20" x14ac:dyDescent="0.25">
      <c r="A334" t="s">
        <v>433</v>
      </c>
      <c r="B334" s="2">
        <v>0.65138888888888891</v>
      </c>
      <c r="C334" t="s">
        <v>418</v>
      </c>
      <c r="D334" t="s">
        <v>435</v>
      </c>
      <c r="E334" t="s">
        <v>25</v>
      </c>
      <c r="F334" t="s">
        <v>98</v>
      </c>
      <c r="G334">
        <v>5</v>
      </c>
      <c r="H334">
        <v>2</v>
      </c>
      <c r="I334">
        <v>11</v>
      </c>
      <c r="J334">
        <v>0</v>
      </c>
      <c r="K334">
        <v>128</v>
      </c>
      <c r="L334">
        <v>99</v>
      </c>
      <c r="M334">
        <v>1</v>
      </c>
      <c r="N334">
        <v>0</v>
      </c>
      <c r="O334">
        <v>0</v>
      </c>
      <c r="P334">
        <v>277</v>
      </c>
      <c r="Q334">
        <v>7.5</v>
      </c>
      <c r="R334" t="s">
        <v>436</v>
      </c>
      <c r="S334" t="str">
        <f t="shared" si="10"/>
        <v>HS5</v>
      </c>
      <c r="T334">
        <f>VLOOKUP(S334,Mang_Elev!$Q:$R,2,FALSE)</f>
        <v>0.17499999999999999</v>
      </c>
    </row>
    <row r="335" spans="1:20" x14ac:dyDescent="0.25">
      <c r="A335" t="s">
        <v>433</v>
      </c>
      <c r="B335" s="2">
        <v>0.65138888888888891</v>
      </c>
      <c r="C335" t="s">
        <v>418</v>
      </c>
      <c r="D335" t="s">
        <v>435</v>
      </c>
      <c r="E335" t="s">
        <v>25</v>
      </c>
      <c r="F335" t="s">
        <v>98</v>
      </c>
      <c r="G335">
        <v>5</v>
      </c>
      <c r="H335">
        <v>2</v>
      </c>
      <c r="I335">
        <v>11</v>
      </c>
      <c r="J335">
        <v>0</v>
      </c>
      <c r="K335">
        <v>128</v>
      </c>
      <c r="L335">
        <v>99</v>
      </c>
      <c r="M335">
        <v>1</v>
      </c>
      <c r="N335">
        <v>0</v>
      </c>
      <c r="O335">
        <v>0</v>
      </c>
      <c r="P335">
        <v>205</v>
      </c>
      <c r="Q335">
        <v>5.5</v>
      </c>
      <c r="R335" t="s">
        <v>436</v>
      </c>
      <c r="S335" t="str">
        <f t="shared" si="10"/>
        <v>HS5</v>
      </c>
      <c r="T335">
        <f>VLOOKUP(S335,Mang_Elev!$Q:$R,2,FALSE)</f>
        <v>0.17499999999999999</v>
      </c>
    </row>
    <row r="336" spans="1:20" x14ac:dyDescent="0.25">
      <c r="A336" t="s">
        <v>433</v>
      </c>
      <c r="B336" s="2">
        <v>0.65138888888888891</v>
      </c>
      <c r="C336" t="s">
        <v>418</v>
      </c>
      <c r="D336" t="s">
        <v>435</v>
      </c>
      <c r="E336" t="s">
        <v>25</v>
      </c>
      <c r="F336" t="s">
        <v>98</v>
      </c>
      <c r="G336">
        <v>5</v>
      </c>
      <c r="H336">
        <v>2</v>
      </c>
      <c r="I336">
        <v>11</v>
      </c>
      <c r="J336">
        <v>0</v>
      </c>
      <c r="K336">
        <v>128</v>
      </c>
      <c r="L336">
        <v>99</v>
      </c>
      <c r="M336">
        <v>1</v>
      </c>
      <c r="N336">
        <v>0</v>
      </c>
      <c r="O336">
        <v>0</v>
      </c>
      <c r="P336">
        <v>220</v>
      </c>
      <c r="Q336">
        <v>6</v>
      </c>
      <c r="R336" t="s">
        <v>436</v>
      </c>
      <c r="S336" t="str">
        <f t="shared" si="10"/>
        <v>HS5</v>
      </c>
      <c r="T336">
        <f>VLOOKUP(S336,Mang_Elev!$Q:$R,2,FALSE)</f>
        <v>0.17499999999999999</v>
      </c>
    </row>
    <row r="337" spans="1:20" x14ac:dyDescent="0.25">
      <c r="A337" t="s">
        <v>433</v>
      </c>
      <c r="B337" s="2">
        <v>0.65138888888888891</v>
      </c>
      <c r="C337" t="s">
        <v>418</v>
      </c>
      <c r="D337" t="s">
        <v>435</v>
      </c>
      <c r="E337" t="s">
        <v>25</v>
      </c>
      <c r="F337" t="s">
        <v>98</v>
      </c>
      <c r="G337">
        <v>5</v>
      </c>
      <c r="H337">
        <v>2</v>
      </c>
      <c r="I337">
        <v>11</v>
      </c>
      <c r="J337">
        <v>0</v>
      </c>
      <c r="K337">
        <v>128</v>
      </c>
      <c r="L337">
        <v>99</v>
      </c>
      <c r="M337">
        <v>1</v>
      </c>
      <c r="N337">
        <v>0</v>
      </c>
      <c r="O337">
        <v>0</v>
      </c>
      <c r="P337">
        <v>65</v>
      </c>
      <c r="Q337">
        <v>4.5</v>
      </c>
      <c r="R337" t="s">
        <v>436</v>
      </c>
      <c r="S337" t="str">
        <f t="shared" si="10"/>
        <v>HS5</v>
      </c>
      <c r="T337">
        <f>VLOOKUP(S337,Mang_Elev!$Q:$R,2,FALSE)</f>
        <v>0.17499999999999999</v>
      </c>
    </row>
    <row r="338" spans="1:20" x14ac:dyDescent="0.25">
      <c r="A338" t="s">
        <v>433</v>
      </c>
      <c r="B338" s="2">
        <v>0.65138888888888891</v>
      </c>
      <c r="C338" t="s">
        <v>418</v>
      </c>
      <c r="D338" t="s">
        <v>435</v>
      </c>
      <c r="E338" t="s">
        <v>25</v>
      </c>
      <c r="F338" t="s">
        <v>98</v>
      </c>
      <c r="G338">
        <v>5</v>
      </c>
      <c r="H338">
        <v>2</v>
      </c>
      <c r="I338">
        <v>11</v>
      </c>
      <c r="J338">
        <v>0</v>
      </c>
      <c r="K338">
        <v>128</v>
      </c>
      <c r="L338">
        <v>99</v>
      </c>
      <c r="M338">
        <v>1</v>
      </c>
      <c r="N338">
        <v>0</v>
      </c>
      <c r="O338">
        <v>0</v>
      </c>
      <c r="P338">
        <v>193</v>
      </c>
      <c r="Q338">
        <v>4</v>
      </c>
      <c r="R338" t="s">
        <v>436</v>
      </c>
      <c r="S338" t="str">
        <f t="shared" si="10"/>
        <v>HS5</v>
      </c>
      <c r="T338">
        <f>VLOOKUP(S338,Mang_Elev!$Q:$R,2,FALSE)</f>
        <v>0.17499999999999999</v>
      </c>
    </row>
    <row r="339" spans="1:20" x14ac:dyDescent="0.25">
      <c r="A339" t="s">
        <v>433</v>
      </c>
      <c r="B339" s="2">
        <v>0.65138888888888891</v>
      </c>
      <c r="C339" t="s">
        <v>418</v>
      </c>
      <c r="D339" t="s">
        <v>435</v>
      </c>
      <c r="E339" t="s">
        <v>25</v>
      </c>
      <c r="F339" t="s">
        <v>98</v>
      </c>
      <c r="G339">
        <v>5</v>
      </c>
      <c r="H339">
        <v>2</v>
      </c>
      <c r="I339">
        <v>11</v>
      </c>
      <c r="J339">
        <v>0</v>
      </c>
      <c r="K339">
        <v>128</v>
      </c>
      <c r="L339">
        <v>99</v>
      </c>
      <c r="M339">
        <v>1</v>
      </c>
      <c r="N339">
        <v>0</v>
      </c>
      <c r="O339">
        <v>0</v>
      </c>
      <c r="P339">
        <v>155</v>
      </c>
      <c r="Q339">
        <v>5</v>
      </c>
      <c r="R339" t="s">
        <v>436</v>
      </c>
      <c r="S339" t="str">
        <f t="shared" si="10"/>
        <v>HS5</v>
      </c>
      <c r="T339">
        <f>VLOOKUP(S339,Mang_Elev!$Q:$R,2,FALSE)</f>
        <v>0.17499999999999999</v>
      </c>
    </row>
    <row r="340" spans="1:20" x14ac:dyDescent="0.25">
      <c r="A340" t="s">
        <v>433</v>
      </c>
      <c r="B340" s="2">
        <v>0.65138888888888891</v>
      </c>
      <c r="C340" t="s">
        <v>418</v>
      </c>
      <c r="D340" t="s">
        <v>435</v>
      </c>
      <c r="E340" t="s">
        <v>25</v>
      </c>
      <c r="F340" t="s">
        <v>98</v>
      </c>
      <c r="G340">
        <v>5</v>
      </c>
      <c r="H340">
        <v>2</v>
      </c>
      <c r="I340">
        <v>11</v>
      </c>
      <c r="J340">
        <v>0</v>
      </c>
      <c r="K340">
        <v>128</v>
      </c>
      <c r="L340">
        <v>99</v>
      </c>
      <c r="M340">
        <v>1</v>
      </c>
      <c r="N340">
        <v>0</v>
      </c>
      <c r="O340">
        <v>0</v>
      </c>
      <c r="P340">
        <v>264</v>
      </c>
      <c r="Q340">
        <v>6</v>
      </c>
      <c r="R340" t="s">
        <v>436</v>
      </c>
      <c r="S340" t="str">
        <f t="shared" si="10"/>
        <v>HS5</v>
      </c>
      <c r="T340">
        <f>VLOOKUP(S340,Mang_Elev!$Q:$R,2,FALSE)</f>
        <v>0.17499999999999999</v>
      </c>
    </row>
    <row r="341" spans="1:20" x14ac:dyDescent="0.25">
      <c r="A341" t="s">
        <v>437</v>
      </c>
      <c r="B341" s="2">
        <v>0.62986111111111109</v>
      </c>
      <c r="C341" t="s">
        <v>103</v>
      </c>
      <c r="D341" t="s">
        <v>438</v>
      </c>
      <c r="E341" t="s">
        <v>25</v>
      </c>
      <c r="F341" t="s">
        <v>181</v>
      </c>
      <c r="G341">
        <v>1</v>
      </c>
      <c r="H341">
        <v>1</v>
      </c>
      <c r="I341">
        <v>2</v>
      </c>
      <c r="J341">
        <v>0</v>
      </c>
      <c r="K341">
        <f>135+93</f>
        <v>228</v>
      </c>
      <c r="L341" t="s">
        <v>253</v>
      </c>
      <c r="M341" t="s">
        <v>253</v>
      </c>
      <c r="N341" t="s">
        <v>253</v>
      </c>
      <c r="O341" t="s">
        <v>253</v>
      </c>
      <c r="P341">
        <v>220</v>
      </c>
      <c r="Q341">
        <v>6.5</v>
      </c>
      <c r="R341" t="s">
        <v>439</v>
      </c>
      <c r="S341" t="str">
        <f t="shared" si="10"/>
        <v>CF1</v>
      </c>
      <c r="T341">
        <f>VLOOKUP(S341,Mang_Elev!$Q:$R,2,FALSE)</f>
        <v>0.39500000000000002</v>
      </c>
    </row>
    <row r="342" spans="1:20" x14ac:dyDescent="0.25">
      <c r="A342" t="s">
        <v>437</v>
      </c>
      <c r="B342" s="2">
        <v>0.62986111111111109</v>
      </c>
      <c r="C342" t="s">
        <v>103</v>
      </c>
      <c r="D342" t="s">
        <v>438</v>
      </c>
      <c r="E342" t="s">
        <v>25</v>
      </c>
      <c r="F342" t="s">
        <v>181</v>
      </c>
      <c r="G342">
        <v>1</v>
      </c>
      <c r="H342">
        <v>1</v>
      </c>
      <c r="I342">
        <v>2</v>
      </c>
      <c r="J342">
        <v>0</v>
      </c>
      <c r="K342">
        <f t="shared" ref="K342:K345" si="11">135+93</f>
        <v>228</v>
      </c>
      <c r="L342" t="s">
        <v>253</v>
      </c>
      <c r="M342" t="s">
        <v>253</v>
      </c>
      <c r="N342" t="s">
        <v>253</v>
      </c>
      <c r="O342" t="s">
        <v>253</v>
      </c>
      <c r="P342">
        <v>170</v>
      </c>
      <c r="Q342">
        <v>7.1</v>
      </c>
      <c r="R342" t="s">
        <v>439</v>
      </c>
      <c r="S342" t="str">
        <f t="shared" si="10"/>
        <v>CF1</v>
      </c>
      <c r="T342">
        <f>VLOOKUP(S342,Mang_Elev!$Q:$R,2,FALSE)</f>
        <v>0.39500000000000002</v>
      </c>
    </row>
    <row r="343" spans="1:20" x14ac:dyDescent="0.25">
      <c r="A343" t="s">
        <v>437</v>
      </c>
      <c r="B343" s="2">
        <v>0.62986111111111109</v>
      </c>
      <c r="C343" t="s">
        <v>103</v>
      </c>
      <c r="D343" t="s">
        <v>438</v>
      </c>
      <c r="E343" t="s">
        <v>25</v>
      </c>
      <c r="F343" t="s">
        <v>181</v>
      </c>
      <c r="G343">
        <v>1</v>
      </c>
      <c r="H343">
        <v>1</v>
      </c>
      <c r="I343">
        <v>2</v>
      </c>
      <c r="J343">
        <v>0</v>
      </c>
      <c r="K343">
        <f t="shared" si="11"/>
        <v>228</v>
      </c>
      <c r="L343" t="s">
        <v>253</v>
      </c>
      <c r="M343" t="s">
        <v>253</v>
      </c>
      <c r="N343" t="s">
        <v>253</v>
      </c>
      <c r="O343" t="s">
        <v>253</v>
      </c>
      <c r="P343">
        <v>220</v>
      </c>
      <c r="Q343">
        <v>6</v>
      </c>
      <c r="R343" t="s">
        <v>439</v>
      </c>
      <c r="S343" t="str">
        <f t="shared" si="10"/>
        <v>CF1</v>
      </c>
      <c r="T343">
        <f>VLOOKUP(S343,Mang_Elev!$Q:$R,2,FALSE)</f>
        <v>0.39500000000000002</v>
      </c>
    </row>
    <row r="344" spans="1:20" x14ac:dyDescent="0.25">
      <c r="A344" t="s">
        <v>437</v>
      </c>
      <c r="B344" s="2">
        <v>0.62986111111111109</v>
      </c>
      <c r="C344" t="s">
        <v>103</v>
      </c>
      <c r="D344" t="s">
        <v>438</v>
      </c>
      <c r="E344" t="s">
        <v>25</v>
      </c>
      <c r="F344" t="s">
        <v>181</v>
      </c>
      <c r="G344">
        <v>1</v>
      </c>
      <c r="H344">
        <v>1</v>
      </c>
      <c r="I344">
        <v>2</v>
      </c>
      <c r="J344">
        <v>0</v>
      </c>
      <c r="K344">
        <f t="shared" si="11"/>
        <v>228</v>
      </c>
      <c r="L344" t="s">
        <v>253</v>
      </c>
      <c r="M344" t="s">
        <v>253</v>
      </c>
      <c r="N344" t="s">
        <v>253</v>
      </c>
      <c r="O344" t="s">
        <v>253</v>
      </c>
      <c r="P344">
        <v>90</v>
      </c>
      <c r="Q344">
        <v>5.0999999999999996</v>
      </c>
      <c r="R344" t="s">
        <v>439</v>
      </c>
      <c r="S344" t="str">
        <f t="shared" si="10"/>
        <v>CF1</v>
      </c>
      <c r="T344">
        <f>VLOOKUP(S344,Mang_Elev!$Q:$R,2,FALSE)</f>
        <v>0.39500000000000002</v>
      </c>
    </row>
    <row r="345" spans="1:20" x14ac:dyDescent="0.25">
      <c r="A345" t="s">
        <v>437</v>
      </c>
      <c r="B345" s="2">
        <v>0.62986111111111109</v>
      </c>
      <c r="C345" t="s">
        <v>103</v>
      </c>
      <c r="D345" t="s">
        <v>438</v>
      </c>
      <c r="E345" t="s">
        <v>25</v>
      </c>
      <c r="F345" t="s">
        <v>181</v>
      </c>
      <c r="G345">
        <v>1</v>
      </c>
      <c r="H345">
        <v>1</v>
      </c>
      <c r="I345">
        <v>2</v>
      </c>
      <c r="J345">
        <v>0</v>
      </c>
      <c r="K345">
        <f t="shared" si="11"/>
        <v>228</v>
      </c>
      <c r="L345" t="s">
        <v>253</v>
      </c>
      <c r="M345" t="s">
        <v>253</v>
      </c>
      <c r="N345" t="s">
        <v>253</v>
      </c>
      <c r="O345" t="s">
        <v>253</v>
      </c>
      <c r="P345">
        <v>200</v>
      </c>
      <c r="Q345">
        <v>8</v>
      </c>
      <c r="R345" t="s">
        <v>439</v>
      </c>
      <c r="S345" t="str">
        <f t="shared" si="10"/>
        <v>CF1</v>
      </c>
      <c r="T345">
        <f>VLOOKUP(S345,Mang_Elev!$Q:$R,2,FALSE)</f>
        <v>0.39500000000000002</v>
      </c>
    </row>
    <row r="346" spans="1:20" x14ac:dyDescent="0.25">
      <c r="A346" t="s">
        <v>437</v>
      </c>
      <c r="B346" s="2">
        <v>0.62986111111111109</v>
      </c>
      <c r="C346" t="s">
        <v>103</v>
      </c>
      <c r="D346" t="s">
        <v>438</v>
      </c>
      <c r="E346" t="s">
        <v>25</v>
      </c>
      <c r="F346" t="s">
        <v>181</v>
      </c>
      <c r="G346">
        <v>1</v>
      </c>
      <c r="H346">
        <v>0</v>
      </c>
      <c r="I346">
        <v>1</v>
      </c>
      <c r="J346">
        <v>0</v>
      </c>
      <c r="K346">
        <f>91+85</f>
        <v>176</v>
      </c>
      <c r="L346" t="s">
        <v>253</v>
      </c>
      <c r="M346" t="s">
        <v>253</v>
      </c>
      <c r="N346" t="s">
        <v>253</v>
      </c>
      <c r="O346" t="s">
        <v>253</v>
      </c>
      <c r="P346">
        <v>290</v>
      </c>
      <c r="Q346">
        <v>11</v>
      </c>
      <c r="R346" t="s">
        <v>440</v>
      </c>
      <c r="S346" t="str">
        <f t="shared" si="10"/>
        <v>CF1</v>
      </c>
      <c r="T346">
        <f>VLOOKUP(S346,Mang_Elev!$Q:$R,2,FALSE)</f>
        <v>0.39500000000000002</v>
      </c>
    </row>
    <row r="347" spans="1:20" x14ac:dyDescent="0.25">
      <c r="A347" t="s">
        <v>437</v>
      </c>
      <c r="B347" s="2">
        <v>0.62986111111111109</v>
      </c>
      <c r="C347" t="s">
        <v>103</v>
      </c>
      <c r="D347" t="s">
        <v>438</v>
      </c>
      <c r="E347" t="s">
        <v>25</v>
      </c>
      <c r="F347" t="s">
        <v>181</v>
      </c>
      <c r="G347">
        <v>1</v>
      </c>
      <c r="H347">
        <v>0</v>
      </c>
      <c r="I347">
        <v>1</v>
      </c>
      <c r="J347">
        <v>0</v>
      </c>
      <c r="K347">
        <f t="shared" ref="K347:K350" si="12">91+85</f>
        <v>176</v>
      </c>
      <c r="L347" t="s">
        <v>253</v>
      </c>
      <c r="M347" t="s">
        <v>253</v>
      </c>
      <c r="N347" t="s">
        <v>253</v>
      </c>
      <c r="O347" t="s">
        <v>253</v>
      </c>
      <c r="P347">
        <v>265</v>
      </c>
      <c r="Q347">
        <v>9</v>
      </c>
      <c r="R347" t="s">
        <v>440</v>
      </c>
      <c r="S347" t="str">
        <f t="shared" si="10"/>
        <v>CF1</v>
      </c>
      <c r="T347">
        <f>VLOOKUP(S347,Mang_Elev!$Q:$R,2,FALSE)</f>
        <v>0.39500000000000002</v>
      </c>
    </row>
    <row r="348" spans="1:20" x14ac:dyDescent="0.25">
      <c r="A348" t="s">
        <v>437</v>
      </c>
      <c r="B348" s="2">
        <v>0.62986111111111109</v>
      </c>
      <c r="C348" t="s">
        <v>103</v>
      </c>
      <c r="D348" t="s">
        <v>438</v>
      </c>
      <c r="E348" t="s">
        <v>25</v>
      </c>
      <c r="F348" t="s">
        <v>181</v>
      </c>
      <c r="G348">
        <v>1</v>
      </c>
      <c r="H348">
        <v>0</v>
      </c>
      <c r="I348">
        <v>1</v>
      </c>
      <c r="J348">
        <v>0</v>
      </c>
      <c r="K348">
        <f t="shared" si="12"/>
        <v>176</v>
      </c>
      <c r="L348" t="s">
        <v>253</v>
      </c>
      <c r="M348" t="s">
        <v>253</v>
      </c>
      <c r="N348" t="s">
        <v>253</v>
      </c>
      <c r="O348" t="s">
        <v>253</v>
      </c>
      <c r="P348">
        <v>265</v>
      </c>
      <c r="Q348">
        <v>9.5</v>
      </c>
      <c r="R348" t="s">
        <v>440</v>
      </c>
      <c r="S348" t="str">
        <f t="shared" si="10"/>
        <v>CF1</v>
      </c>
      <c r="T348">
        <f>VLOOKUP(S348,Mang_Elev!$Q:$R,2,FALSE)</f>
        <v>0.39500000000000002</v>
      </c>
    </row>
    <row r="349" spans="1:20" x14ac:dyDescent="0.25">
      <c r="A349" t="s">
        <v>437</v>
      </c>
      <c r="B349" s="2">
        <v>0.62986111111111109</v>
      </c>
      <c r="C349" t="s">
        <v>103</v>
      </c>
      <c r="D349" t="s">
        <v>438</v>
      </c>
      <c r="E349" t="s">
        <v>25</v>
      </c>
      <c r="F349" t="s">
        <v>181</v>
      </c>
      <c r="G349">
        <v>1</v>
      </c>
      <c r="H349">
        <v>0</v>
      </c>
      <c r="I349">
        <v>1</v>
      </c>
      <c r="J349">
        <v>0</v>
      </c>
      <c r="K349">
        <f t="shared" si="12"/>
        <v>176</v>
      </c>
      <c r="L349" t="s">
        <v>253</v>
      </c>
      <c r="M349" t="s">
        <v>253</v>
      </c>
      <c r="N349" t="s">
        <v>253</v>
      </c>
      <c r="O349" t="s">
        <v>253</v>
      </c>
      <c r="P349">
        <v>190</v>
      </c>
      <c r="Q349">
        <v>4.8</v>
      </c>
      <c r="R349" t="s">
        <v>440</v>
      </c>
      <c r="S349" t="str">
        <f t="shared" si="10"/>
        <v>CF1</v>
      </c>
      <c r="T349">
        <f>VLOOKUP(S349,Mang_Elev!$Q:$R,2,FALSE)</f>
        <v>0.39500000000000002</v>
      </c>
    </row>
    <row r="350" spans="1:20" x14ac:dyDescent="0.25">
      <c r="A350" t="s">
        <v>437</v>
      </c>
      <c r="B350" s="2">
        <v>0.62986111111111109</v>
      </c>
      <c r="C350" t="s">
        <v>103</v>
      </c>
      <c r="D350" t="s">
        <v>438</v>
      </c>
      <c r="E350" t="s">
        <v>25</v>
      </c>
      <c r="F350" t="s">
        <v>181</v>
      </c>
      <c r="G350">
        <v>1</v>
      </c>
      <c r="H350">
        <v>0</v>
      </c>
      <c r="I350">
        <v>1</v>
      </c>
      <c r="J350">
        <v>0</v>
      </c>
      <c r="K350">
        <f t="shared" si="12"/>
        <v>176</v>
      </c>
      <c r="L350" t="s">
        <v>253</v>
      </c>
      <c r="M350" t="s">
        <v>253</v>
      </c>
      <c r="N350" t="s">
        <v>253</v>
      </c>
      <c r="O350" t="s">
        <v>253</v>
      </c>
      <c r="P350">
        <v>195</v>
      </c>
      <c r="Q350">
        <v>9.1999999999999993</v>
      </c>
      <c r="R350" t="s">
        <v>440</v>
      </c>
      <c r="S350" t="str">
        <f t="shared" si="10"/>
        <v>CF1</v>
      </c>
      <c r="T350">
        <f>VLOOKUP(S350,Mang_Elev!$Q:$R,2,FALSE)</f>
        <v>0.39500000000000002</v>
      </c>
    </row>
    <row r="351" spans="1:20" x14ac:dyDescent="0.25">
      <c r="A351" t="s">
        <v>433</v>
      </c>
      <c r="B351" s="2">
        <v>0.52777777777777779</v>
      </c>
      <c r="C351" t="s">
        <v>418</v>
      </c>
      <c r="D351" t="s">
        <v>435</v>
      </c>
      <c r="E351" t="s">
        <v>25</v>
      </c>
      <c r="F351" t="s">
        <v>98</v>
      </c>
      <c r="G351">
        <v>1</v>
      </c>
      <c r="H351">
        <v>0</v>
      </c>
      <c r="I351">
        <v>7</v>
      </c>
      <c r="J351">
        <v>0</v>
      </c>
      <c r="K351">
        <v>224</v>
      </c>
      <c r="L351">
        <v>90</v>
      </c>
      <c r="M351">
        <v>10</v>
      </c>
      <c r="N351">
        <v>0</v>
      </c>
      <c r="O351">
        <v>0</v>
      </c>
      <c r="P351">
        <v>132</v>
      </c>
      <c r="Q351">
        <v>17.5</v>
      </c>
      <c r="R351" t="s">
        <v>441</v>
      </c>
      <c r="S351" t="str">
        <f t="shared" si="10"/>
        <v>HS1</v>
      </c>
      <c r="T351">
        <f>VLOOKUP(S351,Mang_Elev!$Q:$R,2,FALSE)</f>
        <v>0.439</v>
      </c>
    </row>
    <row r="352" spans="1:20" x14ac:dyDescent="0.25">
      <c r="A352" t="s">
        <v>433</v>
      </c>
      <c r="B352" s="2">
        <v>0.52777777777777779</v>
      </c>
      <c r="C352" t="s">
        <v>418</v>
      </c>
      <c r="D352" t="s">
        <v>435</v>
      </c>
      <c r="E352" t="s">
        <v>25</v>
      </c>
      <c r="F352" t="s">
        <v>98</v>
      </c>
      <c r="G352">
        <v>1</v>
      </c>
      <c r="H352">
        <v>0</v>
      </c>
      <c r="I352">
        <v>7</v>
      </c>
      <c r="J352">
        <v>0</v>
      </c>
      <c r="K352">
        <v>224</v>
      </c>
      <c r="L352">
        <v>90</v>
      </c>
      <c r="M352">
        <v>10</v>
      </c>
      <c r="N352">
        <v>0</v>
      </c>
      <c r="O352">
        <v>0</v>
      </c>
      <c r="P352">
        <v>208</v>
      </c>
      <c r="Q352">
        <v>7</v>
      </c>
      <c r="R352" t="s">
        <v>441</v>
      </c>
      <c r="S352" t="str">
        <f t="shared" si="10"/>
        <v>HS1</v>
      </c>
      <c r="T352">
        <f>VLOOKUP(S352,Mang_Elev!$Q:$R,2,FALSE)</f>
        <v>0.439</v>
      </c>
    </row>
    <row r="353" spans="1:20" x14ac:dyDescent="0.25">
      <c r="A353" t="s">
        <v>433</v>
      </c>
      <c r="B353" s="2">
        <v>0.52777777777777779</v>
      </c>
      <c r="C353" t="s">
        <v>418</v>
      </c>
      <c r="D353" t="s">
        <v>435</v>
      </c>
      <c r="E353" t="s">
        <v>25</v>
      </c>
      <c r="F353" t="s">
        <v>98</v>
      </c>
      <c r="G353">
        <v>1</v>
      </c>
      <c r="H353">
        <v>0</v>
      </c>
      <c r="I353">
        <v>7</v>
      </c>
      <c r="J353">
        <v>0</v>
      </c>
      <c r="K353">
        <v>224</v>
      </c>
      <c r="L353">
        <v>90</v>
      </c>
      <c r="M353">
        <v>10</v>
      </c>
      <c r="N353">
        <v>0</v>
      </c>
      <c r="O353">
        <v>0</v>
      </c>
      <c r="P353">
        <v>145</v>
      </c>
      <c r="Q353">
        <v>6.5</v>
      </c>
      <c r="R353" t="s">
        <v>441</v>
      </c>
      <c r="S353" t="str">
        <f t="shared" si="10"/>
        <v>HS1</v>
      </c>
      <c r="T353">
        <f>VLOOKUP(S353,Mang_Elev!$Q:$R,2,FALSE)</f>
        <v>0.439</v>
      </c>
    </row>
    <row r="354" spans="1:20" x14ac:dyDescent="0.25">
      <c r="A354" t="s">
        <v>433</v>
      </c>
      <c r="B354" s="2">
        <v>0.52777777777777779</v>
      </c>
      <c r="C354" t="s">
        <v>418</v>
      </c>
      <c r="D354" t="s">
        <v>435</v>
      </c>
      <c r="E354" t="s">
        <v>25</v>
      </c>
      <c r="F354" t="s">
        <v>98</v>
      </c>
      <c r="G354">
        <v>1</v>
      </c>
      <c r="H354">
        <v>0</v>
      </c>
      <c r="I354">
        <v>7</v>
      </c>
      <c r="J354">
        <v>0</v>
      </c>
      <c r="K354">
        <v>224</v>
      </c>
      <c r="L354">
        <v>90</v>
      </c>
      <c r="M354">
        <v>10</v>
      </c>
      <c r="N354">
        <v>0</v>
      </c>
      <c r="O354">
        <v>0</v>
      </c>
      <c r="P354">
        <v>112</v>
      </c>
      <c r="Q354">
        <v>7.5</v>
      </c>
      <c r="R354" t="s">
        <v>441</v>
      </c>
      <c r="S354" t="str">
        <f t="shared" si="10"/>
        <v>HS1</v>
      </c>
      <c r="T354">
        <f>VLOOKUP(S354,Mang_Elev!$Q:$R,2,FALSE)</f>
        <v>0.439</v>
      </c>
    </row>
    <row r="355" spans="1:20" x14ac:dyDescent="0.25">
      <c r="A355" t="s">
        <v>433</v>
      </c>
      <c r="B355" s="2">
        <v>0.52777777777777779</v>
      </c>
      <c r="C355" t="s">
        <v>418</v>
      </c>
      <c r="D355" t="s">
        <v>435</v>
      </c>
      <c r="E355" t="s">
        <v>25</v>
      </c>
      <c r="F355" t="s">
        <v>98</v>
      </c>
      <c r="G355">
        <v>1</v>
      </c>
      <c r="H355">
        <v>0</v>
      </c>
      <c r="I355">
        <v>7</v>
      </c>
      <c r="J355">
        <v>0</v>
      </c>
      <c r="K355">
        <v>224</v>
      </c>
      <c r="L355">
        <v>90</v>
      </c>
      <c r="M355">
        <v>10</v>
      </c>
      <c r="N355">
        <v>0</v>
      </c>
      <c r="O355">
        <v>0</v>
      </c>
      <c r="P355">
        <v>107</v>
      </c>
      <c r="Q355">
        <v>6.4</v>
      </c>
      <c r="R355" t="s">
        <v>441</v>
      </c>
      <c r="S355" t="str">
        <f t="shared" si="10"/>
        <v>HS1</v>
      </c>
      <c r="T355">
        <f>VLOOKUP(S355,Mang_Elev!$Q:$R,2,FALSE)</f>
        <v>0.439</v>
      </c>
    </row>
    <row r="356" spans="1:20" x14ac:dyDescent="0.25">
      <c r="A356" t="s">
        <v>433</v>
      </c>
      <c r="B356" s="2">
        <v>0.52777777777777779</v>
      </c>
      <c r="C356" t="s">
        <v>418</v>
      </c>
      <c r="D356" t="s">
        <v>435</v>
      </c>
      <c r="E356" t="s">
        <v>25</v>
      </c>
      <c r="F356" t="s">
        <v>98</v>
      </c>
      <c r="G356">
        <v>1</v>
      </c>
      <c r="H356">
        <v>0</v>
      </c>
      <c r="I356">
        <v>7</v>
      </c>
      <c r="J356">
        <v>0</v>
      </c>
      <c r="K356">
        <v>224</v>
      </c>
      <c r="L356">
        <v>90</v>
      </c>
      <c r="M356">
        <v>10</v>
      </c>
      <c r="N356">
        <v>0</v>
      </c>
      <c r="O356">
        <v>0</v>
      </c>
      <c r="P356">
        <v>108</v>
      </c>
      <c r="Q356">
        <v>7.9</v>
      </c>
      <c r="R356" t="s">
        <v>441</v>
      </c>
      <c r="S356" t="str">
        <f t="shared" si="10"/>
        <v>HS1</v>
      </c>
      <c r="T356">
        <f>VLOOKUP(S356,Mang_Elev!$Q:$R,2,FALSE)</f>
        <v>0.439</v>
      </c>
    </row>
    <row r="357" spans="1:20" x14ac:dyDescent="0.25">
      <c r="A357" t="s">
        <v>433</v>
      </c>
      <c r="B357" s="2">
        <v>0.52777777777777779</v>
      </c>
      <c r="C357" t="s">
        <v>418</v>
      </c>
      <c r="D357" t="s">
        <v>435</v>
      </c>
      <c r="E357" t="s">
        <v>25</v>
      </c>
      <c r="F357" t="s">
        <v>98</v>
      </c>
      <c r="G357">
        <v>1</v>
      </c>
      <c r="H357">
        <v>0</v>
      </c>
      <c r="I357">
        <v>7</v>
      </c>
      <c r="J357">
        <v>0</v>
      </c>
      <c r="K357">
        <v>224</v>
      </c>
      <c r="L357">
        <v>90</v>
      </c>
      <c r="M357">
        <v>10</v>
      </c>
      <c r="N357">
        <v>0</v>
      </c>
      <c r="O357">
        <v>0</v>
      </c>
      <c r="P357">
        <v>92</v>
      </c>
      <c r="Q357">
        <v>5</v>
      </c>
      <c r="R357" t="s">
        <v>441</v>
      </c>
      <c r="S357" t="str">
        <f t="shared" si="10"/>
        <v>HS1</v>
      </c>
      <c r="T357">
        <f>VLOOKUP(S357,Mang_Elev!$Q:$R,2,FALSE)</f>
        <v>0.439</v>
      </c>
    </row>
    <row r="358" spans="1:20" x14ac:dyDescent="0.25">
      <c r="A358" t="s">
        <v>433</v>
      </c>
      <c r="B358" s="2">
        <v>0.52777777777777779</v>
      </c>
      <c r="C358" t="s">
        <v>418</v>
      </c>
      <c r="D358" t="s">
        <v>435</v>
      </c>
      <c r="E358" t="s">
        <v>25</v>
      </c>
      <c r="F358" t="s">
        <v>98</v>
      </c>
      <c r="G358">
        <v>1</v>
      </c>
      <c r="H358">
        <v>0</v>
      </c>
      <c r="I358">
        <v>7</v>
      </c>
      <c r="J358">
        <v>0</v>
      </c>
      <c r="K358">
        <v>224</v>
      </c>
      <c r="L358">
        <v>90</v>
      </c>
      <c r="M358">
        <v>10</v>
      </c>
      <c r="N358">
        <v>0</v>
      </c>
      <c r="O358">
        <v>0</v>
      </c>
      <c r="P358">
        <v>128</v>
      </c>
      <c r="Q358">
        <v>7.9</v>
      </c>
      <c r="R358" t="s">
        <v>441</v>
      </c>
      <c r="S358" t="str">
        <f t="shared" si="10"/>
        <v>HS1</v>
      </c>
      <c r="T358">
        <f>VLOOKUP(S358,Mang_Elev!$Q:$R,2,FALSE)</f>
        <v>0.439</v>
      </c>
    </row>
    <row r="359" spans="1:20" x14ac:dyDescent="0.25">
      <c r="A359" t="s">
        <v>433</v>
      </c>
      <c r="B359" s="2">
        <v>0.52777777777777779</v>
      </c>
      <c r="C359" t="s">
        <v>418</v>
      </c>
      <c r="D359" t="s">
        <v>435</v>
      </c>
      <c r="E359" t="s">
        <v>25</v>
      </c>
      <c r="F359" t="s">
        <v>98</v>
      </c>
      <c r="G359">
        <v>1</v>
      </c>
      <c r="H359">
        <v>0</v>
      </c>
      <c r="I359">
        <v>7</v>
      </c>
      <c r="J359">
        <v>0</v>
      </c>
      <c r="K359">
        <v>224</v>
      </c>
      <c r="L359">
        <v>90</v>
      </c>
      <c r="M359">
        <v>10</v>
      </c>
      <c r="N359">
        <v>0</v>
      </c>
      <c r="O359">
        <v>0</v>
      </c>
      <c r="P359">
        <v>104</v>
      </c>
      <c r="Q359">
        <v>8</v>
      </c>
      <c r="R359" t="s">
        <v>441</v>
      </c>
      <c r="S359" t="str">
        <f t="shared" si="10"/>
        <v>HS1</v>
      </c>
      <c r="T359">
        <f>VLOOKUP(S359,Mang_Elev!$Q:$R,2,FALSE)</f>
        <v>0.439</v>
      </c>
    </row>
    <row r="360" spans="1:20" x14ac:dyDescent="0.25">
      <c r="A360" t="s">
        <v>433</v>
      </c>
      <c r="B360" s="2">
        <v>0.52777777777777779</v>
      </c>
      <c r="C360" t="s">
        <v>418</v>
      </c>
      <c r="D360" t="s">
        <v>435</v>
      </c>
      <c r="E360" t="s">
        <v>25</v>
      </c>
      <c r="F360" t="s">
        <v>98</v>
      </c>
      <c r="G360">
        <v>1</v>
      </c>
      <c r="H360">
        <v>0</v>
      </c>
      <c r="I360">
        <v>7</v>
      </c>
      <c r="J360">
        <v>0</v>
      </c>
      <c r="K360">
        <v>224</v>
      </c>
      <c r="L360">
        <v>90</v>
      </c>
      <c r="M360">
        <v>10</v>
      </c>
      <c r="N360">
        <v>0</v>
      </c>
      <c r="O360">
        <v>0</v>
      </c>
      <c r="P360">
        <v>115</v>
      </c>
      <c r="Q360">
        <v>5.5</v>
      </c>
      <c r="R360" t="s">
        <v>441</v>
      </c>
      <c r="S360" t="str">
        <f t="shared" si="10"/>
        <v>HS1</v>
      </c>
      <c r="T360">
        <f>VLOOKUP(S360,Mang_Elev!$Q:$R,2,FALSE)</f>
        <v>0.439</v>
      </c>
    </row>
    <row r="361" spans="1:20" x14ac:dyDescent="0.25">
      <c r="A361" t="s">
        <v>433</v>
      </c>
      <c r="B361" s="2">
        <v>0.52777777777777779</v>
      </c>
      <c r="C361" t="s">
        <v>418</v>
      </c>
      <c r="D361" t="s">
        <v>435</v>
      </c>
      <c r="E361" t="s">
        <v>25</v>
      </c>
      <c r="F361" t="s">
        <v>98</v>
      </c>
      <c r="G361">
        <v>1</v>
      </c>
      <c r="H361">
        <v>2</v>
      </c>
      <c r="I361">
        <v>1</v>
      </c>
      <c r="J361">
        <v>0</v>
      </c>
      <c r="K361">
        <v>134</v>
      </c>
      <c r="L361">
        <v>90</v>
      </c>
      <c r="M361">
        <v>10</v>
      </c>
      <c r="N361">
        <v>0</v>
      </c>
      <c r="O361">
        <v>0</v>
      </c>
      <c r="P361">
        <v>127</v>
      </c>
      <c r="Q361">
        <v>7</v>
      </c>
      <c r="R361" t="s">
        <v>441</v>
      </c>
      <c r="S361" t="str">
        <f t="shared" si="10"/>
        <v>HS1</v>
      </c>
      <c r="T361">
        <f>VLOOKUP(S361,Mang_Elev!$Q:$R,2,FALSE)</f>
        <v>0.439</v>
      </c>
    </row>
    <row r="362" spans="1:20" x14ac:dyDescent="0.25">
      <c r="A362" t="s">
        <v>433</v>
      </c>
      <c r="B362" s="2">
        <v>0.52777777777777779</v>
      </c>
      <c r="C362" t="s">
        <v>418</v>
      </c>
      <c r="D362" t="s">
        <v>435</v>
      </c>
      <c r="E362" t="s">
        <v>25</v>
      </c>
      <c r="F362" t="s">
        <v>98</v>
      </c>
      <c r="G362">
        <v>1</v>
      </c>
      <c r="H362">
        <v>2</v>
      </c>
      <c r="I362">
        <v>1</v>
      </c>
      <c r="J362">
        <v>0</v>
      </c>
      <c r="K362">
        <v>134</v>
      </c>
      <c r="L362">
        <v>90</v>
      </c>
      <c r="M362">
        <v>10</v>
      </c>
      <c r="N362">
        <v>0</v>
      </c>
      <c r="O362">
        <v>0</v>
      </c>
      <c r="P362">
        <v>135</v>
      </c>
      <c r="Q362">
        <v>9</v>
      </c>
      <c r="R362" t="s">
        <v>441</v>
      </c>
      <c r="S362" t="str">
        <f t="shared" si="10"/>
        <v>HS1</v>
      </c>
      <c r="T362">
        <f>VLOOKUP(S362,Mang_Elev!$Q:$R,2,FALSE)</f>
        <v>0.439</v>
      </c>
    </row>
    <row r="363" spans="1:20" x14ac:dyDescent="0.25">
      <c r="A363" t="s">
        <v>433</v>
      </c>
      <c r="B363" s="2">
        <v>0.52777777777777779</v>
      </c>
      <c r="C363" t="s">
        <v>418</v>
      </c>
      <c r="D363" t="s">
        <v>435</v>
      </c>
      <c r="E363" t="s">
        <v>25</v>
      </c>
      <c r="F363" t="s">
        <v>98</v>
      </c>
      <c r="G363">
        <v>1</v>
      </c>
      <c r="H363">
        <v>2</v>
      </c>
      <c r="I363">
        <v>1</v>
      </c>
      <c r="J363">
        <v>0</v>
      </c>
      <c r="K363">
        <v>134</v>
      </c>
      <c r="L363">
        <v>90</v>
      </c>
      <c r="M363">
        <v>10</v>
      </c>
      <c r="N363">
        <v>0</v>
      </c>
      <c r="O363">
        <v>0</v>
      </c>
      <c r="P363">
        <v>192</v>
      </c>
      <c r="Q363">
        <v>6</v>
      </c>
      <c r="R363" t="s">
        <v>441</v>
      </c>
      <c r="S363" t="str">
        <f t="shared" si="10"/>
        <v>HS1</v>
      </c>
      <c r="T363">
        <f>VLOOKUP(S363,Mang_Elev!$Q:$R,2,FALSE)</f>
        <v>0.439</v>
      </c>
    </row>
    <row r="364" spans="1:20" x14ac:dyDescent="0.25">
      <c r="A364" t="s">
        <v>433</v>
      </c>
      <c r="B364" s="2">
        <v>0.52777777777777779</v>
      </c>
      <c r="C364" t="s">
        <v>418</v>
      </c>
      <c r="D364" t="s">
        <v>435</v>
      </c>
      <c r="E364" t="s">
        <v>25</v>
      </c>
      <c r="F364" t="s">
        <v>98</v>
      </c>
      <c r="G364">
        <v>1</v>
      </c>
      <c r="H364">
        <v>2</v>
      </c>
      <c r="I364">
        <v>1</v>
      </c>
      <c r="J364">
        <v>0</v>
      </c>
      <c r="K364">
        <v>134</v>
      </c>
      <c r="L364">
        <v>90</v>
      </c>
      <c r="M364">
        <v>10</v>
      </c>
      <c r="N364">
        <v>0</v>
      </c>
      <c r="O364">
        <v>0</v>
      </c>
      <c r="P364">
        <v>180</v>
      </c>
      <c r="Q364">
        <v>6</v>
      </c>
      <c r="R364" t="s">
        <v>441</v>
      </c>
      <c r="S364" t="str">
        <f t="shared" si="10"/>
        <v>HS1</v>
      </c>
      <c r="T364">
        <f>VLOOKUP(S364,Mang_Elev!$Q:$R,2,FALSE)</f>
        <v>0.439</v>
      </c>
    </row>
    <row r="365" spans="1:20" x14ac:dyDescent="0.25">
      <c r="A365" t="s">
        <v>433</v>
      </c>
      <c r="B365" s="2">
        <v>0.52777777777777779</v>
      </c>
      <c r="C365" t="s">
        <v>418</v>
      </c>
      <c r="D365" t="s">
        <v>435</v>
      </c>
      <c r="E365" t="s">
        <v>25</v>
      </c>
      <c r="F365" t="s">
        <v>98</v>
      </c>
      <c r="G365">
        <v>1</v>
      </c>
      <c r="H365">
        <v>2</v>
      </c>
      <c r="I365">
        <v>1</v>
      </c>
      <c r="J365">
        <v>0</v>
      </c>
      <c r="K365">
        <v>134</v>
      </c>
      <c r="L365">
        <v>90</v>
      </c>
      <c r="M365">
        <v>10</v>
      </c>
      <c r="N365">
        <v>0</v>
      </c>
      <c r="O365">
        <v>0</v>
      </c>
      <c r="P365">
        <v>92</v>
      </c>
      <c r="Q365">
        <v>6</v>
      </c>
      <c r="R365" t="s">
        <v>441</v>
      </c>
      <c r="S365" t="str">
        <f t="shared" si="10"/>
        <v>HS1</v>
      </c>
      <c r="T365">
        <f>VLOOKUP(S365,Mang_Elev!$Q:$R,2,FALSE)</f>
        <v>0.439</v>
      </c>
    </row>
    <row r="366" spans="1:20" x14ac:dyDescent="0.25">
      <c r="A366" t="s">
        <v>433</v>
      </c>
      <c r="B366" s="2">
        <v>0.52777777777777779</v>
      </c>
      <c r="C366" t="s">
        <v>418</v>
      </c>
      <c r="D366" t="s">
        <v>435</v>
      </c>
      <c r="E366" t="s">
        <v>25</v>
      </c>
      <c r="F366" t="s">
        <v>98</v>
      </c>
      <c r="G366">
        <v>1</v>
      </c>
      <c r="H366">
        <v>2</v>
      </c>
      <c r="I366">
        <v>1</v>
      </c>
      <c r="J366">
        <v>0</v>
      </c>
      <c r="K366">
        <v>134</v>
      </c>
      <c r="L366">
        <v>90</v>
      </c>
      <c r="M366">
        <v>10</v>
      </c>
      <c r="N366">
        <v>0</v>
      </c>
      <c r="O366">
        <v>0</v>
      </c>
      <c r="P366">
        <v>203</v>
      </c>
      <c r="Q366">
        <v>5</v>
      </c>
      <c r="R366" t="s">
        <v>441</v>
      </c>
      <c r="S366" t="str">
        <f t="shared" si="10"/>
        <v>HS1</v>
      </c>
      <c r="T366">
        <f>VLOOKUP(S366,Mang_Elev!$Q:$R,2,FALSE)</f>
        <v>0.439</v>
      </c>
    </row>
    <row r="367" spans="1:20" x14ac:dyDescent="0.25">
      <c r="A367" t="s">
        <v>433</v>
      </c>
      <c r="B367" s="2">
        <v>0.52777777777777779</v>
      </c>
      <c r="C367" t="s">
        <v>418</v>
      </c>
      <c r="D367" t="s">
        <v>435</v>
      </c>
      <c r="E367" t="s">
        <v>25</v>
      </c>
      <c r="F367" t="s">
        <v>98</v>
      </c>
      <c r="G367">
        <v>1</v>
      </c>
      <c r="H367">
        <v>2</v>
      </c>
      <c r="I367">
        <v>1</v>
      </c>
      <c r="J367">
        <v>0</v>
      </c>
      <c r="K367">
        <v>134</v>
      </c>
      <c r="L367">
        <v>90</v>
      </c>
      <c r="M367">
        <v>10</v>
      </c>
      <c r="N367">
        <v>0</v>
      </c>
      <c r="O367">
        <v>0</v>
      </c>
      <c r="P367">
        <v>142</v>
      </c>
      <c r="Q367">
        <v>5</v>
      </c>
      <c r="R367" t="s">
        <v>441</v>
      </c>
      <c r="S367" t="str">
        <f t="shared" si="10"/>
        <v>HS1</v>
      </c>
      <c r="T367">
        <f>VLOOKUP(S367,Mang_Elev!$Q:$R,2,FALSE)</f>
        <v>0.439</v>
      </c>
    </row>
    <row r="368" spans="1:20" x14ac:dyDescent="0.25">
      <c r="A368" t="s">
        <v>433</v>
      </c>
      <c r="B368" s="2">
        <v>0.52777777777777779</v>
      </c>
      <c r="C368" t="s">
        <v>418</v>
      </c>
      <c r="D368" t="s">
        <v>435</v>
      </c>
      <c r="E368" t="s">
        <v>25</v>
      </c>
      <c r="F368" t="s">
        <v>98</v>
      </c>
      <c r="G368">
        <v>1</v>
      </c>
      <c r="H368">
        <v>2</v>
      </c>
      <c r="I368">
        <v>1</v>
      </c>
      <c r="J368">
        <v>0</v>
      </c>
      <c r="K368">
        <v>134</v>
      </c>
      <c r="L368">
        <v>90</v>
      </c>
      <c r="M368">
        <v>10</v>
      </c>
      <c r="N368">
        <v>0</v>
      </c>
      <c r="O368">
        <v>0</v>
      </c>
      <c r="P368">
        <v>103</v>
      </c>
      <c r="Q368">
        <v>3</v>
      </c>
      <c r="R368" t="s">
        <v>441</v>
      </c>
      <c r="S368" t="str">
        <f t="shared" si="10"/>
        <v>HS1</v>
      </c>
      <c r="T368">
        <f>VLOOKUP(S368,Mang_Elev!$Q:$R,2,FALSE)</f>
        <v>0.439</v>
      </c>
    </row>
    <row r="369" spans="1:20" x14ac:dyDescent="0.25">
      <c r="A369" t="s">
        <v>433</v>
      </c>
      <c r="B369" s="2">
        <v>0.52777777777777779</v>
      </c>
      <c r="C369" t="s">
        <v>418</v>
      </c>
      <c r="D369" t="s">
        <v>435</v>
      </c>
      <c r="E369" t="s">
        <v>25</v>
      </c>
      <c r="F369" t="s">
        <v>98</v>
      </c>
      <c r="G369">
        <v>1</v>
      </c>
      <c r="H369">
        <v>2</v>
      </c>
      <c r="I369">
        <v>1</v>
      </c>
      <c r="J369">
        <v>0</v>
      </c>
      <c r="K369">
        <v>134</v>
      </c>
      <c r="L369">
        <v>90</v>
      </c>
      <c r="M369">
        <v>10</v>
      </c>
      <c r="N369">
        <v>0</v>
      </c>
      <c r="O369">
        <v>0</v>
      </c>
      <c r="P369">
        <v>170</v>
      </c>
      <c r="Q369">
        <v>9</v>
      </c>
      <c r="R369" t="s">
        <v>441</v>
      </c>
      <c r="S369" t="str">
        <f t="shared" si="10"/>
        <v>HS1</v>
      </c>
      <c r="T369">
        <f>VLOOKUP(S369,Mang_Elev!$Q:$R,2,FALSE)</f>
        <v>0.439</v>
      </c>
    </row>
    <row r="370" spans="1:20" x14ac:dyDescent="0.25">
      <c r="A370" t="s">
        <v>433</v>
      </c>
      <c r="B370" s="2">
        <v>0.52777777777777779</v>
      </c>
      <c r="C370" t="s">
        <v>418</v>
      </c>
      <c r="D370" t="s">
        <v>435</v>
      </c>
      <c r="E370" t="s">
        <v>25</v>
      </c>
      <c r="F370" t="s">
        <v>98</v>
      </c>
      <c r="G370">
        <v>1</v>
      </c>
      <c r="H370">
        <v>2</v>
      </c>
      <c r="I370">
        <v>1</v>
      </c>
      <c r="J370">
        <v>0</v>
      </c>
      <c r="K370">
        <v>134</v>
      </c>
      <c r="L370">
        <v>90</v>
      </c>
      <c r="M370">
        <v>10</v>
      </c>
      <c r="N370">
        <v>0</v>
      </c>
      <c r="O370">
        <v>0</v>
      </c>
      <c r="P370">
        <v>208</v>
      </c>
      <c r="Q370">
        <v>9.8000000000000007</v>
      </c>
      <c r="R370" t="s">
        <v>441</v>
      </c>
      <c r="S370" t="str">
        <f t="shared" si="10"/>
        <v>HS1</v>
      </c>
      <c r="T370">
        <f>VLOOKUP(S370,Mang_Elev!$Q:$R,2,FALSE)</f>
        <v>0.439</v>
      </c>
    </row>
    <row r="371" spans="1:20" x14ac:dyDescent="0.25">
      <c r="A371" t="s">
        <v>433</v>
      </c>
      <c r="B371" s="2">
        <v>0.55763888888888891</v>
      </c>
      <c r="C371" t="s">
        <v>418</v>
      </c>
      <c r="D371" t="s">
        <v>435</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433</v>
      </c>
      <c r="B372" s="2">
        <v>0.55763888888888891</v>
      </c>
      <c r="C372" t="s">
        <v>418</v>
      </c>
      <c r="D372" t="s">
        <v>435</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433</v>
      </c>
      <c r="B373" s="2">
        <v>0.55763888888888891</v>
      </c>
      <c r="C373" t="s">
        <v>418</v>
      </c>
      <c r="D373" t="s">
        <v>435</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433</v>
      </c>
      <c r="B374" s="2">
        <v>0.55763888888888891</v>
      </c>
      <c r="C374" t="s">
        <v>418</v>
      </c>
      <c r="D374" t="s">
        <v>435</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433</v>
      </c>
      <c r="B375" s="2">
        <v>0.55763888888888891</v>
      </c>
      <c r="C375" t="s">
        <v>418</v>
      </c>
      <c r="D375" t="s">
        <v>435</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433</v>
      </c>
      <c r="B376" s="2">
        <v>0.55763888888888891</v>
      </c>
      <c r="C376" t="s">
        <v>418</v>
      </c>
      <c r="D376" t="s">
        <v>435</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433</v>
      </c>
      <c r="B377" s="2">
        <v>0.55763888888888891</v>
      </c>
      <c r="C377" t="s">
        <v>418</v>
      </c>
      <c r="D377" t="s">
        <v>435</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433</v>
      </c>
      <c r="B378" s="2">
        <v>0.55763888888888891</v>
      </c>
      <c r="C378" t="s">
        <v>418</v>
      </c>
      <c r="D378" t="s">
        <v>435</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433</v>
      </c>
      <c r="B379" s="2">
        <v>0.55763888888888891</v>
      </c>
      <c r="C379" t="s">
        <v>418</v>
      </c>
      <c r="D379" t="s">
        <v>435</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433</v>
      </c>
      <c r="B380" s="2">
        <v>0.55763888888888891</v>
      </c>
      <c r="C380" t="s">
        <v>418</v>
      </c>
      <c r="D380" t="s">
        <v>435</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433</v>
      </c>
      <c r="B381" s="2">
        <v>0.55763888888888891</v>
      </c>
      <c r="C381" t="s">
        <v>418</v>
      </c>
      <c r="D381" t="s">
        <v>435</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433</v>
      </c>
      <c r="B382" s="2">
        <v>0.55763888888888891</v>
      </c>
      <c r="C382" t="s">
        <v>418</v>
      </c>
      <c r="D382" t="s">
        <v>435</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433</v>
      </c>
      <c r="B383" s="2">
        <v>0.55763888888888891</v>
      </c>
      <c r="C383" t="s">
        <v>418</v>
      </c>
      <c r="D383" t="s">
        <v>435</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433</v>
      </c>
      <c r="B384" s="2">
        <v>0.55763888888888891</v>
      </c>
      <c r="C384" t="s">
        <v>418</v>
      </c>
      <c r="D384" t="s">
        <v>435</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433</v>
      </c>
      <c r="B385" s="2">
        <v>0.55763888888888891</v>
      </c>
      <c r="C385" t="s">
        <v>418</v>
      </c>
      <c r="D385" t="s">
        <v>435</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433</v>
      </c>
      <c r="B386" s="2">
        <v>0.55763888888888891</v>
      </c>
      <c r="C386" t="s">
        <v>418</v>
      </c>
      <c r="D386" t="s">
        <v>435</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433</v>
      </c>
      <c r="B387" s="2">
        <v>0.55763888888888891</v>
      </c>
      <c r="C387" t="s">
        <v>418</v>
      </c>
      <c r="D387" t="s">
        <v>435</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433</v>
      </c>
      <c r="B388" s="2">
        <v>0.55763888888888891</v>
      </c>
      <c r="C388" t="s">
        <v>418</v>
      </c>
      <c r="D388" t="s">
        <v>435</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433</v>
      </c>
      <c r="B389" s="2">
        <v>0.55763888888888891</v>
      </c>
      <c r="C389" t="s">
        <v>418</v>
      </c>
      <c r="D389" t="s">
        <v>435</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433</v>
      </c>
      <c r="B390" s="2">
        <v>0.55763888888888891</v>
      </c>
      <c r="C390" t="s">
        <v>418</v>
      </c>
      <c r="D390" t="s">
        <v>435</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433</v>
      </c>
      <c r="B391" s="2">
        <v>0.58472222222222225</v>
      </c>
      <c r="C391" t="s">
        <v>442</v>
      </c>
      <c r="D391" t="s">
        <v>443</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433</v>
      </c>
      <c r="B392" s="2">
        <v>0.58472222222222225</v>
      </c>
      <c r="C392" t="s">
        <v>442</v>
      </c>
      <c r="D392" t="s">
        <v>443</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433</v>
      </c>
      <c r="B393" s="2">
        <v>0.58472222222222225</v>
      </c>
      <c r="C393" t="s">
        <v>442</v>
      </c>
      <c r="D393" t="s">
        <v>443</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433</v>
      </c>
      <c r="B394" s="2">
        <v>0.58472222222222225</v>
      </c>
      <c r="C394" t="s">
        <v>442</v>
      </c>
      <c r="D394" t="s">
        <v>443</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433</v>
      </c>
      <c r="B395" s="2">
        <v>0.58472222222222225</v>
      </c>
      <c r="C395" t="s">
        <v>442</v>
      </c>
      <c r="D395" t="s">
        <v>443</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433</v>
      </c>
      <c r="B396" s="2">
        <v>0.58472222222222225</v>
      </c>
      <c r="C396" t="s">
        <v>442</v>
      </c>
      <c r="D396" t="s">
        <v>443</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433</v>
      </c>
      <c r="B397" s="2">
        <v>0.58472222222222225</v>
      </c>
      <c r="C397" t="s">
        <v>442</v>
      </c>
      <c r="D397" t="s">
        <v>443</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433</v>
      </c>
      <c r="B398" s="2">
        <v>0.58472222222222225</v>
      </c>
      <c r="C398" t="s">
        <v>442</v>
      </c>
      <c r="D398" t="s">
        <v>443</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433</v>
      </c>
      <c r="B399" s="2">
        <v>0.58472222222222225</v>
      </c>
      <c r="C399" t="s">
        <v>442</v>
      </c>
      <c r="D399" t="s">
        <v>443</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433</v>
      </c>
      <c r="B400" s="2">
        <v>0.58472222222222225</v>
      </c>
      <c r="C400" t="s">
        <v>442</v>
      </c>
      <c r="D400" t="s">
        <v>443</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433</v>
      </c>
      <c r="B401" s="2">
        <v>0.58472222222222225</v>
      </c>
      <c r="C401" t="s">
        <v>442</v>
      </c>
      <c r="D401" t="s">
        <v>442</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433</v>
      </c>
      <c r="B402" s="2">
        <v>0.58472222222222225</v>
      </c>
      <c r="C402" t="s">
        <v>442</v>
      </c>
      <c r="D402" t="s">
        <v>442</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433</v>
      </c>
      <c r="B403" s="2">
        <v>0.58472222222222225</v>
      </c>
      <c r="C403" t="s">
        <v>442</v>
      </c>
      <c r="D403" t="s">
        <v>442</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433</v>
      </c>
      <c r="B404" s="2">
        <v>0.58472222222222225</v>
      </c>
      <c r="C404" t="s">
        <v>442</v>
      </c>
      <c r="D404" t="s">
        <v>442</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433</v>
      </c>
      <c r="B405" s="2">
        <v>0.58472222222222225</v>
      </c>
      <c r="C405" t="s">
        <v>442</v>
      </c>
      <c r="D405" t="s">
        <v>442</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433</v>
      </c>
      <c r="B406" s="2">
        <v>0.58472222222222225</v>
      </c>
      <c r="C406" t="s">
        <v>442</v>
      </c>
      <c r="D406" t="s">
        <v>442</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433</v>
      </c>
      <c r="B407" s="2">
        <v>0.58472222222222225</v>
      </c>
      <c r="C407" t="s">
        <v>442</v>
      </c>
      <c r="D407" t="s">
        <v>442</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433</v>
      </c>
      <c r="B408" s="2">
        <v>0.58472222222222225</v>
      </c>
      <c r="C408" t="s">
        <v>442</v>
      </c>
      <c r="D408" t="s">
        <v>442</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433</v>
      </c>
      <c r="B409" s="2">
        <v>0.58472222222222225</v>
      </c>
      <c r="C409" t="s">
        <v>442</v>
      </c>
      <c r="D409" t="s">
        <v>442</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433</v>
      </c>
      <c r="B410" s="2">
        <v>0.58472222222222225</v>
      </c>
      <c r="C410" t="s">
        <v>442</v>
      </c>
      <c r="D410" t="s">
        <v>442</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444</v>
      </c>
      <c r="B411" s="2">
        <v>0.66666666666666663</v>
      </c>
      <c r="C411" t="s">
        <v>418</v>
      </c>
      <c r="D411" t="s">
        <v>445</v>
      </c>
      <c r="E411" t="s">
        <v>25</v>
      </c>
      <c r="F411" t="s">
        <v>181</v>
      </c>
      <c r="G411">
        <v>4</v>
      </c>
      <c r="H411">
        <v>2</v>
      </c>
      <c r="I411">
        <v>5</v>
      </c>
      <c r="J411">
        <v>0</v>
      </c>
      <c r="K411">
        <v>182</v>
      </c>
      <c r="L411" t="s">
        <v>253</v>
      </c>
      <c r="M411" t="s">
        <v>253</v>
      </c>
      <c r="N411" t="s">
        <v>253</v>
      </c>
      <c r="O411" t="s">
        <v>253</v>
      </c>
      <c r="P411">
        <v>258</v>
      </c>
      <c r="Q411">
        <v>5.2</v>
      </c>
      <c r="R411" s="9" t="s">
        <v>446</v>
      </c>
      <c r="S411" t="str">
        <f t="shared" si="13"/>
        <v>CF4</v>
      </c>
      <c r="T411">
        <f>VLOOKUP(S411,Mang_Elev!$Q:$R,2,FALSE)</f>
        <v>0.39900000000000002</v>
      </c>
    </row>
    <row r="412" spans="1:20" x14ac:dyDescent="0.25">
      <c r="A412" t="s">
        <v>444</v>
      </c>
      <c r="B412" s="2">
        <v>0.66666666666666663</v>
      </c>
      <c r="C412" t="s">
        <v>418</v>
      </c>
      <c r="D412" t="s">
        <v>445</v>
      </c>
      <c r="E412" t="s">
        <v>25</v>
      </c>
      <c r="F412" t="s">
        <v>181</v>
      </c>
      <c r="G412">
        <v>4</v>
      </c>
      <c r="H412">
        <v>2</v>
      </c>
      <c r="I412">
        <v>5</v>
      </c>
      <c r="J412">
        <v>0</v>
      </c>
      <c r="K412">
        <v>182</v>
      </c>
      <c r="L412" t="s">
        <v>253</v>
      </c>
      <c r="M412" t="s">
        <v>253</v>
      </c>
      <c r="N412" t="s">
        <v>253</v>
      </c>
      <c r="O412" t="s">
        <v>253</v>
      </c>
      <c r="P412">
        <v>253</v>
      </c>
      <c r="Q412">
        <v>5.5</v>
      </c>
      <c r="R412" s="9" t="s">
        <v>446</v>
      </c>
      <c r="S412" t="str">
        <f t="shared" si="13"/>
        <v>CF4</v>
      </c>
      <c r="T412">
        <f>VLOOKUP(S412,Mang_Elev!$Q:$R,2,FALSE)</f>
        <v>0.39900000000000002</v>
      </c>
    </row>
    <row r="413" spans="1:20" x14ac:dyDescent="0.25">
      <c r="A413" t="s">
        <v>444</v>
      </c>
      <c r="B413" s="2">
        <v>0.66666666666666663</v>
      </c>
      <c r="C413" t="s">
        <v>418</v>
      </c>
      <c r="D413" t="s">
        <v>445</v>
      </c>
      <c r="E413" t="s">
        <v>25</v>
      </c>
      <c r="F413" t="s">
        <v>181</v>
      </c>
      <c r="G413">
        <v>4</v>
      </c>
      <c r="H413">
        <v>2</v>
      </c>
      <c r="I413">
        <v>5</v>
      </c>
      <c r="J413">
        <v>0</v>
      </c>
      <c r="K413">
        <v>182</v>
      </c>
      <c r="L413" t="s">
        <v>253</v>
      </c>
      <c r="M413" t="s">
        <v>253</v>
      </c>
      <c r="N413" t="s">
        <v>253</v>
      </c>
      <c r="O413" t="s">
        <v>253</v>
      </c>
      <c r="P413">
        <v>195</v>
      </c>
      <c r="Q413">
        <v>7.1</v>
      </c>
      <c r="R413" s="9" t="s">
        <v>446</v>
      </c>
      <c r="S413" t="str">
        <f t="shared" si="13"/>
        <v>CF4</v>
      </c>
      <c r="T413">
        <f>VLOOKUP(S413,Mang_Elev!$Q:$R,2,FALSE)</f>
        <v>0.39900000000000002</v>
      </c>
    </row>
    <row r="414" spans="1:20" x14ac:dyDescent="0.25">
      <c r="A414" t="s">
        <v>444</v>
      </c>
      <c r="B414" s="2">
        <v>0.66666666666666663</v>
      </c>
      <c r="C414" t="s">
        <v>418</v>
      </c>
      <c r="D414" t="s">
        <v>445</v>
      </c>
      <c r="E414" t="s">
        <v>25</v>
      </c>
      <c r="F414" t="s">
        <v>181</v>
      </c>
      <c r="G414">
        <v>4</v>
      </c>
      <c r="H414">
        <v>2</v>
      </c>
      <c r="I414">
        <v>5</v>
      </c>
      <c r="J414">
        <v>0</v>
      </c>
      <c r="K414">
        <v>182</v>
      </c>
      <c r="L414" t="s">
        <v>253</v>
      </c>
      <c r="M414" t="s">
        <v>253</v>
      </c>
      <c r="N414" t="s">
        <v>253</v>
      </c>
      <c r="O414" t="s">
        <v>253</v>
      </c>
      <c r="P414">
        <v>142</v>
      </c>
      <c r="Q414">
        <v>5.9</v>
      </c>
      <c r="R414" s="9" t="s">
        <v>446</v>
      </c>
      <c r="S414" t="str">
        <f t="shared" si="13"/>
        <v>CF4</v>
      </c>
      <c r="T414">
        <f>VLOOKUP(S414,Mang_Elev!$Q:$R,2,FALSE)</f>
        <v>0.39900000000000002</v>
      </c>
    </row>
    <row r="415" spans="1:20" x14ac:dyDescent="0.25">
      <c r="A415" t="s">
        <v>444</v>
      </c>
      <c r="B415" s="2">
        <v>0.66666666666666663</v>
      </c>
      <c r="C415" t="s">
        <v>418</v>
      </c>
      <c r="D415" t="s">
        <v>445</v>
      </c>
      <c r="E415" t="s">
        <v>25</v>
      </c>
      <c r="F415" t="s">
        <v>181</v>
      </c>
      <c r="G415">
        <v>4</v>
      </c>
      <c r="H415">
        <v>2</v>
      </c>
      <c r="I415">
        <v>5</v>
      </c>
      <c r="J415">
        <v>0</v>
      </c>
      <c r="K415">
        <v>182</v>
      </c>
      <c r="L415" t="s">
        <v>253</v>
      </c>
      <c r="M415" t="s">
        <v>253</v>
      </c>
      <c r="N415" t="s">
        <v>253</v>
      </c>
      <c r="O415" t="s">
        <v>253</v>
      </c>
      <c r="P415">
        <v>157</v>
      </c>
      <c r="Q415">
        <v>10</v>
      </c>
      <c r="R415" s="9" t="s">
        <v>446</v>
      </c>
      <c r="S415" t="str">
        <f t="shared" si="13"/>
        <v>CF4</v>
      </c>
      <c r="T415">
        <f>VLOOKUP(S415,Mang_Elev!$Q:$R,2,FALSE)</f>
        <v>0.39900000000000002</v>
      </c>
    </row>
    <row r="416" spans="1:20" x14ac:dyDescent="0.25">
      <c r="A416" t="s">
        <v>444</v>
      </c>
      <c r="B416" s="2">
        <v>0.66666666666666663</v>
      </c>
      <c r="C416" t="s">
        <v>418</v>
      </c>
      <c r="D416" t="s">
        <v>445</v>
      </c>
      <c r="E416" t="s">
        <v>25</v>
      </c>
      <c r="F416" t="s">
        <v>181</v>
      </c>
      <c r="G416">
        <v>4</v>
      </c>
      <c r="H416">
        <v>2</v>
      </c>
      <c r="I416">
        <v>5</v>
      </c>
      <c r="J416">
        <v>0</v>
      </c>
      <c r="K416">
        <v>182</v>
      </c>
      <c r="L416" t="s">
        <v>253</v>
      </c>
      <c r="M416" t="s">
        <v>253</v>
      </c>
      <c r="N416" t="s">
        <v>253</v>
      </c>
      <c r="O416" t="s">
        <v>253</v>
      </c>
      <c r="P416">
        <v>185</v>
      </c>
      <c r="Q416">
        <v>7</v>
      </c>
      <c r="R416" s="9" t="s">
        <v>446</v>
      </c>
      <c r="S416" t="str">
        <f t="shared" si="13"/>
        <v>CF4</v>
      </c>
      <c r="T416">
        <f>VLOOKUP(S416,Mang_Elev!$Q:$R,2,FALSE)</f>
        <v>0.39900000000000002</v>
      </c>
    </row>
    <row r="417" spans="1:20" x14ac:dyDescent="0.25">
      <c r="A417" t="s">
        <v>444</v>
      </c>
      <c r="B417" s="2">
        <v>0.66666666666666663</v>
      </c>
      <c r="C417" t="s">
        <v>418</v>
      </c>
      <c r="D417" t="s">
        <v>445</v>
      </c>
      <c r="E417" t="s">
        <v>25</v>
      </c>
      <c r="F417" t="s">
        <v>181</v>
      </c>
      <c r="G417">
        <v>4</v>
      </c>
      <c r="H417">
        <v>2</v>
      </c>
      <c r="I417">
        <v>5</v>
      </c>
      <c r="J417">
        <v>0</v>
      </c>
      <c r="K417">
        <v>182</v>
      </c>
      <c r="L417" t="s">
        <v>253</v>
      </c>
      <c r="M417" t="s">
        <v>253</v>
      </c>
      <c r="N417" t="s">
        <v>253</v>
      </c>
      <c r="O417" t="s">
        <v>253</v>
      </c>
      <c r="P417">
        <v>261</v>
      </c>
      <c r="Q417">
        <v>6</v>
      </c>
      <c r="R417" s="9" t="s">
        <v>446</v>
      </c>
      <c r="S417" t="str">
        <f t="shared" si="13"/>
        <v>CF4</v>
      </c>
      <c r="T417">
        <f>VLOOKUP(S417,Mang_Elev!$Q:$R,2,FALSE)</f>
        <v>0.39900000000000002</v>
      </c>
    </row>
    <row r="418" spans="1:20" x14ac:dyDescent="0.25">
      <c r="A418" t="s">
        <v>444</v>
      </c>
      <c r="B418" s="2">
        <v>0.66666666666666663</v>
      </c>
      <c r="C418" t="s">
        <v>418</v>
      </c>
      <c r="D418" t="s">
        <v>445</v>
      </c>
      <c r="E418" t="s">
        <v>25</v>
      </c>
      <c r="F418" t="s">
        <v>181</v>
      </c>
      <c r="G418">
        <v>4</v>
      </c>
      <c r="H418">
        <v>2</v>
      </c>
      <c r="I418">
        <v>5</v>
      </c>
      <c r="J418">
        <v>0</v>
      </c>
      <c r="K418">
        <v>182</v>
      </c>
      <c r="L418" t="s">
        <v>253</v>
      </c>
      <c r="M418" t="s">
        <v>253</v>
      </c>
      <c r="N418" t="s">
        <v>253</v>
      </c>
      <c r="O418" t="s">
        <v>253</v>
      </c>
      <c r="P418">
        <v>314</v>
      </c>
      <c r="Q418">
        <v>8</v>
      </c>
      <c r="R418" s="9" t="s">
        <v>446</v>
      </c>
      <c r="S418" t="str">
        <f t="shared" si="13"/>
        <v>CF4</v>
      </c>
      <c r="T418">
        <f>VLOOKUP(S418,Mang_Elev!$Q:$R,2,FALSE)</f>
        <v>0.39900000000000002</v>
      </c>
    </row>
    <row r="419" spans="1:20" x14ac:dyDescent="0.25">
      <c r="A419" t="s">
        <v>444</v>
      </c>
      <c r="B419" s="2">
        <v>0.66666666666666663</v>
      </c>
      <c r="C419" t="s">
        <v>418</v>
      </c>
      <c r="D419" t="s">
        <v>445</v>
      </c>
      <c r="E419" t="s">
        <v>25</v>
      </c>
      <c r="F419" t="s">
        <v>181</v>
      </c>
      <c r="G419">
        <v>4</v>
      </c>
      <c r="H419">
        <v>2</v>
      </c>
      <c r="I419">
        <v>5</v>
      </c>
      <c r="J419">
        <v>0</v>
      </c>
      <c r="K419">
        <v>182</v>
      </c>
      <c r="L419" t="s">
        <v>253</v>
      </c>
      <c r="M419" t="s">
        <v>253</v>
      </c>
      <c r="N419" t="s">
        <v>253</v>
      </c>
      <c r="O419" t="s">
        <v>253</v>
      </c>
      <c r="P419">
        <v>200</v>
      </c>
      <c r="Q419">
        <v>7</v>
      </c>
      <c r="R419" s="9" t="s">
        <v>446</v>
      </c>
      <c r="S419" t="str">
        <f t="shared" si="13"/>
        <v>CF4</v>
      </c>
      <c r="T419">
        <f>VLOOKUP(S419,Mang_Elev!$Q:$R,2,FALSE)</f>
        <v>0.39900000000000002</v>
      </c>
    </row>
    <row r="420" spans="1:20" x14ac:dyDescent="0.25">
      <c r="A420" t="s">
        <v>444</v>
      </c>
      <c r="B420" s="2">
        <v>0.66666666666666663</v>
      </c>
      <c r="C420" t="s">
        <v>418</v>
      </c>
      <c r="D420" t="s">
        <v>445</v>
      </c>
      <c r="E420" t="s">
        <v>25</v>
      </c>
      <c r="F420" t="s">
        <v>181</v>
      </c>
      <c r="G420">
        <v>4</v>
      </c>
      <c r="H420">
        <v>2</v>
      </c>
      <c r="I420">
        <v>5</v>
      </c>
      <c r="J420">
        <v>0</v>
      </c>
      <c r="K420">
        <v>182</v>
      </c>
      <c r="L420" t="s">
        <v>253</v>
      </c>
      <c r="M420" t="s">
        <v>253</v>
      </c>
      <c r="N420" t="s">
        <v>253</v>
      </c>
      <c r="O420" t="s">
        <v>253</v>
      </c>
      <c r="P420">
        <v>222</v>
      </c>
      <c r="Q420">
        <v>9.5</v>
      </c>
      <c r="R420" s="9" t="s">
        <v>446</v>
      </c>
      <c r="S420" t="str">
        <f t="shared" si="13"/>
        <v>CF4</v>
      </c>
      <c r="T420">
        <f>VLOOKUP(S420,Mang_Elev!$Q:$R,2,FALSE)</f>
        <v>0.39900000000000002</v>
      </c>
    </row>
    <row r="421" spans="1:20" x14ac:dyDescent="0.25">
      <c r="A421" t="s">
        <v>444</v>
      </c>
      <c r="B421" s="2">
        <v>0.66666666666666663</v>
      </c>
      <c r="C421" t="s">
        <v>418</v>
      </c>
      <c r="D421" t="s">
        <v>445</v>
      </c>
      <c r="E421" t="s">
        <v>25</v>
      </c>
      <c r="F421" t="s">
        <v>181</v>
      </c>
      <c r="G421">
        <v>4</v>
      </c>
      <c r="H421">
        <v>0</v>
      </c>
      <c r="I421">
        <v>4</v>
      </c>
      <c r="J421">
        <v>0</v>
      </c>
      <c r="K421">
        <v>56</v>
      </c>
      <c r="L421" t="s">
        <v>253</v>
      </c>
      <c r="M421" t="s">
        <v>253</v>
      </c>
      <c r="N421" t="s">
        <v>253</v>
      </c>
      <c r="O421" t="s">
        <v>253</v>
      </c>
      <c r="P421">
        <v>427</v>
      </c>
      <c r="Q421">
        <v>8.9</v>
      </c>
      <c r="R421" s="9" t="s">
        <v>446</v>
      </c>
      <c r="S421" t="str">
        <f t="shared" si="13"/>
        <v>CF4</v>
      </c>
      <c r="T421">
        <f>VLOOKUP(S421,Mang_Elev!$Q:$R,2,FALSE)</f>
        <v>0.39900000000000002</v>
      </c>
    </row>
    <row r="422" spans="1:20" x14ac:dyDescent="0.25">
      <c r="A422" t="s">
        <v>444</v>
      </c>
      <c r="B422" s="2">
        <v>0.66666666666666663</v>
      </c>
      <c r="C422" t="s">
        <v>418</v>
      </c>
      <c r="D422" t="s">
        <v>445</v>
      </c>
      <c r="E422" t="s">
        <v>25</v>
      </c>
      <c r="F422" t="s">
        <v>181</v>
      </c>
      <c r="G422">
        <v>4</v>
      </c>
      <c r="H422">
        <v>0</v>
      </c>
      <c r="I422">
        <v>4</v>
      </c>
      <c r="J422">
        <v>0</v>
      </c>
      <c r="K422">
        <v>56</v>
      </c>
      <c r="L422" t="s">
        <v>253</v>
      </c>
      <c r="M422" t="s">
        <v>253</v>
      </c>
      <c r="N422" t="s">
        <v>253</v>
      </c>
      <c r="O422" t="s">
        <v>253</v>
      </c>
      <c r="P422">
        <v>215</v>
      </c>
      <c r="Q422">
        <v>4</v>
      </c>
      <c r="R422" s="9" t="s">
        <v>446</v>
      </c>
      <c r="S422" t="str">
        <f t="shared" si="13"/>
        <v>CF4</v>
      </c>
      <c r="T422">
        <f>VLOOKUP(S422,Mang_Elev!$Q:$R,2,FALSE)</f>
        <v>0.39900000000000002</v>
      </c>
    </row>
    <row r="423" spans="1:20" x14ac:dyDescent="0.25">
      <c r="A423" t="s">
        <v>444</v>
      </c>
      <c r="B423" s="2">
        <v>0.66666666666666663</v>
      </c>
      <c r="C423" t="s">
        <v>418</v>
      </c>
      <c r="D423" t="s">
        <v>445</v>
      </c>
      <c r="E423" t="s">
        <v>25</v>
      </c>
      <c r="F423" t="s">
        <v>181</v>
      </c>
      <c r="G423">
        <v>4</v>
      </c>
      <c r="H423">
        <v>0</v>
      </c>
      <c r="I423">
        <v>4</v>
      </c>
      <c r="J423">
        <v>0</v>
      </c>
      <c r="K423">
        <v>56</v>
      </c>
      <c r="L423" t="s">
        <v>253</v>
      </c>
      <c r="M423" t="s">
        <v>253</v>
      </c>
      <c r="N423" t="s">
        <v>253</v>
      </c>
      <c r="O423" t="s">
        <v>253</v>
      </c>
      <c r="P423">
        <v>223</v>
      </c>
      <c r="Q423">
        <v>6.5</v>
      </c>
      <c r="R423" s="9" t="s">
        <v>446</v>
      </c>
      <c r="S423" t="str">
        <f t="shared" si="13"/>
        <v>CF4</v>
      </c>
      <c r="T423">
        <f>VLOOKUP(S423,Mang_Elev!$Q:$R,2,FALSE)</f>
        <v>0.39900000000000002</v>
      </c>
    </row>
    <row r="424" spans="1:20" x14ac:dyDescent="0.25">
      <c r="A424" t="s">
        <v>444</v>
      </c>
      <c r="B424" s="2">
        <v>0.66666666666666663</v>
      </c>
      <c r="C424" t="s">
        <v>418</v>
      </c>
      <c r="D424" t="s">
        <v>445</v>
      </c>
      <c r="E424" t="s">
        <v>25</v>
      </c>
      <c r="F424" t="s">
        <v>181</v>
      </c>
      <c r="G424">
        <v>4</v>
      </c>
      <c r="H424">
        <v>0</v>
      </c>
      <c r="I424">
        <v>4</v>
      </c>
      <c r="J424">
        <v>0</v>
      </c>
      <c r="K424">
        <v>56</v>
      </c>
      <c r="L424" t="s">
        <v>253</v>
      </c>
      <c r="M424" t="s">
        <v>253</v>
      </c>
      <c r="N424" t="s">
        <v>253</v>
      </c>
      <c r="O424" t="s">
        <v>253</v>
      </c>
      <c r="P424">
        <v>310</v>
      </c>
      <c r="Q424">
        <v>10.9</v>
      </c>
      <c r="R424" s="9" t="s">
        <v>446</v>
      </c>
      <c r="S424" t="str">
        <f t="shared" si="13"/>
        <v>CF4</v>
      </c>
      <c r="T424">
        <f>VLOOKUP(S424,Mang_Elev!$Q:$R,2,FALSE)</f>
        <v>0.39900000000000002</v>
      </c>
    </row>
    <row r="425" spans="1:20" x14ac:dyDescent="0.25">
      <c r="A425" t="s">
        <v>444</v>
      </c>
      <c r="B425" s="2">
        <v>0.66666666666666663</v>
      </c>
      <c r="C425" t="s">
        <v>418</v>
      </c>
      <c r="D425" t="s">
        <v>445</v>
      </c>
      <c r="E425" t="s">
        <v>25</v>
      </c>
      <c r="F425" t="s">
        <v>181</v>
      </c>
      <c r="G425">
        <v>4</v>
      </c>
      <c r="H425">
        <v>0</v>
      </c>
      <c r="I425">
        <v>4</v>
      </c>
      <c r="J425">
        <v>0</v>
      </c>
      <c r="K425">
        <v>56</v>
      </c>
      <c r="L425" t="s">
        <v>253</v>
      </c>
      <c r="M425" t="s">
        <v>253</v>
      </c>
      <c r="N425" t="s">
        <v>253</v>
      </c>
      <c r="O425" t="s">
        <v>253</v>
      </c>
      <c r="P425">
        <v>260</v>
      </c>
      <c r="Q425">
        <v>7.5</v>
      </c>
      <c r="R425" s="9" t="s">
        <v>446</v>
      </c>
      <c r="S425" t="str">
        <f t="shared" si="13"/>
        <v>CF4</v>
      </c>
      <c r="T425">
        <f>VLOOKUP(S425,Mang_Elev!$Q:$R,2,FALSE)</f>
        <v>0.39900000000000002</v>
      </c>
    </row>
    <row r="426" spans="1:20" x14ac:dyDescent="0.25">
      <c r="A426" t="s">
        <v>444</v>
      </c>
      <c r="B426" s="2">
        <v>0.66666666666666663</v>
      </c>
      <c r="C426" t="s">
        <v>418</v>
      </c>
      <c r="D426" t="s">
        <v>445</v>
      </c>
      <c r="E426" t="s">
        <v>25</v>
      </c>
      <c r="F426" t="s">
        <v>181</v>
      </c>
      <c r="G426">
        <v>4</v>
      </c>
      <c r="H426">
        <v>0</v>
      </c>
      <c r="I426">
        <v>4</v>
      </c>
      <c r="J426">
        <v>0</v>
      </c>
      <c r="K426">
        <v>56</v>
      </c>
      <c r="L426" t="s">
        <v>253</v>
      </c>
      <c r="M426" t="s">
        <v>253</v>
      </c>
      <c r="N426" t="s">
        <v>253</v>
      </c>
      <c r="O426" t="s">
        <v>253</v>
      </c>
      <c r="P426">
        <v>265</v>
      </c>
      <c r="Q426">
        <v>10</v>
      </c>
      <c r="R426" s="9" t="s">
        <v>446</v>
      </c>
      <c r="S426" t="str">
        <f t="shared" si="13"/>
        <v>CF4</v>
      </c>
      <c r="T426">
        <f>VLOOKUP(S426,Mang_Elev!$Q:$R,2,FALSE)</f>
        <v>0.39900000000000002</v>
      </c>
    </row>
    <row r="427" spans="1:20" x14ac:dyDescent="0.25">
      <c r="A427" t="s">
        <v>444</v>
      </c>
      <c r="B427" s="2">
        <v>0.66666666666666663</v>
      </c>
      <c r="C427" t="s">
        <v>418</v>
      </c>
      <c r="D427" t="s">
        <v>445</v>
      </c>
      <c r="E427" t="s">
        <v>25</v>
      </c>
      <c r="F427" t="s">
        <v>181</v>
      </c>
      <c r="G427">
        <v>4</v>
      </c>
      <c r="H427">
        <v>0</v>
      </c>
      <c r="I427">
        <v>4</v>
      </c>
      <c r="J427">
        <v>0</v>
      </c>
      <c r="K427">
        <v>56</v>
      </c>
      <c r="L427" t="s">
        <v>253</v>
      </c>
      <c r="M427" t="s">
        <v>253</v>
      </c>
      <c r="N427" t="s">
        <v>253</v>
      </c>
      <c r="O427" t="s">
        <v>253</v>
      </c>
      <c r="P427">
        <v>250</v>
      </c>
      <c r="Q427">
        <v>7</v>
      </c>
      <c r="R427" s="9" t="s">
        <v>446</v>
      </c>
      <c r="S427" t="str">
        <f t="shared" si="13"/>
        <v>CF4</v>
      </c>
      <c r="T427">
        <f>VLOOKUP(S427,Mang_Elev!$Q:$R,2,FALSE)</f>
        <v>0.39900000000000002</v>
      </c>
    </row>
    <row r="428" spans="1:20" x14ac:dyDescent="0.25">
      <c r="A428" t="s">
        <v>444</v>
      </c>
      <c r="B428" s="2">
        <v>0.66666666666666663</v>
      </c>
      <c r="C428" t="s">
        <v>418</v>
      </c>
      <c r="D428" t="s">
        <v>445</v>
      </c>
      <c r="E428" t="s">
        <v>25</v>
      </c>
      <c r="F428" t="s">
        <v>181</v>
      </c>
      <c r="G428">
        <v>4</v>
      </c>
      <c r="H428">
        <v>0</v>
      </c>
      <c r="I428">
        <v>4</v>
      </c>
      <c r="J428">
        <v>0</v>
      </c>
      <c r="K428">
        <v>56</v>
      </c>
      <c r="L428" t="s">
        <v>253</v>
      </c>
      <c r="M428" t="s">
        <v>253</v>
      </c>
      <c r="N428" t="s">
        <v>253</v>
      </c>
      <c r="O428" t="s">
        <v>253</v>
      </c>
      <c r="P428">
        <v>300</v>
      </c>
      <c r="Q428">
        <v>6.5</v>
      </c>
      <c r="R428" s="9" t="s">
        <v>446</v>
      </c>
      <c r="S428" t="str">
        <f t="shared" si="13"/>
        <v>CF4</v>
      </c>
      <c r="T428">
        <f>VLOOKUP(S428,Mang_Elev!$Q:$R,2,FALSE)</f>
        <v>0.39900000000000002</v>
      </c>
    </row>
    <row r="429" spans="1:20" x14ac:dyDescent="0.25">
      <c r="A429" t="s">
        <v>444</v>
      </c>
      <c r="B429" s="2">
        <v>0.66666666666666663</v>
      </c>
      <c r="C429" t="s">
        <v>418</v>
      </c>
      <c r="D429" t="s">
        <v>445</v>
      </c>
      <c r="E429" t="s">
        <v>25</v>
      </c>
      <c r="F429" t="s">
        <v>181</v>
      </c>
      <c r="G429">
        <v>4</v>
      </c>
      <c r="H429">
        <v>0</v>
      </c>
      <c r="I429">
        <v>4</v>
      </c>
      <c r="J429">
        <v>0</v>
      </c>
      <c r="K429">
        <v>56</v>
      </c>
      <c r="L429" t="s">
        <v>253</v>
      </c>
      <c r="M429" t="s">
        <v>253</v>
      </c>
      <c r="N429" t="s">
        <v>253</v>
      </c>
      <c r="O429" t="s">
        <v>253</v>
      </c>
      <c r="P429">
        <v>250</v>
      </c>
      <c r="Q429">
        <v>7.9</v>
      </c>
      <c r="R429" s="9" t="s">
        <v>446</v>
      </c>
      <c r="S429" t="str">
        <f t="shared" si="13"/>
        <v>CF4</v>
      </c>
      <c r="T429">
        <f>VLOOKUP(S429,Mang_Elev!$Q:$R,2,FALSE)</f>
        <v>0.39900000000000002</v>
      </c>
    </row>
    <row r="430" spans="1:20" x14ac:dyDescent="0.25">
      <c r="A430" t="s">
        <v>444</v>
      </c>
      <c r="B430" s="2">
        <v>0.66666666666666663</v>
      </c>
      <c r="C430" t="s">
        <v>418</v>
      </c>
      <c r="D430" t="s">
        <v>445</v>
      </c>
      <c r="E430" t="s">
        <v>25</v>
      </c>
      <c r="F430" t="s">
        <v>181</v>
      </c>
      <c r="G430">
        <v>4</v>
      </c>
      <c r="H430">
        <v>0</v>
      </c>
      <c r="I430">
        <v>4</v>
      </c>
      <c r="J430">
        <v>0</v>
      </c>
      <c r="K430">
        <v>56</v>
      </c>
      <c r="L430" t="s">
        <v>253</v>
      </c>
      <c r="M430" t="s">
        <v>253</v>
      </c>
      <c r="N430" t="s">
        <v>253</v>
      </c>
      <c r="O430" t="s">
        <v>253</v>
      </c>
      <c r="P430">
        <v>285</v>
      </c>
      <c r="Q430">
        <v>6.3</v>
      </c>
      <c r="R430" s="9" t="s">
        <v>446</v>
      </c>
      <c r="S430" t="str">
        <f t="shared" si="13"/>
        <v>CF4</v>
      </c>
      <c r="T430">
        <f>VLOOKUP(S430,Mang_Elev!$Q:$R,2,FALSE)</f>
        <v>0.39900000000000002</v>
      </c>
    </row>
    <row r="431" spans="1:20" x14ac:dyDescent="0.25">
      <c r="A431" t="s">
        <v>444</v>
      </c>
      <c r="B431" s="2">
        <v>0.71250000000000002</v>
      </c>
      <c r="C431" t="s">
        <v>418</v>
      </c>
      <c r="D431" t="s">
        <v>103</v>
      </c>
      <c r="E431" t="s">
        <v>25</v>
      </c>
      <c r="F431" t="s">
        <v>181</v>
      </c>
      <c r="G431">
        <v>5</v>
      </c>
      <c r="H431">
        <v>0</v>
      </c>
      <c r="I431">
        <v>0</v>
      </c>
      <c r="J431">
        <v>0</v>
      </c>
      <c r="K431">
        <v>205</v>
      </c>
      <c r="L431" t="s">
        <v>253</v>
      </c>
      <c r="M431" t="s">
        <v>253</v>
      </c>
      <c r="N431" t="s">
        <v>253</v>
      </c>
      <c r="O431" t="s">
        <v>253</v>
      </c>
      <c r="P431">
        <v>235</v>
      </c>
      <c r="Q431">
        <v>5</v>
      </c>
      <c r="R431" t="s">
        <v>447</v>
      </c>
      <c r="S431" t="str">
        <f t="shared" si="13"/>
        <v>CF5</v>
      </c>
      <c r="T431">
        <f>VLOOKUP(S431,Mang_Elev!$Q:$R,2,FALSE)</f>
        <v>0.46800000000000003</v>
      </c>
    </row>
    <row r="432" spans="1:20" x14ac:dyDescent="0.25">
      <c r="A432" t="s">
        <v>444</v>
      </c>
      <c r="B432" s="2">
        <v>0.71250000000000002</v>
      </c>
      <c r="C432" t="s">
        <v>418</v>
      </c>
      <c r="D432" t="s">
        <v>103</v>
      </c>
      <c r="E432" t="s">
        <v>25</v>
      </c>
      <c r="F432" t="s">
        <v>181</v>
      </c>
      <c r="G432">
        <v>5</v>
      </c>
      <c r="H432">
        <v>0</v>
      </c>
      <c r="I432">
        <v>0</v>
      </c>
      <c r="J432">
        <v>0</v>
      </c>
      <c r="K432">
        <v>205</v>
      </c>
      <c r="L432" t="s">
        <v>253</v>
      </c>
      <c r="M432" t="s">
        <v>253</v>
      </c>
      <c r="N432" t="s">
        <v>253</v>
      </c>
      <c r="O432" t="s">
        <v>253</v>
      </c>
      <c r="P432">
        <v>200</v>
      </c>
      <c r="Q432">
        <v>4</v>
      </c>
      <c r="R432" t="s">
        <v>447</v>
      </c>
      <c r="S432" t="str">
        <f t="shared" si="13"/>
        <v>CF5</v>
      </c>
      <c r="T432">
        <f>VLOOKUP(S432,Mang_Elev!$Q:$R,2,FALSE)</f>
        <v>0.46800000000000003</v>
      </c>
    </row>
    <row r="433" spans="1:20" x14ac:dyDescent="0.25">
      <c r="A433" t="s">
        <v>444</v>
      </c>
      <c r="B433" s="2">
        <v>0.71250000000000002</v>
      </c>
      <c r="C433" t="s">
        <v>418</v>
      </c>
      <c r="D433" t="s">
        <v>103</v>
      </c>
      <c r="E433" t="s">
        <v>25</v>
      </c>
      <c r="F433" t="s">
        <v>181</v>
      </c>
      <c r="G433">
        <v>5</v>
      </c>
      <c r="H433">
        <v>0</v>
      </c>
      <c r="I433">
        <v>0</v>
      </c>
      <c r="J433">
        <v>0</v>
      </c>
      <c r="K433">
        <v>205</v>
      </c>
      <c r="L433" t="s">
        <v>253</v>
      </c>
      <c r="M433" t="s">
        <v>253</v>
      </c>
      <c r="N433" t="s">
        <v>253</v>
      </c>
      <c r="O433" t="s">
        <v>253</v>
      </c>
      <c r="P433">
        <v>150</v>
      </c>
      <c r="Q433">
        <v>5</v>
      </c>
      <c r="R433" t="s">
        <v>447</v>
      </c>
      <c r="S433" t="str">
        <f t="shared" si="13"/>
        <v>CF5</v>
      </c>
      <c r="T433">
        <f>VLOOKUP(S433,Mang_Elev!$Q:$R,2,FALSE)</f>
        <v>0.46800000000000003</v>
      </c>
    </row>
    <row r="434" spans="1:20" x14ac:dyDescent="0.25">
      <c r="A434" t="s">
        <v>444</v>
      </c>
      <c r="B434" s="2">
        <v>0.71250000000000002</v>
      </c>
      <c r="C434" t="s">
        <v>418</v>
      </c>
      <c r="D434" t="s">
        <v>103</v>
      </c>
      <c r="E434" t="s">
        <v>25</v>
      </c>
      <c r="F434" t="s">
        <v>181</v>
      </c>
      <c r="G434">
        <v>5</v>
      </c>
      <c r="H434">
        <v>0</v>
      </c>
      <c r="I434">
        <v>0</v>
      </c>
      <c r="J434">
        <v>0</v>
      </c>
      <c r="K434">
        <v>205</v>
      </c>
      <c r="L434" t="s">
        <v>253</v>
      </c>
      <c r="M434" t="s">
        <v>253</v>
      </c>
      <c r="N434" t="s">
        <v>253</v>
      </c>
      <c r="O434" t="s">
        <v>253</v>
      </c>
      <c r="P434">
        <v>260</v>
      </c>
      <c r="Q434">
        <v>5.0999999999999996</v>
      </c>
      <c r="R434" t="s">
        <v>447</v>
      </c>
      <c r="S434" t="str">
        <f t="shared" si="13"/>
        <v>CF5</v>
      </c>
      <c r="T434">
        <f>VLOOKUP(S434,Mang_Elev!$Q:$R,2,FALSE)</f>
        <v>0.46800000000000003</v>
      </c>
    </row>
    <row r="435" spans="1:20" x14ac:dyDescent="0.25">
      <c r="A435" t="s">
        <v>444</v>
      </c>
      <c r="B435" s="2">
        <v>0.71250000000000002</v>
      </c>
      <c r="C435" t="s">
        <v>418</v>
      </c>
      <c r="D435" t="s">
        <v>103</v>
      </c>
      <c r="E435" t="s">
        <v>25</v>
      </c>
      <c r="F435" t="s">
        <v>181</v>
      </c>
      <c r="G435">
        <v>5</v>
      </c>
      <c r="H435">
        <v>0</v>
      </c>
      <c r="I435">
        <v>0</v>
      </c>
      <c r="J435">
        <v>0</v>
      </c>
      <c r="K435">
        <v>205</v>
      </c>
      <c r="L435" t="s">
        <v>253</v>
      </c>
      <c r="M435" t="s">
        <v>253</v>
      </c>
      <c r="N435" t="s">
        <v>253</v>
      </c>
      <c r="O435" t="s">
        <v>253</v>
      </c>
      <c r="P435">
        <v>239</v>
      </c>
      <c r="Q435">
        <v>4</v>
      </c>
      <c r="R435" t="s">
        <v>447</v>
      </c>
      <c r="S435" t="str">
        <f t="shared" si="13"/>
        <v>CF5</v>
      </c>
      <c r="T435">
        <f>VLOOKUP(S435,Mang_Elev!$Q:$R,2,FALSE)</f>
        <v>0.46800000000000003</v>
      </c>
    </row>
    <row r="436" spans="1:20" x14ac:dyDescent="0.25">
      <c r="A436" t="s">
        <v>444</v>
      </c>
      <c r="B436" s="2">
        <v>0.71250000000000002</v>
      </c>
      <c r="C436" t="s">
        <v>418</v>
      </c>
      <c r="D436" t="s">
        <v>103</v>
      </c>
      <c r="E436" t="s">
        <v>25</v>
      </c>
      <c r="F436" t="s">
        <v>181</v>
      </c>
      <c r="G436">
        <v>5</v>
      </c>
      <c r="H436">
        <v>0</v>
      </c>
      <c r="I436">
        <v>0</v>
      </c>
      <c r="J436">
        <v>0</v>
      </c>
      <c r="K436">
        <v>205</v>
      </c>
      <c r="L436" t="s">
        <v>253</v>
      </c>
      <c r="M436" t="s">
        <v>253</v>
      </c>
      <c r="N436" t="s">
        <v>253</v>
      </c>
      <c r="O436" t="s">
        <v>253</v>
      </c>
      <c r="P436">
        <v>250</v>
      </c>
      <c r="Q436">
        <v>7.1</v>
      </c>
      <c r="R436" t="s">
        <v>447</v>
      </c>
      <c r="S436" t="str">
        <f t="shared" si="13"/>
        <v>CF5</v>
      </c>
      <c r="T436">
        <f>VLOOKUP(S436,Mang_Elev!$Q:$R,2,FALSE)</f>
        <v>0.46800000000000003</v>
      </c>
    </row>
    <row r="437" spans="1:20" x14ac:dyDescent="0.25">
      <c r="A437" t="s">
        <v>444</v>
      </c>
      <c r="B437" s="2">
        <v>0.71250000000000002</v>
      </c>
      <c r="C437" t="s">
        <v>418</v>
      </c>
      <c r="D437" t="s">
        <v>103</v>
      </c>
      <c r="E437" t="s">
        <v>25</v>
      </c>
      <c r="F437" t="s">
        <v>181</v>
      </c>
      <c r="G437">
        <v>5</v>
      </c>
      <c r="H437">
        <v>0</v>
      </c>
      <c r="I437">
        <v>0</v>
      </c>
      <c r="J437">
        <v>0</v>
      </c>
      <c r="K437">
        <v>205</v>
      </c>
      <c r="L437" t="s">
        <v>253</v>
      </c>
      <c r="M437" t="s">
        <v>253</v>
      </c>
      <c r="N437" t="s">
        <v>253</v>
      </c>
      <c r="O437" t="s">
        <v>253</v>
      </c>
      <c r="P437">
        <v>173</v>
      </c>
      <c r="Q437">
        <v>4.5</v>
      </c>
      <c r="R437" t="s">
        <v>447</v>
      </c>
      <c r="S437" t="str">
        <f t="shared" si="13"/>
        <v>CF5</v>
      </c>
      <c r="T437">
        <f>VLOOKUP(S437,Mang_Elev!$Q:$R,2,FALSE)</f>
        <v>0.46800000000000003</v>
      </c>
    </row>
    <row r="438" spans="1:20" x14ac:dyDescent="0.25">
      <c r="A438" t="s">
        <v>444</v>
      </c>
      <c r="B438" s="2">
        <v>0.71250000000000002</v>
      </c>
      <c r="C438" t="s">
        <v>418</v>
      </c>
      <c r="D438" t="s">
        <v>103</v>
      </c>
      <c r="E438" t="s">
        <v>25</v>
      </c>
      <c r="F438" t="s">
        <v>181</v>
      </c>
      <c r="G438">
        <v>5</v>
      </c>
      <c r="H438">
        <v>0</v>
      </c>
      <c r="I438">
        <v>0</v>
      </c>
      <c r="J438">
        <v>0</v>
      </c>
      <c r="K438">
        <v>205</v>
      </c>
      <c r="L438" t="s">
        <v>253</v>
      </c>
      <c r="M438" t="s">
        <v>253</v>
      </c>
      <c r="N438" t="s">
        <v>253</v>
      </c>
      <c r="O438" t="s">
        <v>253</v>
      </c>
      <c r="P438">
        <v>151</v>
      </c>
      <c r="Q438">
        <v>4.8</v>
      </c>
      <c r="R438" t="s">
        <v>447</v>
      </c>
      <c r="S438" t="str">
        <f t="shared" si="13"/>
        <v>CF5</v>
      </c>
      <c r="T438">
        <f>VLOOKUP(S438,Mang_Elev!$Q:$R,2,FALSE)</f>
        <v>0.46800000000000003</v>
      </c>
    </row>
    <row r="439" spans="1:20" x14ac:dyDescent="0.25">
      <c r="A439" t="s">
        <v>444</v>
      </c>
      <c r="B439" s="2">
        <v>0.71250000000000002</v>
      </c>
      <c r="C439" t="s">
        <v>418</v>
      </c>
      <c r="D439" t="s">
        <v>103</v>
      </c>
      <c r="E439" t="s">
        <v>25</v>
      </c>
      <c r="F439" t="s">
        <v>181</v>
      </c>
      <c r="G439">
        <v>5</v>
      </c>
      <c r="H439">
        <v>0</v>
      </c>
      <c r="I439">
        <v>0</v>
      </c>
      <c r="J439">
        <v>0</v>
      </c>
      <c r="K439">
        <v>205</v>
      </c>
      <c r="L439" t="s">
        <v>253</v>
      </c>
      <c r="M439" t="s">
        <v>253</v>
      </c>
      <c r="N439" t="s">
        <v>253</v>
      </c>
      <c r="O439" t="s">
        <v>253</v>
      </c>
      <c r="P439">
        <v>164</v>
      </c>
      <c r="Q439">
        <v>5</v>
      </c>
      <c r="R439" t="s">
        <v>447</v>
      </c>
      <c r="S439" t="str">
        <f t="shared" si="13"/>
        <v>CF5</v>
      </c>
      <c r="T439">
        <f>VLOOKUP(S439,Mang_Elev!$Q:$R,2,FALSE)</f>
        <v>0.46800000000000003</v>
      </c>
    </row>
    <row r="440" spans="1:20" x14ac:dyDescent="0.25">
      <c r="A440" t="s">
        <v>444</v>
      </c>
      <c r="B440" s="2">
        <v>0.71250000000000002</v>
      </c>
      <c r="C440" t="s">
        <v>418</v>
      </c>
      <c r="D440" t="s">
        <v>103</v>
      </c>
      <c r="E440" t="s">
        <v>25</v>
      </c>
      <c r="F440" t="s">
        <v>181</v>
      </c>
      <c r="G440">
        <v>5</v>
      </c>
      <c r="H440">
        <v>0</v>
      </c>
      <c r="I440">
        <v>0</v>
      </c>
      <c r="J440">
        <v>0</v>
      </c>
      <c r="K440">
        <v>205</v>
      </c>
      <c r="L440" t="s">
        <v>253</v>
      </c>
      <c r="M440" t="s">
        <v>253</v>
      </c>
      <c r="N440" t="s">
        <v>253</v>
      </c>
      <c r="O440" t="s">
        <v>253</v>
      </c>
      <c r="P440">
        <v>112</v>
      </c>
      <c r="Q440">
        <v>5.6</v>
      </c>
      <c r="R440" t="s">
        <v>447</v>
      </c>
      <c r="S440" t="str">
        <f t="shared" si="13"/>
        <v>CF5</v>
      </c>
      <c r="T440">
        <f>VLOOKUP(S440,Mang_Elev!$Q:$R,2,FALSE)</f>
        <v>0.46800000000000003</v>
      </c>
    </row>
    <row r="441" spans="1:20" x14ac:dyDescent="0.25">
      <c r="A441" t="s">
        <v>444</v>
      </c>
      <c r="B441" s="2">
        <v>0.71250000000000002</v>
      </c>
      <c r="C441" t="s">
        <v>418</v>
      </c>
      <c r="D441" t="s">
        <v>103</v>
      </c>
      <c r="E441" t="s">
        <v>25</v>
      </c>
      <c r="F441" t="s">
        <v>181</v>
      </c>
      <c r="G441">
        <v>5</v>
      </c>
      <c r="H441">
        <v>0</v>
      </c>
      <c r="I441">
        <v>1</v>
      </c>
      <c r="J441">
        <v>0</v>
      </c>
      <c r="K441">
        <v>155</v>
      </c>
      <c r="L441" t="s">
        <v>253</v>
      </c>
      <c r="M441" t="s">
        <v>253</v>
      </c>
      <c r="N441" t="s">
        <v>253</v>
      </c>
      <c r="O441" t="s">
        <v>253</v>
      </c>
      <c r="P441">
        <v>324</v>
      </c>
      <c r="Q441">
        <v>5.8</v>
      </c>
      <c r="R441" t="s">
        <v>447</v>
      </c>
      <c r="S441" t="str">
        <f t="shared" si="13"/>
        <v>CF5</v>
      </c>
      <c r="T441">
        <f>VLOOKUP(S441,Mang_Elev!$Q:$R,2,FALSE)</f>
        <v>0.46800000000000003</v>
      </c>
    </row>
    <row r="442" spans="1:20" x14ac:dyDescent="0.25">
      <c r="A442" t="s">
        <v>444</v>
      </c>
      <c r="B442" s="2">
        <v>0.71250000000000002</v>
      </c>
      <c r="C442" t="s">
        <v>418</v>
      </c>
      <c r="D442" t="s">
        <v>103</v>
      </c>
      <c r="E442" t="s">
        <v>25</v>
      </c>
      <c r="F442" t="s">
        <v>181</v>
      </c>
      <c r="G442">
        <v>5</v>
      </c>
      <c r="H442">
        <v>0</v>
      </c>
      <c r="I442">
        <v>1</v>
      </c>
      <c r="J442">
        <v>0</v>
      </c>
      <c r="K442">
        <v>155</v>
      </c>
      <c r="L442" t="s">
        <v>253</v>
      </c>
      <c r="M442" t="s">
        <v>253</v>
      </c>
      <c r="N442" t="s">
        <v>253</v>
      </c>
      <c r="O442" t="s">
        <v>253</v>
      </c>
      <c r="P442">
        <v>198</v>
      </c>
      <c r="Q442">
        <v>5.5</v>
      </c>
      <c r="R442" t="s">
        <v>447</v>
      </c>
      <c r="S442" t="str">
        <f t="shared" si="13"/>
        <v>CF5</v>
      </c>
      <c r="T442">
        <f>VLOOKUP(S442,Mang_Elev!$Q:$R,2,FALSE)</f>
        <v>0.46800000000000003</v>
      </c>
    </row>
    <row r="443" spans="1:20" x14ac:dyDescent="0.25">
      <c r="A443" t="s">
        <v>444</v>
      </c>
      <c r="B443" s="2">
        <v>0.71250000000000002</v>
      </c>
      <c r="C443" t="s">
        <v>418</v>
      </c>
      <c r="D443" t="s">
        <v>103</v>
      </c>
      <c r="E443" t="s">
        <v>25</v>
      </c>
      <c r="F443" t="s">
        <v>181</v>
      </c>
      <c r="G443">
        <v>5</v>
      </c>
      <c r="H443">
        <v>0</v>
      </c>
      <c r="I443">
        <v>1</v>
      </c>
      <c r="J443">
        <v>0</v>
      </c>
      <c r="K443">
        <v>155</v>
      </c>
      <c r="L443" t="s">
        <v>253</v>
      </c>
      <c r="M443" t="s">
        <v>253</v>
      </c>
      <c r="N443" t="s">
        <v>253</v>
      </c>
      <c r="O443" t="s">
        <v>253</v>
      </c>
      <c r="P443">
        <v>270</v>
      </c>
      <c r="Q443">
        <v>9</v>
      </c>
      <c r="R443" t="s">
        <v>447</v>
      </c>
      <c r="S443" t="str">
        <f t="shared" si="13"/>
        <v>CF5</v>
      </c>
      <c r="T443">
        <f>VLOOKUP(S443,Mang_Elev!$Q:$R,2,FALSE)</f>
        <v>0.46800000000000003</v>
      </c>
    </row>
    <row r="444" spans="1:20" x14ac:dyDescent="0.25">
      <c r="A444" t="s">
        <v>444</v>
      </c>
      <c r="B444" s="2">
        <v>0.71250000000000002</v>
      </c>
      <c r="C444" t="s">
        <v>418</v>
      </c>
      <c r="D444" t="s">
        <v>103</v>
      </c>
      <c r="E444" t="s">
        <v>25</v>
      </c>
      <c r="F444" t="s">
        <v>181</v>
      </c>
      <c r="G444">
        <v>5</v>
      </c>
      <c r="H444">
        <v>0</v>
      </c>
      <c r="I444">
        <v>1</v>
      </c>
      <c r="J444">
        <v>0</v>
      </c>
      <c r="K444">
        <v>155</v>
      </c>
      <c r="L444" t="s">
        <v>253</v>
      </c>
      <c r="M444" t="s">
        <v>253</v>
      </c>
      <c r="N444" t="s">
        <v>253</v>
      </c>
      <c r="O444" t="s">
        <v>253</v>
      </c>
      <c r="P444">
        <v>234</v>
      </c>
      <c r="Q444">
        <v>5</v>
      </c>
      <c r="R444" t="s">
        <v>447</v>
      </c>
      <c r="S444" t="str">
        <f t="shared" si="13"/>
        <v>CF5</v>
      </c>
      <c r="T444">
        <f>VLOOKUP(S444,Mang_Elev!$Q:$R,2,FALSE)</f>
        <v>0.46800000000000003</v>
      </c>
    </row>
    <row r="445" spans="1:20" x14ac:dyDescent="0.25">
      <c r="A445" t="s">
        <v>444</v>
      </c>
      <c r="B445" s="2">
        <v>0.71250000000000002</v>
      </c>
      <c r="C445" t="s">
        <v>418</v>
      </c>
      <c r="D445" t="s">
        <v>103</v>
      </c>
      <c r="E445" t="s">
        <v>25</v>
      </c>
      <c r="F445" t="s">
        <v>181</v>
      </c>
      <c r="G445">
        <v>5</v>
      </c>
      <c r="H445">
        <v>0</v>
      </c>
      <c r="I445">
        <v>1</v>
      </c>
      <c r="J445">
        <v>0</v>
      </c>
      <c r="K445">
        <v>155</v>
      </c>
      <c r="L445" t="s">
        <v>253</v>
      </c>
      <c r="M445" t="s">
        <v>253</v>
      </c>
      <c r="N445" t="s">
        <v>253</v>
      </c>
      <c r="O445" t="s">
        <v>253</v>
      </c>
      <c r="P445">
        <v>289</v>
      </c>
      <c r="Q445">
        <v>6.1</v>
      </c>
      <c r="R445" t="s">
        <v>447</v>
      </c>
      <c r="S445" t="str">
        <f t="shared" si="13"/>
        <v>CF5</v>
      </c>
      <c r="T445">
        <f>VLOOKUP(S445,Mang_Elev!$Q:$R,2,FALSE)</f>
        <v>0.46800000000000003</v>
      </c>
    </row>
    <row r="446" spans="1:20" x14ac:dyDescent="0.25">
      <c r="A446" t="s">
        <v>444</v>
      </c>
      <c r="B446" s="2">
        <v>0.71250000000000002</v>
      </c>
      <c r="C446" t="s">
        <v>418</v>
      </c>
      <c r="D446" t="s">
        <v>103</v>
      </c>
      <c r="E446" t="s">
        <v>25</v>
      </c>
      <c r="F446" t="s">
        <v>181</v>
      </c>
      <c r="G446">
        <v>5</v>
      </c>
      <c r="H446">
        <v>0</v>
      </c>
      <c r="I446">
        <v>1</v>
      </c>
      <c r="J446">
        <v>0</v>
      </c>
      <c r="K446">
        <v>155</v>
      </c>
      <c r="L446" t="s">
        <v>253</v>
      </c>
      <c r="M446" t="s">
        <v>253</v>
      </c>
      <c r="N446" t="s">
        <v>253</v>
      </c>
      <c r="O446" t="s">
        <v>253</v>
      </c>
      <c r="P446">
        <v>225</v>
      </c>
      <c r="Q446">
        <v>5.5</v>
      </c>
      <c r="R446" t="s">
        <v>447</v>
      </c>
      <c r="S446" t="str">
        <f t="shared" si="13"/>
        <v>CF5</v>
      </c>
      <c r="T446">
        <f>VLOOKUP(S446,Mang_Elev!$Q:$R,2,FALSE)</f>
        <v>0.46800000000000003</v>
      </c>
    </row>
    <row r="447" spans="1:20" x14ac:dyDescent="0.25">
      <c r="A447" t="s">
        <v>444</v>
      </c>
      <c r="B447" s="2">
        <v>0.71250000000000002</v>
      </c>
      <c r="C447" t="s">
        <v>418</v>
      </c>
      <c r="D447" t="s">
        <v>103</v>
      </c>
      <c r="E447" t="s">
        <v>25</v>
      </c>
      <c r="F447" t="s">
        <v>181</v>
      </c>
      <c r="G447">
        <v>5</v>
      </c>
      <c r="H447">
        <v>0</v>
      </c>
      <c r="I447">
        <v>1</v>
      </c>
      <c r="J447">
        <v>0</v>
      </c>
      <c r="K447">
        <v>155</v>
      </c>
      <c r="L447" t="s">
        <v>253</v>
      </c>
      <c r="M447" t="s">
        <v>253</v>
      </c>
      <c r="N447" t="s">
        <v>253</v>
      </c>
      <c r="O447" t="s">
        <v>253</v>
      </c>
      <c r="P447">
        <v>210</v>
      </c>
      <c r="Q447">
        <v>6</v>
      </c>
      <c r="R447" t="s">
        <v>447</v>
      </c>
      <c r="S447" t="str">
        <f t="shared" si="13"/>
        <v>CF5</v>
      </c>
      <c r="T447">
        <f>VLOOKUP(S447,Mang_Elev!$Q:$R,2,FALSE)</f>
        <v>0.46800000000000003</v>
      </c>
    </row>
    <row r="448" spans="1:20" x14ac:dyDescent="0.25">
      <c r="A448" t="s">
        <v>444</v>
      </c>
      <c r="B448" s="2">
        <v>0.71250000000000002</v>
      </c>
      <c r="C448" t="s">
        <v>418</v>
      </c>
      <c r="D448" t="s">
        <v>103</v>
      </c>
      <c r="E448" t="s">
        <v>25</v>
      </c>
      <c r="F448" t="s">
        <v>181</v>
      </c>
      <c r="G448">
        <v>5</v>
      </c>
      <c r="H448">
        <v>0</v>
      </c>
      <c r="I448">
        <v>1</v>
      </c>
      <c r="J448">
        <v>0</v>
      </c>
      <c r="K448">
        <v>155</v>
      </c>
      <c r="L448" t="s">
        <v>253</v>
      </c>
      <c r="M448" t="s">
        <v>253</v>
      </c>
      <c r="N448" t="s">
        <v>253</v>
      </c>
      <c r="O448" t="s">
        <v>253</v>
      </c>
      <c r="P448">
        <v>258</v>
      </c>
      <c r="Q448">
        <v>7.2</v>
      </c>
      <c r="R448" t="s">
        <v>447</v>
      </c>
      <c r="S448" t="str">
        <f t="shared" si="13"/>
        <v>CF5</v>
      </c>
      <c r="T448">
        <f>VLOOKUP(S448,Mang_Elev!$Q:$R,2,FALSE)</f>
        <v>0.46800000000000003</v>
      </c>
    </row>
    <row r="449" spans="1:20" x14ac:dyDescent="0.25">
      <c r="A449" t="s">
        <v>444</v>
      </c>
      <c r="B449" s="2">
        <v>0.71250000000000002</v>
      </c>
      <c r="C449" t="s">
        <v>418</v>
      </c>
      <c r="D449" t="s">
        <v>103</v>
      </c>
      <c r="E449" t="s">
        <v>25</v>
      </c>
      <c r="F449" t="s">
        <v>181</v>
      </c>
      <c r="G449">
        <v>5</v>
      </c>
      <c r="H449">
        <v>0</v>
      </c>
      <c r="I449">
        <v>1</v>
      </c>
      <c r="J449">
        <v>0</v>
      </c>
      <c r="K449">
        <v>155</v>
      </c>
      <c r="L449" t="s">
        <v>253</v>
      </c>
      <c r="M449" t="s">
        <v>253</v>
      </c>
      <c r="N449" t="s">
        <v>253</v>
      </c>
      <c r="O449" t="s">
        <v>253</v>
      </c>
      <c r="P449">
        <v>290</v>
      </c>
      <c r="Q449">
        <v>12</v>
      </c>
      <c r="R449" t="s">
        <v>447</v>
      </c>
      <c r="S449" t="str">
        <f t="shared" si="13"/>
        <v>CF5</v>
      </c>
      <c r="T449">
        <f>VLOOKUP(S449,Mang_Elev!$Q:$R,2,FALSE)</f>
        <v>0.46800000000000003</v>
      </c>
    </row>
    <row r="450" spans="1:20" x14ac:dyDescent="0.25">
      <c r="A450" t="s">
        <v>444</v>
      </c>
      <c r="B450" s="2">
        <v>0.71250000000000002</v>
      </c>
      <c r="C450" t="s">
        <v>418</v>
      </c>
      <c r="D450" t="s">
        <v>103</v>
      </c>
      <c r="E450" t="s">
        <v>25</v>
      </c>
      <c r="F450" t="s">
        <v>181</v>
      </c>
      <c r="G450">
        <v>5</v>
      </c>
      <c r="H450">
        <v>0</v>
      </c>
      <c r="I450">
        <v>1</v>
      </c>
      <c r="J450">
        <v>0</v>
      </c>
      <c r="K450">
        <v>155</v>
      </c>
      <c r="L450" t="s">
        <v>253</v>
      </c>
      <c r="M450" t="s">
        <v>253</v>
      </c>
      <c r="N450" t="s">
        <v>253</v>
      </c>
      <c r="O450" t="s">
        <v>253</v>
      </c>
      <c r="P450">
        <v>278</v>
      </c>
      <c r="Q450">
        <v>7</v>
      </c>
      <c r="R450" t="s">
        <v>447</v>
      </c>
      <c r="S450" t="str">
        <f t="shared" si="13"/>
        <v>CF5</v>
      </c>
      <c r="T450">
        <f>VLOOKUP(S450,Mang_Elev!$Q:$R,2,FALSE)</f>
        <v>0.46800000000000003</v>
      </c>
    </row>
    <row r="451" spans="1:20" x14ac:dyDescent="0.25">
      <c r="A451" t="s">
        <v>448</v>
      </c>
      <c r="B451" s="2">
        <v>0.3888888888888889</v>
      </c>
      <c r="C451" t="s">
        <v>449</v>
      </c>
      <c r="D451" t="s">
        <v>450</v>
      </c>
      <c r="E451" t="s">
        <v>25</v>
      </c>
      <c r="F451" t="s">
        <v>181</v>
      </c>
      <c r="G451">
        <v>2</v>
      </c>
      <c r="H451">
        <v>120</v>
      </c>
      <c r="I451">
        <v>84</v>
      </c>
      <c r="J451">
        <v>0</v>
      </c>
      <c r="K451">
        <v>181</v>
      </c>
      <c r="L451" t="s">
        <v>253</v>
      </c>
      <c r="M451" t="s">
        <v>253</v>
      </c>
      <c r="N451" t="s">
        <v>253</v>
      </c>
      <c r="O451" t="s">
        <v>253</v>
      </c>
      <c r="P451">
        <v>190</v>
      </c>
      <c r="Q451">
        <v>6.5</v>
      </c>
      <c r="R451" t="s">
        <v>451</v>
      </c>
      <c r="S451" t="str">
        <f t="shared" ref="S451:S514" si="14">_xlfn.CONCAT(F451,G451)</f>
        <v>CF2</v>
      </c>
      <c r="T451">
        <f>VLOOKUP(S451,Mang_Elev!$Q:$R,2,FALSE)</f>
        <v>0.496</v>
      </c>
    </row>
    <row r="452" spans="1:20" x14ac:dyDescent="0.25">
      <c r="A452" t="s">
        <v>448</v>
      </c>
      <c r="B452" s="2">
        <v>0.3888888888888889</v>
      </c>
      <c r="C452" t="s">
        <v>449</v>
      </c>
      <c r="D452" t="s">
        <v>450</v>
      </c>
      <c r="E452" t="s">
        <v>25</v>
      </c>
      <c r="F452" t="s">
        <v>181</v>
      </c>
      <c r="G452">
        <v>2</v>
      </c>
      <c r="H452">
        <v>120</v>
      </c>
      <c r="I452">
        <v>84</v>
      </c>
      <c r="J452">
        <v>0</v>
      </c>
      <c r="K452">
        <v>181</v>
      </c>
      <c r="L452" t="s">
        <v>253</v>
      </c>
      <c r="M452" t="s">
        <v>253</v>
      </c>
      <c r="N452" t="s">
        <v>253</v>
      </c>
      <c r="O452" t="s">
        <v>253</v>
      </c>
      <c r="P452">
        <v>172</v>
      </c>
      <c r="Q452">
        <v>6</v>
      </c>
      <c r="R452" t="s">
        <v>451</v>
      </c>
      <c r="S452" t="str">
        <f t="shared" si="14"/>
        <v>CF2</v>
      </c>
      <c r="T452">
        <f>VLOOKUP(S452,Mang_Elev!$Q:$R,2,FALSE)</f>
        <v>0.496</v>
      </c>
    </row>
    <row r="453" spans="1:20" x14ac:dyDescent="0.25">
      <c r="A453" t="s">
        <v>448</v>
      </c>
      <c r="B453" s="2">
        <v>0.3888888888888889</v>
      </c>
      <c r="C453" t="s">
        <v>449</v>
      </c>
      <c r="D453" t="s">
        <v>450</v>
      </c>
      <c r="E453" t="s">
        <v>25</v>
      </c>
      <c r="F453" t="s">
        <v>181</v>
      </c>
      <c r="G453">
        <v>2</v>
      </c>
      <c r="H453">
        <v>120</v>
      </c>
      <c r="I453">
        <v>84</v>
      </c>
      <c r="J453">
        <v>0</v>
      </c>
      <c r="K453">
        <v>181</v>
      </c>
      <c r="L453" t="s">
        <v>253</v>
      </c>
      <c r="M453" t="s">
        <v>253</v>
      </c>
      <c r="N453" t="s">
        <v>253</v>
      </c>
      <c r="O453" t="s">
        <v>253</v>
      </c>
      <c r="P453">
        <v>290</v>
      </c>
      <c r="Q453">
        <v>8</v>
      </c>
      <c r="R453" t="s">
        <v>451</v>
      </c>
      <c r="S453" t="str">
        <f t="shared" si="14"/>
        <v>CF2</v>
      </c>
      <c r="T453">
        <f>VLOOKUP(S453,Mang_Elev!$Q:$R,2,FALSE)</f>
        <v>0.496</v>
      </c>
    </row>
    <row r="454" spans="1:20" x14ac:dyDescent="0.25">
      <c r="A454" t="s">
        <v>448</v>
      </c>
      <c r="B454" s="2">
        <v>0.3888888888888889</v>
      </c>
      <c r="C454" t="s">
        <v>449</v>
      </c>
      <c r="D454" t="s">
        <v>450</v>
      </c>
      <c r="E454" t="s">
        <v>25</v>
      </c>
      <c r="F454" t="s">
        <v>181</v>
      </c>
      <c r="G454">
        <v>2</v>
      </c>
      <c r="H454">
        <v>120</v>
      </c>
      <c r="I454">
        <v>84</v>
      </c>
      <c r="J454">
        <v>0</v>
      </c>
      <c r="K454">
        <v>181</v>
      </c>
      <c r="L454" t="s">
        <v>253</v>
      </c>
      <c r="M454" t="s">
        <v>253</v>
      </c>
      <c r="N454" t="s">
        <v>253</v>
      </c>
      <c r="O454" t="s">
        <v>253</v>
      </c>
      <c r="P454">
        <v>193</v>
      </c>
      <c r="Q454">
        <v>6</v>
      </c>
      <c r="R454" t="s">
        <v>451</v>
      </c>
      <c r="S454" t="str">
        <f t="shared" si="14"/>
        <v>CF2</v>
      </c>
      <c r="T454">
        <f>VLOOKUP(S454,Mang_Elev!$Q:$R,2,FALSE)</f>
        <v>0.496</v>
      </c>
    </row>
    <row r="455" spans="1:20" x14ac:dyDescent="0.25">
      <c r="A455" t="s">
        <v>448</v>
      </c>
      <c r="B455" s="2">
        <v>0.3888888888888889</v>
      </c>
      <c r="C455" t="s">
        <v>449</v>
      </c>
      <c r="D455" t="s">
        <v>450</v>
      </c>
      <c r="E455" t="s">
        <v>25</v>
      </c>
      <c r="F455" t="s">
        <v>181</v>
      </c>
      <c r="G455">
        <v>2</v>
      </c>
      <c r="H455">
        <v>120</v>
      </c>
      <c r="I455">
        <v>84</v>
      </c>
      <c r="J455">
        <v>0</v>
      </c>
      <c r="K455">
        <v>181</v>
      </c>
      <c r="L455" t="s">
        <v>253</v>
      </c>
      <c r="M455" t="s">
        <v>253</v>
      </c>
      <c r="N455" t="s">
        <v>253</v>
      </c>
      <c r="O455" t="s">
        <v>253</v>
      </c>
      <c r="P455">
        <v>100</v>
      </c>
      <c r="Q455">
        <v>5.5</v>
      </c>
      <c r="R455" t="s">
        <v>451</v>
      </c>
      <c r="S455" t="str">
        <f t="shared" si="14"/>
        <v>CF2</v>
      </c>
      <c r="T455">
        <f>VLOOKUP(S455,Mang_Elev!$Q:$R,2,FALSE)</f>
        <v>0.496</v>
      </c>
    </row>
    <row r="456" spans="1:20" x14ac:dyDescent="0.25">
      <c r="A456" t="s">
        <v>448</v>
      </c>
      <c r="B456" s="2">
        <v>0.3888888888888889</v>
      </c>
      <c r="C456" t="s">
        <v>449</v>
      </c>
      <c r="D456" t="s">
        <v>450</v>
      </c>
      <c r="E456" t="s">
        <v>25</v>
      </c>
      <c r="F456" t="s">
        <v>181</v>
      </c>
      <c r="G456">
        <v>2</v>
      </c>
      <c r="H456">
        <v>120</v>
      </c>
      <c r="I456">
        <v>84</v>
      </c>
      <c r="J456">
        <v>0</v>
      </c>
      <c r="K456">
        <v>181</v>
      </c>
      <c r="L456" t="s">
        <v>253</v>
      </c>
      <c r="M456" t="s">
        <v>253</v>
      </c>
      <c r="N456" t="s">
        <v>253</v>
      </c>
      <c r="O456" t="s">
        <v>253</v>
      </c>
      <c r="P456">
        <v>106</v>
      </c>
      <c r="Q456">
        <v>7.5</v>
      </c>
      <c r="R456" t="s">
        <v>451</v>
      </c>
      <c r="S456" t="str">
        <f t="shared" si="14"/>
        <v>CF2</v>
      </c>
      <c r="T456">
        <f>VLOOKUP(S456,Mang_Elev!$Q:$R,2,FALSE)</f>
        <v>0.496</v>
      </c>
    </row>
    <row r="457" spans="1:20" x14ac:dyDescent="0.25">
      <c r="A457" t="s">
        <v>448</v>
      </c>
      <c r="B457" s="2">
        <v>0.3888888888888889</v>
      </c>
      <c r="C457" t="s">
        <v>449</v>
      </c>
      <c r="D457" t="s">
        <v>450</v>
      </c>
      <c r="E457" t="s">
        <v>25</v>
      </c>
      <c r="F457" t="s">
        <v>181</v>
      </c>
      <c r="G457">
        <v>2</v>
      </c>
      <c r="H457">
        <v>120</v>
      </c>
      <c r="I457">
        <v>84</v>
      </c>
      <c r="J457">
        <v>0</v>
      </c>
      <c r="K457">
        <v>181</v>
      </c>
      <c r="L457" t="s">
        <v>253</v>
      </c>
      <c r="M457" t="s">
        <v>253</v>
      </c>
      <c r="N457" t="s">
        <v>253</v>
      </c>
      <c r="O457" t="s">
        <v>253</v>
      </c>
      <c r="P457">
        <v>110</v>
      </c>
      <c r="Q457">
        <v>8.5</v>
      </c>
      <c r="R457" t="s">
        <v>451</v>
      </c>
      <c r="S457" t="str">
        <f t="shared" si="14"/>
        <v>CF2</v>
      </c>
      <c r="T457">
        <f>VLOOKUP(S457,Mang_Elev!$Q:$R,2,FALSE)</f>
        <v>0.496</v>
      </c>
    </row>
    <row r="458" spans="1:20" x14ac:dyDescent="0.25">
      <c r="A458" t="s">
        <v>448</v>
      </c>
      <c r="B458" s="2">
        <v>0.3888888888888889</v>
      </c>
      <c r="C458" t="s">
        <v>449</v>
      </c>
      <c r="D458" t="s">
        <v>450</v>
      </c>
      <c r="E458" t="s">
        <v>25</v>
      </c>
      <c r="F458" t="s">
        <v>181</v>
      </c>
      <c r="G458">
        <v>2</v>
      </c>
      <c r="H458">
        <v>120</v>
      </c>
      <c r="I458">
        <v>84</v>
      </c>
      <c r="J458">
        <v>0</v>
      </c>
      <c r="K458">
        <v>181</v>
      </c>
      <c r="L458" t="s">
        <v>253</v>
      </c>
      <c r="M458" t="s">
        <v>253</v>
      </c>
      <c r="N458" t="s">
        <v>253</v>
      </c>
      <c r="O458" t="s">
        <v>253</v>
      </c>
      <c r="P458">
        <v>91</v>
      </c>
      <c r="Q458">
        <v>4</v>
      </c>
      <c r="R458" t="s">
        <v>451</v>
      </c>
      <c r="S458" t="str">
        <f t="shared" si="14"/>
        <v>CF2</v>
      </c>
      <c r="T458">
        <f>VLOOKUP(S458,Mang_Elev!$Q:$R,2,FALSE)</f>
        <v>0.496</v>
      </c>
    </row>
    <row r="459" spans="1:20" x14ac:dyDescent="0.25">
      <c r="A459" t="s">
        <v>448</v>
      </c>
      <c r="B459" s="2">
        <v>0.3888888888888889</v>
      </c>
      <c r="C459" t="s">
        <v>449</v>
      </c>
      <c r="D459" t="s">
        <v>450</v>
      </c>
      <c r="E459" t="s">
        <v>25</v>
      </c>
      <c r="F459" t="s">
        <v>181</v>
      </c>
      <c r="G459">
        <v>2</v>
      </c>
      <c r="H459">
        <v>120</v>
      </c>
      <c r="I459">
        <v>84</v>
      </c>
      <c r="J459">
        <v>0</v>
      </c>
      <c r="K459">
        <v>181</v>
      </c>
      <c r="L459" t="s">
        <v>253</v>
      </c>
      <c r="M459" t="s">
        <v>253</v>
      </c>
      <c r="N459" t="s">
        <v>253</v>
      </c>
      <c r="O459" t="s">
        <v>253</v>
      </c>
      <c r="P459">
        <v>166</v>
      </c>
      <c r="Q459">
        <v>4.2</v>
      </c>
      <c r="R459" t="s">
        <v>451</v>
      </c>
      <c r="S459" t="str">
        <f t="shared" si="14"/>
        <v>CF2</v>
      </c>
      <c r="T459">
        <f>VLOOKUP(S459,Mang_Elev!$Q:$R,2,FALSE)</f>
        <v>0.496</v>
      </c>
    </row>
    <row r="460" spans="1:20" x14ac:dyDescent="0.25">
      <c r="A460" t="s">
        <v>448</v>
      </c>
      <c r="B460" s="2">
        <v>0.3888888888888889</v>
      </c>
      <c r="C460" t="s">
        <v>449</v>
      </c>
      <c r="D460" t="s">
        <v>450</v>
      </c>
      <c r="E460" t="s">
        <v>25</v>
      </c>
      <c r="F460" t="s">
        <v>181</v>
      </c>
      <c r="G460">
        <v>2</v>
      </c>
      <c r="H460">
        <v>120</v>
      </c>
      <c r="I460">
        <v>84</v>
      </c>
      <c r="J460">
        <v>0</v>
      </c>
      <c r="K460">
        <v>181</v>
      </c>
      <c r="L460" t="s">
        <v>253</v>
      </c>
      <c r="M460" t="s">
        <v>253</v>
      </c>
      <c r="N460" t="s">
        <v>253</v>
      </c>
      <c r="O460" t="s">
        <v>253</v>
      </c>
      <c r="P460">
        <v>169</v>
      </c>
      <c r="Q460">
        <v>5</v>
      </c>
      <c r="R460" t="s">
        <v>451</v>
      </c>
      <c r="S460" t="str">
        <f t="shared" si="14"/>
        <v>CF2</v>
      </c>
      <c r="T460">
        <f>VLOOKUP(S460,Mang_Elev!$Q:$R,2,FALSE)</f>
        <v>0.496</v>
      </c>
    </row>
    <row r="461" spans="1:20" x14ac:dyDescent="0.25">
      <c r="A461" t="s">
        <v>448</v>
      </c>
      <c r="B461" s="2">
        <v>0.3888888888888889</v>
      </c>
      <c r="C461" t="s">
        <v>449</v>
      </c>
      <c r="D461" t="s">
        <v>450</v>
      </c>
      <c r="E461" t="s">
        <v>25</v>
      </c>
      <c r="F461" t="s">
        <v>181</v>
      </c>
      <c r="G461">
        <v>2</v>
      </c>
      <c r="H461">
        <v>37</v>
      </c>
      <c r="I461">
        <v>1</v>
      </c>
      <c r="J461">
        <v>0</v>
      </c>
      <c r="K461">
        <v>193</v>
      </c>
      <c r="L461" t="s">
        <v>253</v>
      </c>
      <c r="M461" t="s">
        <v>253</v>
      </c>
      <c r="N461" t="s">
        <v>253</v>
      </c>
      <c r="O461" t="s">
        <v>253</v>
      </c>
      <c r="P461">
        <v>338</v>
      </c>
      <c r="Q461">
        <v>6.5</v>
      </c>
      <c r="R461" t="s">
        <v>452</v>
      </c>
      <c r="S461" t="str">
        <f t="shared" si="14"/>
        <v>CF2</v>
      </c>
      <c r="T461">
        <f>VLOOKUP(S461,Mang_Elev!$Q:$R,2,FALSE)</f>
        <v>0.496</v>
      </c>
    </row>
    <row r="462" spans="1:20" x14ac:dyDescent="0.25">
      <c r="A462" t="s">
        <v>448</v>
      </c>
      <c r="B462" s="2">
        <v>0.3888888888888889</v>
      </c>
      <c r="C462" t="s">
        <v>449</v>
      </c>
      <c r="D462" t="s">
        <v>450</v>
      </c>
      <c r="E462" t="s">
        <v>25</v>
      </c>
      <c r="F462" t="s">
        <v>181</v>
      </c>
      <c r="G462">
        <v>2</v>
      </c>
      <c r="H462">
        <v>37</v>
      </c>
      <c r="I462">
        <v>1</v>
      </c>
      <c r="J462">
        <v>0</v>
      </c>
      <c r="K462">
        <v>193</v>
      </c>
      <c r="L462" t="s">
        <v>253</v>
      </c>
      <c r="M462" t="s">
        <v>253</v>
      </c>
      <c r="N462" t="s">
        <v>253</v>
      </c>
      <c r="O462" t="s">
        <v>253</v>
      </c>
      <c r="P462">
        <v>180</v>
      </c>
      <c r="Q462">
        <v>5.2</v>
      </c>
      <c r="R462" t="s">
        <v>452</v>
      </c>
      <c r="S462" t="str">
        <f t="shared" si="14"/>
        <v>CF2</v>
      </c>
      <c r="T462">
        <f>VLOOKUP(S462,Mang_Elev!$Q:$R,2,FALSE)</f>
        <v>0.496</v>
      </c>
    </row>
    <row r="463" spans="1:20" x14ac:dyDescent="0.25">
      <c r="A463" t="s">
        <v>448</v>
      </c>
      <c r="B463" s="2">
        <v>0.3888888888888889</v>
      </c>
      <c r="C463" t="s">
        <v>449</v>
      </c>
      <c r="D463" t="s">
        <v>450</v>
      </c>
      <c r="E463" t="s">
        <v>25</v>
      </c>
      <c r="F463" t="s">
        <v>181</v>
      </c>
      <c r="G463">
        <v>2</v>
      </c>
      <c r="H463">
        <v>37</v>
      </c>
      <c r="I463">
        <v>1</v>
      </c>
      <c r="J463">
        <v>0</v>
      </c>
      <c r="K463">
        <v>193</v>
      </c>
      <c r="L463" t="s">
        <v>253</v>
      </c>
      <c r="M463" t="s">
        <v>253</v>
      </c>
      <c r="N463" t="s">
        <v>253</v>
      </c>
      <c r="O463" t="s">
        <v>253</v>
      </c>
      <c r="P463">
        <v>188</v>
      </c>
      <c r="Q463">
        <v>6.5</v>
      </c>
      <c r="R463" t="s">
        <v>452</v>
      </c>
      <c r="S463" t="str">
        <f t="shared" si="14"/>
        <v>CF2</v>
      </c>
      <c r="T463">
        <f>VLOOKUP(S463,Mang_Elev!$Q:$R,2,FALSE)</f>
        <v>0.496</v>
      </c>
    </row>
    <row r="464" spans="1:20" x14ac:dyDescent="0.25">
      <c r="A464" t="s">
        <v>448</v>
      </c>
      <c r="B464" s="2">
        <v>0.3888888888888889</v>
      </c>
      <c r="C464" t="s">
        <v>449</v>
      </c>
      <c r="D464" t="s">
        <v>450</v>
      </c>
      <c r="E464" t="s">
        <v>25</v>
      </c>
      <c r="F464" t="s">
        <v>181</v>
      </c>
      <c r="G464">
        <v>2</v>
      </c>
      <c r="H464">
        <v>37</v>
      </c>
      <c r="I464">
        <v>1</v>
      </c>
      <c r="J464">
        <v>0</v>
      </c>
      <c r="K464">
        <v>193</v>
      </c>
      <c r="L464" t="s">
        <v>253</v>
      </c>
      <c r="M464" t="s">
        <v>253</v>
      </c>
      <c r="N464" t="s">
        <v>253</v>
      </c>
      <c r="O464" t="s">
        <v>253</v>
      </c>
      <c r="P464">
        <v>146</v>
      </c>
      <c r="Q464">
        <v>5</v>
      </c>
      <c r="R464" t="s">
        <v>452</v>
      </c>
      <c r="S464" t="str">
        <f t="shared" si="14"/>
        <v>CF2</v>
      </c>
      <c r="T464">
        <f>VLOOKUP(S464,Mang_Elev!$Q:$R,2,FALSE)</f>
        <v>0.496</v>
      </c>
    </row>
    <row r="465" spans="1:20" x14ac:dyDescent="0.25">
      <c r="A465" t="s">
        <v>448</v>
      </c>
      <c r="B465" s="2">
        <v>0.3888888888888889</v>
      </c>
      <c r="C465" t="s">
        <v>449</v>
      </c>
      <c r="D465" t="s">
        <v>450</v>
      </c>
      <c r="E465" t="s">
        <v>25</v>
      </c>
      <c r="F465" t="s">
        <v>181</v>
      </c>
      <c r="G465">
        <v>2</v>
      </c>
      <c r="H465">
        <v>37</v>
      </c>
      <c r="I465">
        <v>1</v>
      </c>
      <c r="J465">
        <v>0</v>
      </c>
      <c r="K465">
        <v>193</v>
      </c>
      <c r="L465" t="s">
        <v>253</v>
      </c>
      <c r="M465" t="s">
        <v>253</v>
      </c>
      <c r="N465" t="s">
        <v>253</v>
      </c>
      <c r="O465" t="s">
        <v>253</v>
      </c>
      <c r="P465">
        <v>170</v>
      </c>
      <c r="Q465">
        <v>5</v>
      </c>
      <c r="R465" t="s">
        <v>452</v>
      </c>
      <c r="S465" t="str">
        <f t="shared" si="14"/>
        <v>CF2</v>
      </c>
      <c r="T465">
        <f>VLOOKUP(S465,Mang_Elev!$Q:$R,2,FALSE)</f>
        <v>0.496</v>
      </c>
    </row>
    <row r="466" spans="1:20" x14ac:dyDescent="0.25">
      <c r="A466" t="s">
        <v>448</v>
      </c>
      <c r="B466" s="2">
        <v>0.3888888888888889</v>
      </c>
      <c r="C466" t="s">
        <v>449</v>
      </c>
      <c r="D466" t="s">
        <v>450</v>
      </c>
      <c r="E466" t="s">
        <v>25</v>
      </c>
      <c r="F466" t="s">
        <v>181</v>
      </c>
      <c r="G466">
        <v>2</v>
      </c>
      <c r="H466">
        <v>37</v>
      </c>
      <c r="I466">
        <v>1</v>
      </c>
      <c r="J466">
        <v>0</v>
      </c>
      <c r="K466">
        <v>193</v>
      </c>
      <c r="L466" t="s">
        <v>253</v>
      </c>
      <c r="M466" t="s">
        <v>253</v>
      </c>
      <c r="N466" t="s">
        <v>253</v>
      </c>
      <c r="O466" t="s">
        <v>253</v>
      </c>
      <c r="P466">
        <v>115</v>
      </c>
      <c r="Q466">
        <v>4</v>
      </c>
      <c r="R466" t="s">
        <v>452</v>
      </c>
      <c r="S466" t="str">
        <f t="shared" si="14"/>
        <v>CF2</v>
      </c>
      <c r="T466">
        <f>VLOOKUP(S466,Mang_Elev!$Q:$R,2,FALSE)</f>
        <v>0.496</v>
      </c>
    </row>
    <row r="467" spans="1:20" x14ac:dyDescent="0.25">
      <c r="A467" t="s">
        <v>448</v>
      </c>
      <c r="B467" s="2">
        <v>0.3888888888888889</v>
      </c>
      <c r="C467" t="s">
        <v>449</v>
      </c>
      <c r="D467" t="s">
        <v>450</v>
      </c>
      <c r="E467" t="s">
        <v>25</v>
      </c>
      <c r="F467" t="s">
        <v>181</v>
      </c>
      <c r="G467">
        <v>2</v>
      </c>
      <c r="H467">
        <v>37</v>
      </c>
      <c r="I467">
        <v>1</v>
      </c>
      <c r="J467">
        <v>0</v>
      </c>
      <c r="K467">
        <v>193</v>
      </c>
      <c r="L467" t="s">
        <v>253</v>
      </c>
      <c r="M467" t="s">
        <v>253</v>
      </c>
      <c r="N467" t="s">
        <v>253</v>
      </c>
      <c r="O467" t="s">
        <v>253</v>
      </c>
      <c r="P467">
        <v>176</v>
      </c>
      <c r="Q467">
        <v>6</v>
      </c>
      <c r="R467" t="s">
        <v>452</v>
      </c>
      <c r="S467" t="str">
        <f t="shared" si="14"/>
        <v>CF2</v>
      </c>
      <c r="T467">
        <f>VLOOKUP(S467,Mang_Elev!$Q:$R,2,FALSE)</f>
        <v>0.496</v>
      </c>
    </row>
    <row r="468" spans="1:20" x14ac:dyDescent="0.25">
      <c r="A468" t="s">
        <v>448</v>
      </c>
      <c r="B468" s="2">
        <v>0.3888888888888889</v>
      </c>
      <c r="C468" t="s">
        <v>449</v>
      </c>
      <c r="D468" t="s">
        <v>450</v>
      </c>
      <c r="E468" t="s">
        <v>25</v>
      </c>
      <c r="F468" t="s">
        <v>181</v>
      </c>
      <c r="G468">
        <v>2</v>
      </c>
      <c r="H468">
        <v>37</v>
      </c>
      <c r="I468">
        <v>1</v>
      </c>
      <c r="J468">
        <v>0</v>
      </c>
      <c r="K468">
        <v>193</v>
      </c>
      <c r="L468" t="s">
        <v>253</v>
      </c>
      <c r="M468" t="s">
        <v>253</v>
      </c>
      <c r="N468" t="s">
        <v>253</v>
      </c>
      <c r="O468" t="s">
        <v>253</v>
      </c>
      <c r="P468">
        <v>210</v>
      </c>
      <c r="Q468">
        <v>7</v>
      </c>
      <c r="R468" t="s">
        <v>452</v>
      </c>
      <c r="S468" t="str">
        <f t="shared" si="14"/>
        <v>CF2</v>
      </c>
      <c r="T468">
        <f>VLOOKUP(S468,Mang_Elev!$Q:$R,2,FALSE)</f>
        <v>0.496</v>
      </c>
    </row>
    <row r="469" spans="1:20" x14ac:dyDescent="0.25">
      <c r="A469" t="s">
        <v>448</v>
      </c>
      <c r="B469" s="2">
        <v>0.3888888888888889</v>
      </c>
      <c r="C469" t="s">
        <v>449</v>
      </c>
      <c r="D469" t="s">
        <v>450</v>
      </c>
      <c r="E469" t="s">
        <v>25</v>
      </c>
      <c r="F469" t="s">
        <v>181</v>
      </c>
      <c r="G469">
        <v>2</v>
      </c>
      <c r="H469">
        <v>37</v>
      </c>
      <c r="I469">
        <v>1</v>
      </c>
      <c r="J469">
        <v>0</v>
      </c>
      <c r="K469">
        <v>193</v>
      </c>
      <c r="L469" t="s">
        <v>253</v>
      </c>
      <c r="M469" t="s">
        <v>253</v>
      </c>
      <c r="N469" t="s">
        <v>253</v>
      </c>
      <c r="O469" t="s">
        <v>253</v>
      </c>
      <c r="P469">
        <v>195</v>
      </c>
      <c r="Q469">
        <v>7</v>
      </c>
      <c r="R469" t="s">
        <v>452</v>
      </c>
      <c r="S469" t="str">
        <f t="shared" si="14"/>
        <v>CF2</v>
      </c>
      <c r="T469">
        <f>VLOOKUP(S469,Mang_Elev!$Q:$R,2,FALSE)</f>
        <v>0.496</v>
      </c>
    </row>
    <row r="470" spans="1:20" x14ac:dyDescent="0.25">
      <c r="A470" t="s">
        <v>448</v>
      </c>
      <c r="B470" s="2">
        <v>0.3888888888888889</v>
      </c>
      <c r="C470" t="s">
        <v>449</v>
      </c>
      <c r="D470" t="s">
        <v>450</v>
      </c>
      <c r="E470" t="s">
        <v>25</v>
      </c>
      <c r="F470" t="s">
        <v>181</v>
      </c>
      <c r="G470">
        <v>2</v>
      </c>
      <c r="H470">
        <v>37</v>
      </c>
      <c r="I470">
        <v>1</v>
      </c>
      <c r="J470">
        <v>0</v>
      </c>
      <c r="K470">
        <v>193</v>
      </c>
      <c r="L470" t="s">
        <v>253</v>
      </c>
      <c r="M470" t="s">
        <v>253</v>
      </c>
      <c r="N470" t="s">
        <v>253</v>
      </c>
      <c r="O470" t="s">
        <v>253</v>
      </c>
      <c r="P470">
        <v>95</v>
      </c>
      <c r="Q470">
        <v>7</v>
      </c>
      <c r="R470" t="s">
        <v>452</v>
      </c>
      <c r="S470" t="str">
        <f t="shared" si="14"/>
        <v>CF2</v>
      </c>
      <c r="T470">
        <f>VLOOKUP(S470,Mang_Elev!$Q:$R,2,FALSE)</f>
        <v>0.496</v>
      </c>
    </row>
    <row r="471" spans="1:20" x14ac:dyDescent="0.25">
      <c r="A471" t="s">
        <v>448</v>
      </c>
      <c r="B471" s="2">
        <v>0.4201388888888889</v>
      </c>
      <c r="C471" t="s">
        <v>103</v>
      </c>
      <c r="D471" t="s">
        <v>435</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448</v>
      </c>
      <c r="B472" s="2">
        <v>0.4201388888888889</v>
      </c>
      <c r="C472" t="s">
        <v>103</v>
      </c>
      <c r="D472" t="s">
        <v>435</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448</v>
      </c>
      <c r="B473" s="2">
        <v>0.4201388888888889</v>
      </c>
      <c r="C473" t="s">
        <v>103</v>
      </c>
      <c r="D473" t="s">
        <v>435</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448</v>
      </c>
      <c r="B474" s="2">
        <v>0.4201388888888889</v>
      </c>
      <c r="C474" t="s">
        <v>103</v>
      </c>
      <c r="D474" t="s">
        <v>435</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448</v>
      </c>
      <c r="B475" s="2">
        <v>0.4201388888888889</v>
      </c>
      <c r="C475" t="s">
        <v>103</v>
      </c>
      <c r="D475" t="s">
        <v>435</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448</v>
      </c>
      <c r="B476" s="2">
        <v>0.4201388888888889</v>
      </c>
      <c r="C476" t="s">
        <v>103</v>
      </c>
      <c r="D476" t="s">
        <v>435</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448</v>
      </c>
      <c r="B477" s="2">
        <v>0.4201388888888889</v>
      </c>
      <c r="C477" t="s">
        <v>103</v>
      </c>
      <c r="D477" t="s">
        <v>435</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448</v>
      </c>
      <c r="B478" s="2">
        <v>0.4201388888888889</v>
      </c>
      <c r="C478" t="s">
        <v>103</v>
      </c>
      <c r="D478" t="s">
        <v>435</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448</v>
      </c>
      <c r="B479" s="2">
        <v>0.4201388888888889</v>
      </c>
      <c r="C479" t="s">
        <v>103</v>
      </c>
      <c r="D479" t="s">
        <v>435</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448</v>
      </c>
      <c r="B480" s="2">
        <v>0.4201388888888889</v>
      </c>
      <c r="C480" t="s">
        <v>103</v>
      </c>
      <c r="D480" t="s">
        <v>435</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448</v>
      </c>
      <c r="B481" s="2">
        <v>0.4201388888888889</v>
      </c>
      <c r="C481" t="s">
        <v>103</v>
      </c>
      <c r="D481" t="s">
        <v>435</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448</v>
      </c>
      <c r="B482" s="2">
        <v>0.4201388888888889</v>
      </c>
      <c r="C482" t="s">
        <v>103</v>
      </c>
      <c r="D482" t="s">
        <v>435</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448</v>
      </c>
      <c r="B483" s="2">
        <v>0.4201388888888889</v>
      </c>
      <c r="C483" t="s">
        <v>103</v>
      </c>
      <c r="D483" t="s">
        <v>435</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448</v>
      </c>
      <c r="B484" s="2">
        <v>0.4201388888888889</v>
      </c>
      <c r="C484" t="s">
        <v>103</v>
      </c>
      <c r="D484" t="s">
        <v>435</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448</v>
      </c>
      <c r="B485" s="2">
        <v>0.4201388888888889</v>
      </c>
      <c r="C485" t="s">
        <v>103</v>
      </c>
      <c r="D485" t="s">
        <v>435</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448</v>
      </c>
      <c r="B486" s="2">
        <v>0.4201388888888889</v>
      </c>
      <c r="C486" t="s">
        <v>103</v>
      </c>
      <c r="D486" t="s">
        <v>435</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448</v>
      </c>
      <c r="B487" s="2">
        <v>0.4201388888888889</v>
      </c>
      <c r="C487" t="s">
        <v>103</v>
      </c>
      <c r="D487" t="s">
        <v>435</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448</v>
      </c>
      <c r="B488" s="2">
        <v>0.4201388888888889</v>
      </c>
      <c r="C488" t="s">
        <v>103</v>
      </c>
      <c r="D488" t="s">
        <v>435</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448</v>
      </c>
      <c r="B489" s="2">
        <v>0.4201388888888889</v>
      </c>
      <c r="C489" t="s">
        <v>103</v>
      </c>
      <c r="D489" t="s">
        <v>435</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448</v>
      </c>
      <c r="B490" s="2">
        <v>0.4201388888888889</v>
      </c>
      <c r="C490" t="s">
        <v>103</v>
      </c>
      <c r="D490" t="s">
        <v>435</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453</v>
      </c>
      <c r="B491" s="2">
        <v>0.47847222222222219</v>
      </c>
      <c r="C491" t="s">
        <v>223</v>
      </c>
      <c r="D491" t="s">
        <v>224</v>
      </c>
      <c r="E491" t="s">
        <v>225</v>
      </c>
      <c r="F491" t="s">
        <v>226</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453</v>
      </c>
      <c r="B492" s="2">
        <v>0.47847222222222219</v>
      </c>
      <c r="C492" t="s">
        <v>223</v>
      </c>
      <c r="D492" t="s">
        <v>224</v>
      </c>
      <c r="E492" t="s">
        <v>225</v>
      </c>
      <c r="F492" t="s">
        <v>226</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453</v>
      </c>
      <c r="B493" s="2">
        <v>0.47847222222222219</v>
      </c>
      <c r="C493" t="s">
        <v>223</v>
      </c>
      <c r="D493" t="s">
        <v>224</v>
      </c>
      <c r="E493" t="s">
        <v>225</v>
      </c>
      <c r="F493" t="s">
        <v>226</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453</v>
      </c>
      <c r="B494" s="2">
        <v>0.47847222222222219</v>
      </c>
      <c r="C494" t="s">
        <v>223</v>
      </c>
      <c r="D494" t="s">
        <v>224</v>
      </c>
      <c r="E494" t="s">
        <v>225</v>
      </c>
      <c r="F494" t="s">
        <v>226</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453</v>
      </c>
      <c r="B495" s="2">
        <v>0.47847222222222219</v>
      </c>
      <c r="C495" t="s">
        <v>223</v>
      </c>
      <c r="D495" t="s">
        <v>224</v>
      </c>
      <c r="E495" t="s">
        <v>225</v>
      </c>
      <c r="F495" t="s">
        <v>226</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453</v>
      </c>
      <c r="B496" s="2">
        <v>0.47847222222222219</v>
      </c>
      <c r="C496" t="s">
        <v>223</v>
      </c>
      <c r="D496" t="s">
        <v>224</v>
      </c>
      <c r="E496" t="s">
        <v>225</v>
      </c>
      <c r="F496" t="s">
        <v>226</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453</v>
      </c>
      <c r="B497" s="2">
        <v>0.47847222222222219</v>
      </c>
      <c r="C497" t="s">
        <v>223</v>
      </c>
      <c r="D497" t="s">
        <v>224</v>
      </c>
      <c r="E497" t="s">
        <v>225</v>
      </c>
      <c r="F497" t="s">
        <v>226</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453</v>
      </c>
      <c r="B498" s="2">
        <v>0.47847222222222219</v>
      </c>
      <c r="C498" t="s">
        <v>223</v>
      </c>
      <c r="D498" t="s">
        <v>224</v>
      </c>
      <c r="E498" t="s">
        <v>225</v>
      </c>
      <c r="F498" t="s">
        <v>226</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453</v>
      </c>
      <c r="B499" s="2">
        <v>0.47847222222222219</v>
      </c>
      <c r="C499" t="s">
        <v>223</v>
      </c>
      <c r="D499" t="s">
        <v>224</v>
      </c>
      <c r="E499" t="s">
        <v>225</v>
      </c>
      <c r="F499" t="s">
        <v>226</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453</v>
      </c>
      <c r="B500" s="2">
        <v>0.47847222222222219</v>
      </c>
      <c r="C500" t="s">
        <v>223</v>
      </c>
      <c r="D500" t="s">
        <v>224</v>
      </c>
      <c r="E500" t="s">
        <v>225</v>
      </c>
      <c r="F500" t="s">
        <v>226</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453</v>
      </c>
      <c r="B501" s="2">
        <v>0.47847222222222219</v>
      </c>
      <c r="C501" t="s">
        <v>223</v>
      </c>
      <c r="D501" t="s">
        <v>224</v>
      </c>
      <c r="E501" t="s">
        <v>225</v>
      </c>
      <c r="F501" t="s">
        <v>226</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453</v>
      </c>
      <c r="B502" s="2">
        <v>0.47847222222222219</v>
      </c>
      <c r="C502" t="s">
        <v>223</v>
      </c>
      <c r="D502" t="s">
        <v>224</v>
      </c>
      <c r="E502" t="s">
        <v>225</v>
      </c>
      <c r="F502" t="s">
        <v>226</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453</v>
      </c>
      <c r="B503" s="2">
        <v>0.47847222222222219</v>
      </c>
      <c r="C503" t="s">
        <v>223</v>
      </c>
      <c r="D503" t="s">
        <v>224</v>
      </c>
      <c r="E503" t="s">
        <v>225</v>
      </c>
      <c r="F503" t="s">
        <v>226</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453</v>
      </c>
      <c r="B504" s="2">
        <v>0.47847222222222219</v>
      </c>
      <c r="C504" t="s">
        <v>223</v>
      </c>
      <c r="D504" t="s">
        <v>224</v>
      </c>
      <c r="E504" t="s">
        <v>225</v>
      </c>
      <c r="F504" t="s">
        <v>226</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453</v>
      </c>
      <c r="B505" s="2">
        <v>0.47847222222222219</v>
      </c>
      <c r="C505" t="s">
        <v>223</v>
      </c>
      <c r="D505" t="s">
        <v>224</v>
      </c>
      <c r="E505" t="s">
        <v>225</v>
      </c>
      <c r="F505" t="s">
        <v>226</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453</v>
      </c>
      <c r="B506" s="2">
        <v>0.47847222222222219</v>
      </c>
      <c r="C506" t="s">
        <v>223</v>
      </c>
      <c r="D506" t="s">
        <v>224</v>
      </c>
      <c r="E506" t="s">
        <v>225</v>
      </c>
      <c r="F506" t="s">
        <v>226</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453</v>
      </c>
      <c r="B507" s="2">
        <v>0.47847222222222219</v>
      </c>
      <c r="C507" t="s">
        <v>223</v>
      </c>
      <c r="D507" t="s">
        <v>224</v>
      </c>
      <c r="E507" t="s">
        <v>225</v>
      </c>
      <c r="F507" t="s">
        <v>226</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453</v>
      </c>
      <c r="B508" s="2">
        <v>0.47847222222222219</v>
      </c>
      <c r="C508" t="s">
        <v>223</v>
      </c>
      <c r="D508" t="s">
        <v>224</v>
      </c>
      <c r="E508" t="s">
        <v>225</v>
      </c>
      <c r="F508" t="s">
        <v>226</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453</v>
      </c>
      <c r="B509" s="2">
        <v>0.47847222222222219</v>
      </c>
      <c r="C509" t="s">
        <v>223</v>
      </c>
      <c r="D509" t="s">
        <v>224</v>
      </c>
      <c r="E509" t="s">
        <v>225</v>
      </c>
      <c r="F509" t="s">
        <v>226</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453</v>
      </c>
      <c r="B510" s="2">
        <v>0.47847222222222219</v>
      </c>
      <c r="C510" t="s">
        <v>223</v>
      </c>
      <c r="D510" t="s">
        <v>224</v>
      </c>
      <c r="E510" t="s">
        <v>225</v>
      </c>
      <c r="F510" t="s">
        <v>226</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454</v>
      </c>
      <c r="B511" s="2">
        <v>0.4055555555555555</v>
      </c>
      <c r="C511" t="s">
        <v>418</v>
      </c>
      <c r="D511" t="s">
        <v>455</v>
      </c>
      <c r="E511" t="s">
        <v>225</v>
      </c>
      <c r="F511" t="s">
        <v>231</v>
      </c>
      <c r="G511">
        <v>1</v>
      </c>
      <c r="H511">
        <v>3</v>
      </c>
      <c r="I511">
        <v>2</v>
      </c>
      <c r="J511">
        <v>0</v>
      </c>
      <c r="K511">
        <v>121</v>
      </c>
      <c r="L511">
        <v>98</v>
      </c>
      <c r="M511">
        <v>2</v>
      </c>
      <c r="N511">
        <v>0</v>
      </c>
      <c r="O511">
        <v>0</v>
      </c>
      <c r="P511">
        <v>252</v>
      </c>
      <c r="Q511">
        <v>6</v>
      </c>
      <c r="R511" t="s">
        <v>420</v>
      </c>
      <c r="S511" t="str">
        <f t="shared" si="14"/>
        <v>VSR1</v>
      </c>
      <c r="T511">
        <f>VLOOKUP(S511,Mang_Elev!$Q:$R,2,FALSE)</f>
        <v>0.27900000000000003</v>
      </c>
    </row>
    <row r="512" spans="1:20" x14ac:dyDescent="0.25">
      <c r="A512" t="s">
        <v>454</v>
      </c>
      <c r="B512" s="2">
        <v>0.4055555555555555</v>
      </c>
      <c r="C512" t="s">
        <v>418</v>
      </c>
      <c r="D512" t="s">
        <v>455</v>
      </c>
      <c r="E512" t="s">
        <v>225</v>
      </c>
      <c r="F512" t="s">
        <v>231</v>
      </c>
      <c r="G512">
        <v>1</v>
      </c>
      <c r="H512">
        <v>3</v>
      </c>
      <c r="I512">
        <v>2</v>
      </c>
      <c r="J512">
        <v>0</v>
      </c>
      <c r="K512">
        <v>121</v>
      </c>
      <c r="L512">
        <v>98</v>
      </c>
      <c r="M512">
        <v>2</v>
      </c>
      <c r="N512">
        <v>0</v>
      </c>
      <c r="O512">
        <v>0</v>
      </c>
      <c r="P512">
        <v>263</v>
      </c>
      <c r="Q512">
        <v>7</v>
      </c>
      <c r="R512" t="s">
        <v>420</v>
      </c>
      <c r="S512" t="str">
        <f t="shared" si="14"/>
        <v>VSR1</v>
      </c>
      <c r="T512">
        <f>VLOOKUP(S512,Mang_Elev!$Q:$R,2,FALSE)</f>
        <v>0.27900000000000003</v>
      </c>
    </row>
    <row r="513" spans="1:20" x14ac:dyDescent="0.25">
      <c r="A513" t="s">
        <v>454</v>
      </c>
      <c r="B513" s="2">
        <v>0.4055555555555555</v>
      </c>
      <c r="C513" t="s">
        <v>418</v>
      </c>
      <c r="D513" t="s">
        <v>455</v>
      </c>
      <c r="E513" t="s">
        <v>225</v>
      </c>
      <c r="F513" t="s">
        <v>231</v>
      </c>
      <c r="G513">
        <v>1</v>
      </c>
      <c r="H513">
        <v>3</v>
      </c>
      <c r="I513">
        <v>2</v>
      </c>
      <c r="J513">
        <v>0</v>
      </c>
      <c r="K513">
        <v>121</v>
      </c>
      <c r="L513">
        <v>98</v>
      </c>
      <c r="M513">
        <v>2</v>
      </c>
      <c r="N513">
        <v>0</v>
      </c>
      <c r="O513">
        <v>0</v>
      </c>
      <c r="P513">
        <v>167</v>
      </c>
      <c r="Q513">
        <v>7</v>
      </c>
      <c r="R513" t="s">
        <v>420</v>
      </c>
      <c r="S513" t="str">
        <f t="shared" si="14"/>
        <v>VSR1</v>
      </c>
      <c r="T513">
        <f>VLOOKUP(S513,Mang_Elev!$Q:$R,2,FALSE)</f>
        <v>0.27900000000000003</v>
      </c>
    </row>
    <row r="514" spans="1:20" x14ac:dyDescent="0.25">
      <c r="A514" t="s">
        <v>454</v>
      </c>
      <c r="B514" s="2">
        <v>0.4055555555555555</v>
      </c>
      <c r="C514" t="s">
        <v>418</v>
      </c>
      <c r="D514" t="s">
        <v>455</v>
      </c>
      <c r="E514" t="s">
        <v>225</v>
      </c>
      <c r="F514" t="s">
        <v>231</v>
      </c>
      <c r="G514">
        <v>1</v>
      </c>
      <c r="H514">
        <v>3</v>
      </c>
      <c r="I514">
        <v>2</v>
      </c>
      <c r="J514">
        <v>0</v>
      </c>
      <c r="K514">
        <v>121</v>
      </c>
      <c r="L514">
        <v>98</v>
      </c>
      <c r="M514">
        <v>2</v>
      </c>
      <c r="N514">
        <v>0</v>
      </c>
      <c r="O514">
        <v>0</v>
      </c>
      <c r="P514">
        <v>202</v>
      </c>
      <c r="Q514">
        <v>6.1</v>
      </c>
      <c r="R514" t="s">
        <v>420</v>
      </c>
      <c r="S514" t="str">
        <f t="shared" si="14"/>
        <v>VSR1</v>
      </c>
      <c r="T514">
        <f>VLOOKUP(S514,Mang_Elev!$Q:$R,2,FALSE)</f>
        <v>0.27900000000000003</v>
      </c>
    </row>
    <row r="515" spans="1:20" x14ac:dyDescent="0.25">
      <c r="A515" t="s">
        <v>454</v>
      </c>
      <c r="B515" s="2">
        <v>0.4055555555555555</v>
      </c>
      <c r="C515" t="s">
        <v>418</v>
      </c>
      <c r="D515" t="s">
        <v>455</v>
      </c>
      <c r="E515" t="s">
        <v>225</v>
      </c>
      <c r="F515" t="s">
        <v>231</v>
      </c>
      <c r="G515">
        <v>1</v>
      </c>
      <c r="H515">
        <v>3</v>
      </c>
      <c r="I515">
        <v>2</v>
      </c>
      <c r="J515">
        <v>0</v>
      </c>
      <c r="K515">
        <v>121</v>
      </c>
      <c r="L515">
        <v>98</v>
      </c>
      <c r="M515">
        <v>2</v>
      </c>
      <c r="N515">
        <v>0</v>
      </c>
      <c r="O515">
        <v>0</v>
      </c>
      <c r="P515">
        <v>175</v>
      </c>
      <c r="Q515">
        <v>5</v>
      </c>
      <c r="R515" t="s">
        <v>420</v>
      </c>
      <c r="S515" t="str">
        <f t="shared" ref="S515:S578" si="16">_xlfn.CONCAT(F515,G515)</f>
        <v>VSR1</v>
      </c>
      <c r="T515">
        <f>VLOOKUP(S515,Mang_Elev!$Q:$R,2,FALSE)</f>
        <v>0.27900000000000003</v>
      </c>
    </row>
    <row r="516" spans="1:20" x14ac:dyDescent="0.25">
      <c r="A516" t="s">
        <v>454</v>
      </c>
      <c r="B516" s="2">
        <v>0.4055555555555555</v>
      </c>
      <c r="C516" t="s">
        <v>418</v>
      </c>
      <c r="D516" t="s">
        <v>455</v>
      </c>
      <c r="E516" t="s">
        <v>225</v>
      </c>
      <c r="F516" t="s">
        <v>231</v>
      </c>
      <c r="G516">
        <v>1</v>
      </c>
      <c r="H516">
        <v>3</v>
      </c>
      <c r="I516">
        <v>2</v>
      </c>
      <c r="J516">
        <v>0</v>
      </c>
      <c r="K516">
        <v>121</v>
      </c>
      <c r="L516">
        <v>98</v>
      </c>
      <c r="M516">
        <v>2</v>
      </c>
      <c r="N516">
        <v>0</v>
      </c>
      <c r="O516">
        <v>0</v>
      </c>
      <c r="P516">
        <v>195</v>
      </c>
      <c r="Q516">
        <v>5.5</v>
      </c>
      <c r="R516" t="s">
        <v>420</v>
      </c>
      <c r="S516" t="str">
        <f t="shared" si="16"/>
        <v>VSR1</v>
      </c>
      <c r="T516">
        <f>VLOOKUP(S516,Mang_Elev!$Q:$R,2,FALSE)</f>
        <v>0.27900000000000003</v>
      </c>
    </row>
    <row r="517" spans="1:20" x14ac:dyDescent="0.25">
      <c r="A517" t="s">
        <v>454</v>
      </c>
      <c r="B517" s="2">
        <v>0.4055555555555555</v>
      </c>
      <c r="C517" t="s">
        <v>418</v>
      </c>
      <c r="D517" t="s">
        <v>455</v>
      </c>
      <c r="E517" t="s">
        <v>225</v>
      </c>
      <c r="F517" t="s">
        <v>231</v>
      </c>
      <c r="G517">
        <v>1</v>
      </c>
      <c r="H517">
        <v>3</v>
      </c>
      <c r="I517">
        <v>2</v>
      </c>
      <c r="J517">
        <v>0</v>
      </c>
      <c r="K517">
        <v>121</v>
      </c>
      <c r="L517">
        <v>98</v>
      </c>
      <c r="M517">
        <v>2</v>
      </c>
      <c r="N517">
        <v>0</v>
      </c>
      <c r="O517">
        <v>0</v>
      </c>
      <c r="P517">
        <v>318</v>
      </c>
      <c r="Q517">
        <v>6</v>
      </c>
      <c r="R517" t="s">
        <v>420</v>
      </c>
      <c r="S517" t="str">
        <f t="shared" si="16"/>
        <v>VSR1</v>
      </c>
      <c r="T517">
        <f>VLOOKUP(S517,Mang_Elev!$Q:$R,2,FALSE)</f>
        <v>0.27900000000000003</v>
      </c>
    </row>
    <row r="518" spans="1:20" x14ac:dyDescent="0.25">
      <c r="A518" t="s">
        <v>454</v>
      </c>
      <c r="B518" s="2">
        <v>0.4055555555555555</v>
      </c>
      <c r="C518" t="s">
        <v>418</v>
      </c>
      <c r="D518" t="s">
        <v>455</v>
      </c>
      <c r="E518" t="s">
        <v>225</v>
      </c>
      <c r="F518" t="s">
        <v>231</v>
      </c>
      <c r="G518">
        <v>1</v>
      </c>
      <c r="H518">
        <v>3</v>
      </c>
      <c r="I518">
        <v>2</v>
      </c>
      <c r="J518">
        <v>0</v>
      </c>
      <c r="K518">
        <v>121</v>
      </c>
      <c r="L518">
        <v>98</v>
      </c>
      <c r="M518">
        <v>2</v>
      </c>
      <c r="N518">
        <v>0</v>
      </c>
      <c r="O518">
        <v>0</v>
      </c>
      <c r="P518">
        <v>265</v>
      </c>
      <c r="Q518">
        <v>8</v>
      </c>
      <c r="R518" t="s">
        <v>420</v>
      </c>
      <c r="S518" t="str">
        <f t="shared" si="16"/>
        <v>VSR1</v>
      </c>
      <c r="T518">
        <f>VLOOKUP(S518,Mang_Elev!$Q:$R,2,FALSE)</f>
        <v>0.27900000000000003</v>
      </c>
    </row>
    <row r="519" spans="1:20" x14ac:dyDescent="0.25">
      <c r="A519" t="s">
        <v>454</v>
      </c>
      <c r="B519" s="2">
        <v>0.4055555555555555</v>
      </c>
      <c r="C519" t="s">
        <v>418</v>
      </c>
      <c r="D519" t="s">
        <v>455</v>
      </c>
      <c r="E519" t="s">
        <v>225</v>
      </c>
      <c r="F519" t="s">
        <v>231</v>
      </c>
      <c r="G519">
        <v>1</v>
      </c>
      <c r="H519">
        <v>3</v>
      </c>
      <c r="I519">
        <v>2</v>
      </c>
      <c r="J519">
        <v>0</v>
      </c>
      <c r="K519">
        <v>121</v>
      </c>
      <c r="L519">
        <v>98</v>
      </c>
      <c r="M519">
        <v>2</v>
      </c>
      <c r="N519">
        <v>0</v>
      </c>
      <c r="O519">
        <v>0</v>
      </c>
      <c r="P519">
        <v>295</v>
      </c>
      <c r="Q519">
        <v>6.5</v>
      </c>
      <c r="R519" t="s">
        <v>420</v>
      </c>
      <c r="S519" t="str">
        <f t="shared" si="16"/>
        <v>VSR1</v>
      </c>
      <c r="T519">
        <f>VLOOKUP(S519,Mang_Elev!$Q:$R,2,FALSE)</f>
        <v>0.27900000000000003</v>
      </c>
    </row>
    <row r="520" spans="1:20" x14ac:dyDescent="0.25">
      <c r="A520" t="s">
        <v>454</v>
      </c>
      <c r="B520" s="2">
        <v>0.4055555555555555</v>
      </c>
      <c r="C520" t="s">
        <v>418</v>
      </c>
      <c r="D520" t="s">
        <v>455</v>
      </c>
      <c r="E520" t="s">
        <v>225</v>
      </c>
      <c r="F520" t="s">
        <v>231</v>
      </c>
      <c r="G520">
        <v>1</v>
      </c>
      <c r="H520">
        <v>3</v>
      </c>
      <c r="I520">
        <v>2</v>
      </c>
      <c r="J520">
        <v>0</v>
      </c>
      <c r="K520">
        <v>121</v>
      </c>
      <c r="L520">
        <v>98</v>
      </c>
      <c r="M520">
        <v>2</v>
      </c>
      <c r="N520">
        <v>0</v>
      </c>
      <c r="O520">
        <v>0</v>
      </c>
      <c r="P520">
        <v>237</v>
      </c>
      <c r="Q520">
        <v>7</v>
      </c>
      <c r="R520" t="s">
        <v>420</v>
      </c>
      <c r="S520" t="str">
        <f t="shared" si="16"/>
        <v>VSR1</v>
      </c>
      <c r="T520">
        <f>VLOOKUP(S520,Mang_Elev!$Q:$R,2,FALSE)</f>
        <v>0.27900000000000003</v>
      </c>
    </row>
    <row r="521" spans="1:20" x14ac:dyDescent="0.25">
      <c r="A521" t="s">
        <v>454</v>
      </c>
      <c r="B521" s="2">
        <v>0.4055555555555555</v>
      </c>
      <c r="C521" t="s">
        <v>418</v>
      </c>
      <c r="D521" t="s">
        <v>455</v>
      </c>
      <c r="E521" t="s">
        <v>225</v>
      </c>
      <c r="F521" t="s">
        <v>231</v>
      </c>
      <c r="G521">
        <v>1</v>
      </c>
      <c r="H521">
        <v>0</v>
      </c>
      <c r="I521">
        <v>0</v>
      </c>
      <c r="J521">
        <v>0</v>
      </c>
      <c r="K521">
        <v>135</v>
      </c>
      <c r="L521">
        <v>92</v>
      </c>
      <c r="M521">
        <v>8</v>
      </c>
      <c r="N521">
        <v>0</v>
      </c>
      <c r="O521">
        <v>0</v>
      </c>
      <c r="P521">
        <v>351</v>
      </c>
      <c r="Q521">
        <v>5.5</v>
      </c>
      <c r="R521" t="s">
        <v>420</v>
      </c>
      <c r="S521" t="str">
        <f t="shared" si="16"/>
        <v>VSR1</v>
      </c>
      <c r="T521">
        <f>VLOOKUP(S521,Mang_Elev!$Q:$R,2,FALSE)</f>
        <v>0.27900000000000003</v>
      </c>
    </row>
    <row r="522" spans="1:20" x14ac:dyDescent="0.25">
      <c r="A522" t="s">
        <v>454</v>
      </c>
      <c r="B522" s="2">
        <v>0.4055555555555555</v>
      </c>
      <c r="C522" t="s">
        <v>418</v>
      </c>
      <c r="D522" t="s">
        <v>455</v>
      </c>
      <c r="E522" t="s">
        <v>225</v>
      </c>
      <c r="F522" t="s">
        <v>231</v>
      </c>
      <c r="G522">
        <v>1</v>
      </c>
      <c r="H522">
        <v>0</v>
      </c>
      <c r="I522">
        <v>0</v>
      </c>
      <c r="J522">
        <v>0</v>
      </c>
      <c r="K522">
        <v>135</v>
      </c>
      <c r="L522">
        <v>92</v>
      </c>
      <c r="M522">
        <v>8</v>
      </c>
      <c r="N522">
        <v>0</v>
      </c>
      <c r="O522">
        <v>0</v>
      </c>
      <c r="P522">
        <v>188</v>
      </c>
      <c r="Q522">
        <v>6.5</v>
      </c>
      <c r="R522" t="s">
        <v>420</v>
      </c>
      <c r="S522" t="str">
        <f t="shared" si="16"/>
        <v>VSR1</v>
      </c>
      <c r="T522">
        <f>VLOOKUP(S522,Mang_Elev!$Q:$R,2,FALSE)</f>
        <v>0.27900000000000003</v>
      </c>
    </row>
    <row r="523" spans="1:20" x14ac:dyDescent="0.25">
      <c r="A523" t="s">
        <v>454</v>
      </c>
      <c r="B523" s="2">
        <v>0.4055555555555555</v>
      </c>
      <c r="C523" t="s">
        <v>418</v>
      </c>
      <c r="D523" t="s">
        <v>455</v>
      </c>
      <c r="E523" t="s">
        <v>225</v>
      </c>
      <c r="F523" t="s">
        <v>231</v>
      </c>
      <c r="G523">
        <v>1</v>
      </c>
      <c r="H523">
        <v>0</v>
      </c>
      <c r="I523">
        <v>0</v>
      </c>
      <c r="J523">
        <v>0</v>
      </c>
      <c r="K523">
        <v>135</v>
      </c>
      <c r="L523">
        <v>92</v>
      </c>
      <c r="M523">
        <v>8</v>
      </c>
      <c r="N523">
        <v>0</v>
      </c>
      <c r="O523">
        <v>0</v>
      </c>
      <c r="P523">
        <v>163</v>
      </c>
      <c r="Q523">
        <v>4</v>
      </c>
      <c r="R523" t="s">
        <v>420</v>
      </c>
      <c r="S523" t="str">
        <f t="shared" si="16"/>
        <v>VSR1</v>
      </c>
      <c r="T523">
        <f>VLOOKUP(S523,Mang_Elev!$Q:$R,2,FALSE)</f>
        <v>0.27900000000000003</v>
      </c>
    </row>
    <row r="524" spans="1:20" x14ac:dyDescent="0.25">
      <c r="A524" t="s">
        <v>454</v>
      </c>
      <c r="B524" s="2">
        <v>0.4055555555555555</v>
      </c>
      <c r="C524" t="s">
        <v>418</v>
      </c>
      <c r="D524" t="s">
        <v>455</v>
      </c>
      <c r="E524" t="s">
        <v>225</v>
      </c>
      <c r="F524" t="s">
        <v>231</v>
      </c>
      <c r="G524">
        <v>1</v>
      </c>
      <c r="H524">
        <v>0</v>
      </c>
      <c r="I524">
        <v>0</v>
      </c>
      <c r="J524">
        <v>0</v>
      </c>
      <c r="K524">
        <v>135</v>
      </c>
      <c r="L524">
        <v>92</v>
      </c>
      <c r="M524">
        <v>8</v>
      </c>
      <c r="N524">
        <v>0</v>
      </c>
      <c r="O524">
        <v>0</v>
      </c>
      <c r="P524">
        <v>198</v>
      </c>
      <c r="Q524">
        <v>2</v>
      </c>
      <c r="R524" t="s">
        <v>420</v>
      </c>
      <c r="S524" t="str">
        <f t="shared" si="16"/>
        <v>VSR1</v>
      </c>
      <c r="T524">
        <f>VLOOKUP(S524,Mang_Elev!$Q:$R,2,FALSE)</f>
        <v>0.27900000000000003</v>
      </c>
    </row>
    <row r="525" spans="1:20" x14ac:dyDescent="0.25">
      <c r="A525" t="s">
        <v>454</v>
      </c>
      <c r="B525" s="2">
        <v>0.4055555555555555</v>
      </c>
      <c r="C525" t="s">
        <v>418</v>
      </c>
      <c r="D525" t="s">
        <v>455</v>
      </c>
      <c r="E525" t="s">
        <v>225</v>
      </c>
      <c r="F525" t="s">
        <v>231</v>
      </c>
      <c r="G525">
        <v>1</v>
      </c>
      <c r="H525">
        <v>0</v>
      </c>
      <c r="I525">
        <v>0</v>
      </c>
      <c r="J525">
        <v>0</v>
      </c>
      <c r="K525">
        <v>135</v>
      </c>
      <c r="L525">
        <v>92</v>
      </c>
      <c r="M525">
        <v>8</v>
      </c>
      <c r="N525">
        <v>0</v>
      </c>
      <c r="O525">
        <v>0</v>
      </c>
      <c r="P525">
        <v>220</v>
      </c>
      <c r="Q525">
        <v>3</v>
      </c>
      <c r="R525" t="s">
        <v>420</v>
      </c>
      <c r="S525" t="str">
        <f t="shared" si="16"/>
        <v>VSR1</v>
      </c>
      <c r="T525">
        <f>VLOOKUP(S525,Mang_Elev!$Q:$R,2,FALSE)</f>
        <v>0.27900000000000003</v>
      </c>
    </row>
    <row r="526" spans="1:20" x14ac:dyDescent="0.25">
      <c r="A526" t="s">
        <v>454</v>
      </c>
      <c r="B526" s="2">
        <v>0.4055555555555555</v>
      </c>
      <c r="C526" t="s">
        <v>418</v>
      </c>
      <c r="D526" t="s">
        <v>455</v>
      </c>
      <c r="E526" t="s">
        <v>225</v>
      </c>
      <c r="F526" t="s">
        <v>231</v>
      </c>
      <c r="G526">
        <v>1</v>
      </c>
      <c r="H526">
        <v>0</v>
      </c>
      <c r="I526">
        <v>0</v>
      </c>
      <c r="J526">
        <v>0</v>
      </c>
      <c r="K526">
        <v>135</v>
      </c>
      <c r="L526">
        <v>92</v>
      </c>
      <c r="M526">
        <v>8</v>
      </c>
      <c r="N526">
        <v>0</v>
      </c>
      <c r="O526">
        <v>0</v>
      </c>
      <c r="P526">
        <v>197</v>
      </c>
      <c r="Q526">
        <v>4</v>
      </c>
      <c r="R526" t="s">
        <v>420</v>
      </c>
      <c r="S526" t="str">
        <f t="shared" si="16"/>
        <v>VSR1</v>
      </c>
      <c r="T526">
        <f>VLOOKUP(S526,Mang_Elev!$Q:$R,2,FALSE)</f>
        <v>0.27900000000000003</v>
      </c>
    </row>
    <row r="527" spans="1:20" x14ac:dyDescent="0.25">
      <c r="A527" t="s">
        <v>454</v>
      </c>
      <c r="B527" s="2">
        <v>0.4055555555555555</v>
      </c>
      <c r="C527" t="s">
        <v>418</v>
      </c>
      <c r="D527" t="s">
        <v>455</v>
      </c>
      <c r="E527" t="s">
        <v>225</v>
      </c>
      <c r="F527" t="s">
        <v>231</v>
      </c>
      <c r="G527">
        <v>1</v>
      </c>
      <c r="H527">
        <v>0</v>
      </c>
      <c r="I527">
        <v>0</v>
      </c>
      <c r="J527">
        <v>0</v>
      </c>
      <c r="K527">
        <v>135</v>
      </c>
      <c r="L527">
        <v>92</v>
      </c>
      <c r="M527">
        <v>8</v>
      </c>
      <c r="N527">
        <v>0</v>
      </c>
      <c r="O527">
        <v>0</v>
      </c>
      <c r="P527">
        <v>216</v>
      </c>
      <c r="Q527">
        <v>4</v>
      </c>
      <c r="R527" t="s">
        <v>420</v>
      </c>
      <c r="S527" t="str">
        <f t="shared" si="16"/>
        <v>VSR1</v>
      </c>
      <c r="T527">
        <f>VLOOKUP(S527,Mang_Elev!$Q:$R,2,FALSE)</f>
        <v>0.27900000000000003</v>
      </c>
    </row>
    <row r="528" spans="1:20" x14ac:dyDescent="0.25">
      <c r="A528" t="s">
        <v>454</v>
      </c>
      <c r="B528" s="2">
        <v>0.4055555555555555</v>
      </c>
      <c r="C528" t="s">
        <v>418</v>
      </c>
      <c r="D528" t="s">
        <v>455</v>
      </c>
      <c r="E528" t="s">
        <v>225</v>
      </c>
      <c r="F528" t="s">
        <v>231</v>
      </c>
      <c r="G528">
        <v>1</v>
      </c>
      <c r="H528">
        <v>0</v>
      </c>
      <c r="I528">
        <v>0</v>
      </c>
      <c r="J528">
        <v>0</v>
      </c>
      <c r="K528">
        <v>135</v>
      </c>
      <c r="L528">
        <v>92</v>
      </c>
      <c r="M528">
        <v>8</v>
      </c>
      <c r="N528">
        <v>0</v>
      </c>
      <c r="O528">
        <v>0</v>
      </c>
      <c r="P528">
        <v>299</v>
      </c>
      <c r="Q528">
        <v>5</v>
      </c>
      <c r="R528" t="s">
        <v>420</v>
      </c>
      <c r="S528" t="str">
        <f t="shared" si="16"/>
        <v>VSR1</v>
      </c>
      <c r="T528">
        <f>VLOOKUP(S528,Mang_Elev!$Q:$R,2,FALSE)</f>
        <v>0.27900000000000003</v>
      </c>
    </row>
    <row r="529" spans="1:20" x14ac:dyDescent="0.25">
      <c r="A529" t="s">
        <v>454</v>
      </c>
      <c r="B529" s="2">
        <v>0.4055555555555555</v>
      </c>
      <c r="C529" t="s">
        <v>418</v>
      </c>
      <c r="D529" t="s">
        <v>455</v>
      </c>
      <c r="E529" t="s">
        <v>225</v>
      </c>
      <c r="F529" t="s">
        <v>231</v>
      </c>
      <c r="G529">
        <v>1</v>
      </c>
      <c r="H529">
        <v>0</v>
      </c>
      <c r="I529">
        <v>0</v>
      </c>
      <c r="J529">
        <v>0</v>
      </c>
      <c r="K529">
        <v>135</v>
      </c>
      <c r="L529">
        <v>92</v>
      </c>
      <c r="M529">
        <v>8</v>
      </c>
      <c r="N529">
        <v>0</v>
      </c>
      <c r="O529">
        <v>0</v>
      </c>
      <c r="P529">
        <v>227</v>
      </c>
      <c r="Q529">
        <v>5</v>
      </c>
      <c r="R529" t="s">
        <v>420</v>
      </c>
      <c r="S529" t="str">
        <f t="shared" si="16"/>
        <v>VSR1</v>
      </c>
      <c r="T529">
        <f>VLOOKUP(S529,Mang_Elev!$Q:$R,2,FALSE)</f>
        <v>0.27900000000000003</v>
      </c>
    </row>
    <row r="530" spans="1:20" x14ac:dyDescent="0.25">
      <c r="A530" t="s">
        <v>454</v>
      </c>
      <c r="B530" s="2">
        <v>0.4055555555555555</v>
      </c>
      <c r="C530" t="s">
        <v>418</v>
      </c>
      <c r="D530" t="s">
        <v>455</v>
      </c>
      <c r="E530" t="s">
        <v>225</v>
      </c>
      <c r="F530" t="s">
        <v>231</v>
      </c>
      <c r="G530">
        <v>1</v>
      </c>
      <c r="H530">
        <v>0</v>
      </c>
      <c r="I530">
        <v>0</v>
      </c>
      <c r="J530">
        <v>0</v>
      </c>
      <c r="K530">
        <v>135</v>
      </c>
      <c r="L530">
        <v>92</v>
      </c>
      <c r="M530">
        <v>8</v>
      </c>
      <c r="N530">
        <v>0</v>
      </c>
      <c r="O530">
        <v>0</v>
      </c>
      <c r="P530">
        <v>250</v>
      </c>
      <c r="Q530">
        <v>4</v>
      </c>
      <c r="R530" t="s">
        <v>420</v>
      </c>
      <c r="S530" t="str">
        <f t="shared" si="16"/>
        <v>VSR1</v>
      </c>
      <c r="T530">
        <f>VLOOKUP(S530,Mang_Elev!$Q:$R,2,FALSE)</f>
        <v>0.27900000000000003</v>
      </c>
    </row>
    <row r="531" spans="1:20" x14ac:dyDescent="0.25">
      <c r="A531" t="s">
        <v>454</v>
      </c>
      <c r="B531" s="2">
        <v>0.47638888888888892</v>
      </c>
      <c r="C531" t="s">
        <v>418</v>
      </c>
      <c r="D531" t="s">
        <v>456</v>
      </c>
      <c r="E531" t="s">
        <v>225</v>
      </c>
      <c r="F531" t="s">
        <v>231</v>
      </c>
      <c r="G531">
        <v>2</v>
      </c>
      <c r="H531">
        <f>74-11</f>
        <v>63</v>
      </c>
      <c r="I531">
        <v>11</v>
      </c>
      <c r="J531">
        <v>0</v>
      </c>
      <c r="K531">
        <v>104</v>
      </c>
      <c r="L531">
        <v>20</v>
      </c>
      <c r="M531">
        <v>80</v>
      </c>
      <c r="N531">
        <v>0</v>
      </c>
      <c r="O531">
        <v>0</v>
      </c>
      <c r="P531">
        <v>177</v>
      </c>
      <c r="Q531">
        <v>7</v>
      </c>
      <c r="R531" t="s">
        <v>420</v>
      </c>
      <c r="S531" t="str">
        <f t="shared" si="16"/>
        <v>VSR2</v>
      </c>
      <c r="T531">
        <f>VLOOKUP(S531,Mang_Elev!$Q:$R,2,FALSE)</f>
        <v>0.13300000000000001</v>
      </c>
    </row>
    <row r="532" spans="1:20" x14ac:dyDescent="0.25">
      <c r="A532" t="s">
        <v>454</v>
      </c>
      <c r="B532" s="2">
        <v>0.47638888888888892</v>
      </c>
      <c r="C532" t="s">
        <v>418</v>
      </c>
      <c r="D532" t="s">
        <v>456</v>
      </c>
      <c r="E532" t="s">
        <v>225</v>
      </c>
      <c r="F532" t="s">
        <v>231</v>
      </c>
      <c r="G532">
        <v>2</v>
      </c>
      <c r="H532">
        <f t="shared" ref="H532:H540" si="17">74-11</f>
        <v>63</v>
      </c>
      <c r="I532">
        <v>11</v>
      </c>
      <c r="J532">
        <v>0</v>
      </c>
      <c r="K532">
        <v>104</v>
      </c>
      <c r="L532">
        <v>20</v>
      </c>
      <c r="M532">
        <v>80</v>
      </c>
      <c r="N532">
        <v>0</v>
      </c>
      <c r="O532">
        <v>0</v>
      </c>
      <c r="P532">
        <v>202</v>
      </c>
      <c r="Q532">
        <v>9</v>
      </c>
      <c r="R532" t="s">
        <v>420</v>
      </c>
      <c r="S532" t="str">
        <f t="shared" si="16"/>
        <v>VSR2</v>
      </c>
      <c r="T532">
        <f>VLOOKUP(S532,Mang_Elev!$Q:$R,2,FALSE)</f>
        <v>0.13300000000000001</v>
      </c>
    </row>
    <row r="533" spans="1:20" x14ac:dyDescent="0.25">
      <c r="A533" t="s">
        <v>454</v>
      </c>
      <c r="B533" s="2">
        <v>0.47638888888888892</v>
      </c>
      <c r="C533" t="s">
        <v>418</v>
      </c>
      <c r="D533" t="s">
        <v>456</v>
      </c>
      <c r="E533" t="s">
        <v>225</v>
      </c>
      <c r="F533" t="s">
        <v>231</v>
      </c>
      <c r="G533">
        <v>2</v>
      </c>
      <c r="H533">
        <f t="shared" si="17"/>
        <v>63</v>
      </c>
      <c r="I533">
        <v>11</v>
      </c>
      <c r="J533">
        <v>0</v>
      </c>
      <c r="K533">
        <v>104</v>
      </c>
      <c r="L533">
        <v>20</v>
      </c>
      <c r="M533">
        <v>80</v>
      </c>
      <c r="N533">
        <v>0</v>
      </c>
      <c r="O533">
        <v>0</v>
      </c>
      <c r="P533">
        <v>131</v>
      </c>
      <c r="Q533">
        <v>10</v>
      </c>
      <c r="R533" t="s">
        <v>420</v>
      </c>
      <c r="S533" t="str">
        <f t="shared" si="16"/>
        <v>VSR2</v>
      </c>
      <c r="T533">
        <f>VLOOKUP(S533,Mang_Elev!$Q:$R,2,FALSE)</f>
        <v>0.13300000000000001</v>
      </c>
    </row>
    <row r="534" spans="1:20" x14ac:dyDescent="0.25">
      <c r="A534" t="s">
        <v>454</v>
      </c>
      <c r="B534" s="2">
        <v>0.47638888888888892</v>
      </c>
      <c r="C534" t="s">
        <v>418</v>
      </c>
      <c r="D534" t="s">
        <v>456</v>
      </c>
      <c r="E534" t="s">
        <v>225</v>
      </c>
      <c r="F534" t="s">
        <v>231</v>
      </c>
      <c r="G534">
        <v>2</v>
      </c>
      <c r="H534">
        <f t="shared" si="17"/>
        <v>63</v>
      </c>
      <c r="I534">
        <v>11</v>
      </c>
      <c r="J534">
        <v>0</v>
      </c>
      <c r="K534">
        <v>104</v>
      </c>
      <c r="L534">
        <v>20</v>
      </c>
      <c r="M534">
        <v>80</v>
      </c>
      <c r="N534">
        <v>0</v>
      </c>
      <c r="O534">
        <v>0</v>
      </c>
      <c r="P534">
        <v>115</v>
      </c>
      <c r="Q534">
        <v>6.5</v>
      </c>
      <c r="R534" t="s">
        <v>420</v>
      </c>
      <c r="S534" t="str">
        <f t="shared" si="16"/>
        <v>VSR2</v>
      </c>
      <c r="T534">
        <f>VLOOKUP(S534,Mang_Elev!$Q:$R,2,FALSE)</f>
        <v>0.13300000000000001</v>
      </c>
    </row>
    <row r="535" spans="1:20" x14ac:dyDescent="0.25">
      <c r="A535" t="s">
        <v>454</v>
      </c>
      <c r="B535" s="2">
        <v>0.47638888888888892</v>
      </c>
      <c r="C535" t="s">
        <v>418</v>
      </c>
      <c r="D535" t="s">
        <v>456</v>
      </c>
      <c r="E535" t="s">
        <v>225</v>
      </c>
      <c r="F535" t="s">
        <v>231</v>
      </c>
      <c r="G535">
        <v>2</v>
      </c>
      <c r="H535">
        <f t="shared" si="17"/>
        <v>63</v>
      </c>
      <c r="I535">
        <v>11</v>
      </c>
      <c r="J535">
        <v>0</v>
      </c>
      <c r="K535">
        <v>104</v>
      </c>
      <c r="L535">
        <v>20</v>
      </c>
      <c r="M535">
        <v>80</v>
      </c>
      <c r="N535">
        <v>0</v>
      </c>
      <c r="O535">
        <v>0</v>
      </c>
      <c r="P535">
        <v>157</v>
      </c>
      <c r="Q535">
        <v>7.5</v>
      </c>
      <c r="R535" t="s">
        <v>420</v>
      </c>
      <c r="S535" t="str">
        <f t="shared" si="16"/>
        <v>VSR2</v>
      </c>
      <c r="T535">
        <f>VLOOKUP(S535,Mang_Elev!$Q:$R,2,FALSE)</f>
        <v>0.13300000000000001</v>
      </c>
    </row>
    <row r="536" spans="1:20" x14ac:dyDescent="0.25">
      <c r="A536" t="s">
        <v>454</v>
      </c>
      <c r="B536" s="2">
        <v>0.47638888888888892</v>
      </c>
      <c r="C536" t="s">
        <v>418</v>
      </c>
      <c r="D536" t="s">
        <v>456</v>
      </c>
      <c r="E536" t="s">
        <v>225</v>
      </c>
      <c r="F536" t="s">
        <v>231</v>
      </c>
      <c r="G536">
        <v>2</v>
      </c>
      <c r="H536">
        <f t="shared" si="17"/>
        <v>63</v>
      </c>
      <c r="I536">
        <v>11</v>
      </c>
      <c r="J536">
        <v>0</v>
      </c>
      <c r="K536">
        <v>104</v>
      </c>
      <c r="L536">
        <v>20</v>
      </c>
      <c r="M536">
        <v>80</v>
      </c>
      <c r="N536">
        <v>0</v>
      </c>
      <c r="O536">
        <v>0</v>
      </c>
      <c r="P536">
        <v>102</v>
      </c>
      <c r="Q536">
        <v>8</v>
      </c>
      <c r="R536" t="s">
        <v>420</v>
      </c>
      <c r="S536" t="str">
        <f t="shared" si="16"/>
        <v>VSR2</v>
      </c>
      <c r="T536">
        <f>VLOOKUP(S536,Mang_Elev!$Q:$R,2,FALSE)</f>
        <v>0.13300000000000001</v>
      </c>
    </row>
    <row r="537" spans="1:20" x14ac:dyDescent="0.25">
      <c r="A537" t="s">
        <v>454</v>
      </c>
      <c r="B537" s="2">
        <v>0.47638888888888892</v>
      </c>
      <c r="C537" t="s">
        <v>418</v>
      </c>
      <c r="D537" t="s">
        <v>456</v>
      </c>
      <c r="E537" t="s">
        <v>225</v>
      </c>
      <c r="F537" t="s">
        <v>231</v>
      </c>
      <c r="G537">
        <v>2</v>
      </c>
      <c r="H537">
        <f t="shared" si="17"/>
        <v>63</v>
      </c>
      <c r="I537">
        <v>11</v>
      </c>
      <c r="J537">
        <v>0</v>
      </c>
      <c r="K537">
        <v>104</v>
      </c>
      <c r="L537">
        <v>20</v>
      </c>
      <c r="M537">
        <v>80</v>
      </c>
      <c r="N537">
        <v>0</v>
      </c>
      <c r="O537">
        <v>0</v>
      </c>
      <c r="P537">
        <v>96</v>
      </c>
      <c r="Q537">
        <v>6</v>
      </c>
      <c r="R537" t="s">
        <v>420</v>
      </c>
      <c r="S537" t="str">
        <f t="shared" si="16"/>
        <v>VSR2</v>
      </c>
      <c r="T537">
        <f>VLOOKUP(S537,Mang_Elev!$Q:$R,2,FALSE)</f>
        <v>0.13300000000000001</v>
      </c>
    </row>
    <row r="538" spans="1:20" x14ac:dyDescent="0.25">
      <c r="A538" t="s">
        <v>454</v>
      </c>
      <c r="B538" s="2">
        <v>0.47638888888888892</v>
      </c>
      <c r="C538" t="s">
        <v>418</v>
      </c>
      <c r="D538" t="s">
        <v>456</v>
      </c>
      <c r="E538" t="s">
        <v>225</v>
      </c>
      <c r="F538" t="s">
        <v>231</v>
      </c>
      <c r="G538">
        <v>2</v>
      </c>
      <c r="H538">
        <f t="shared" si="17"/>
        <v>63</v>
      </c>
      <c r="I538">
        <v>11</v>
      </c>
      <c r="J538">
        <v>0</v>
      </c>
      <c r="K538">
        <v>104</v>
      </c>
      <c r="L538">
        <v>20</v>
      </c>
      <c r="M538">
        <v>80</v>
      </c>
      <c r="N538">
        <v>0</v>
      </c>
      <c r="O538">
        <v>0</v>
      </c>
      <c r="P538">
        <v>149</v>
      </c>
      <c r="Q538">
        <v>6.5</v>
      </c>
      <c r="R538" t="s">
        <v>420</v>
      </c>
      <c r="S538" t="str">
        <f t="shared" si="16"/>
        <v>VSR2</v>
      </c>
      <c r="T538">
        <f>VLOOKUP(S538,Mang_Elev!$Q:$R,2,FALSE)</f>
        <v>0.13300000000000001</v>
      </c>
    </row>
    <row r="539" spans="1:20" x14ac:dyDescent="0.25">
      <c r="A539" t="s">
        <v>454</v>
      </c>
      <c r="B539" s="2">
        <v>0.47638888888888892</v>
      </c>
      <c r="C539" t="s">
        <v>418</v>
      </c>
      <c r="D539" t="s">
        <v>456</v>
      </c>
      <c r="E539" t="s">
        <v>225</v>
      </c>
      <c r="F539" t="s">
        <v>231</v>
      </c>
      <c r="G539">
        <v>2</v>
      </c>
      <c r="H539">
        <f t="shared" si="17"/>
        <v>63</v>
      </c>
      <c r="I539">
        <v>11</v>
      </c>
      <c r="J539">
        <v>0</v>
      </c>
      <c r="K539">
        <v>104</v>
      </c>
      <c r="L539">
        <v>20</v>
      </c>
      <c r="M539">
        <v>80</v>
      </c>
      <c r="N539">
        <v>0</v>
      </c>
      <c r="O539">
        <v>0</v>
      </c>
      <c r="P539">
        <v>118</v>
      </c>
      <c r="Q539">
        <v>7</v>
      </c>
      <c r="R539" t="s">
        <v>420</v>
      </c>
      <c r="S539" t="str">
        <f t="shared" si="16"/>
        <v>VSR2</v>
      </c>
      <c r="T539">
        <f>VLOOKUP(S539,Mang_Elev!$Q:$R,2,FALSE)</f>
        <v>0.13300000000000001</v>
      </c>
    </row>
    <row r="540" spans="1:20" x14ac:dyDescent="0.25">
      <c r="A540" t="s">
        <v>454</v>
      </c>
      <c r="B540" s="2">
        <v>0.47638888888888892</v>
      </c>
      <c r="C540" t="s">
        <v>418</v>
      </c>
      <c r="D540" t="s">
        <v>456</v>
      </c>
      <c r="E540" t="s">
        <v>225</v>
      </c>
      <c r="F540" t="s">
        <v>231</v>
      </c>
      <c r="G540">
        <v>2</v>
      </c>
      <c r="H540">
        <f t="shared" si="17"/>
        <v>63</v>
      </c>
      <c r="I540">
        <v>11</v>
      </c>
      <c r="J540">
        <v>0</v>
      </c>
      <c r="K540">
        <v>104</v>
      </c>
      <c r="L540">
        <v>20</v>
      </c>
      <c r="M540">
        <v>80</v>
      </c>
      <c r="N540">
        <v>0</v>
      </c>
      <c r="O540">
        <v>0</v>
      </c>
      <c r="P540">
        <v>110</v>
      </c>
      <c r="Q540">
        <v>6</v>
      </c>
      <c r="R540" t="s">
        <v>420</v>
      </c>
      <c r="S540" t="str">
        <f t="shared" si="16"/>
        <v>VSR2</v>
      </c>
      <c r="T540">
        <f>VLOOKUP(S540,Mang_Elev!$Q:$R,2,FALSE)</f>
        <v>0.13300000000000001</v>
      </c>
    </row>
    <row r="541" spans="1:20" x14ac:dyDescent="0.25">
      <c r="A541" t="s">
        <v>454</v>
      </c>
      <c r="B541" s="2">
        <v>0.47638888888888892</v>
      </c>
      <c r="C541" t="s">
        <v>418</v>
      </c>
      <c r="D541" t="s">
        <v>456</v>
      </c>
      <c r="E541" t="s">
        <v>225</v>
      </c>
      <c r="F541" t="s">
        <v>231</v>
      </c>
      <c r="G541">
        <v>2</v>
      </c>
      <c r="H541">
        <v>65</v>
      </c>
      <c r="I541">
        <v>8</v>
      </c>
      <c r="J541">
        <v>0</v>
      </c>
      <c r="K541">
        <v>105</v>
      </c>
      <c r="L541">
        <v>20</v>
      </c>
      <c r="M541">
        <v>80</v>
      </c>
      <c r="N541">
        <v>0</v>
      </c>
      <c r="O541">
        <v>0</v>
      </c>
      <c r="P541">
        <v>95</v>
      </c>
      <c r="Q541">
        <v>6</v>
      </c>
      <c r="R541" t="s">
        <v>420</v>
      </c>
      <c r="S541" t="str">
        <f t="shared" si="16"/>
        <v>VSR2</v>
      </c>
      <c r="T541">
        <f>VLOOKUP(S541,Mang_Elev!$Q:$R,2,FALSE)</f>
        <v>0.13300000000000001</v>
      </c>
    </row>
    <row r="542" spans="1:20" x14ac:dyDescent="0.25">
      <c r="A542" t="s">
        <v>454</v>
      </c>
      <c r="B542" s="2">
        <v>0.47638888888888892</v>
      </c>
      <c r="C542" t="s">
        <v>418</v>
      </c>
      <c r="D542" t="s">
        <v>456</v>
      </c>
      <c r="E542" t="s">
        <v>225</v>
      </c>
      <c r="F542" t="s">
        <v>231</v>
      </c>
      <c r="G542">
        <v>2</v>
      </c>
      <c r="H542">
        <v>65</v>
      </c>
      <c r="I542">
        <v>8</v>
      </c>
      <c r="J542">
        <v>0</v>
      </c>
      <c r="K542">
        <v>105</v>
      </c>
      <c r="L542">
        <v>20</v>
      </c>
      <c r="M542">
        <v>80</v>
      </c>
      <c r="N542">
        <v>0</v>
      </c>
      <c r="O542">
        <v>0</v>
      </c>
      <c r="P542">
        <v>74</v>
      </c>
      <c r="Q542">
        <v>5.5</v>
      </c>
      <c r="R542" t="s">
        <v>420</v>
      </c>
      <c r="S542" t="str">
        <f t="shared" si="16"/>
        <v>VSR2</v>
      </c>
      <c r="T542">
        <f>VLOOKUP(S542,Mang_Elev!$Q:$R,2,FALSE)</f>
        <v>0.13300000000000001</v>
      </c>
    </row>
    <row r="543" spans="1:20" x14ac:dyDescent="0.25">
      <c r="A543" t="s">
        <v>454</v>
      </c>
      <c r="B543" s="2">
        <v>0.47638888888888892</v>
      </c>
      <c r="C543" t="s">
        <v>418</v>
      </c>
      <c r="D543" t="s">
        <v>456</v>
      </c>
      <c r="E543" t="s">
        <v>225</v>
      </c>
      <c r="F543" t="s">
        <v>231</v>
      </c>
      <c r="G543">
        <v>2</v>
      </c>
      <c r="H543">
        <v>65</v>
      </c>
      <c r="I543">
        <v>8</v>
      </c>
      <c r="J543">
        <v>0</v>
      </c>
      <c r="K543">
        <v>105</v>
      </c>
      <c r="L543">
        <v>20</v>
      </c>
      <c r="M543">
        <v>80</v>
      </c>
      <c r="N543">
        <v>0</v>
      </c>
      <c r="O543">
        <v>0</v>
      </c>
      <c r="P543">
        <v>129</v>
      </c>
      <c r="Q543">
        <v>8.5</v>
      </c>
      <c r="R543" t="s">
        <v>420</v>
      </c>
      <c r="S543" t="str">
        <f t="shared" si="16"/>
        <v>VSR2</v>
      </c>
      <c r="T543">
        <f>VLOOKUP(S543,Mang_Elev!$Q:$R,2,FALSE)</f>
        <v>0.13300000000000001</v>
      </c>
    </row>
    <row r="544" spans="1:20" x14ac:dyDescent="0.25">
      <c r="A544" t="s">
        <v>454</v>
      </c>
      <c r="B544" s="2">
        <v>0.47638888888888892</v>
      </c>
      <c r="C544" t="s">
        <v>418</v>
      </c>
      <c r="D544" t="s">
        <v>456</v>
      </c>
      <c r="E544" t="s">
        <v>225</v>
      </c>
      <c r="F544" t="s">
        <v>231</v>
      </c>
      <c r="G544">
        <v>2</v>
      </c>
      <c r="H544">
        <v>65</v>
      </c>
      <c r="I544">
        <v>8</v>
      </c>
      <c r="J544">
        <v>0</v>
      </c>
      <c r="K544">
        <v>105</v>
      </c>
      <c r="L544">
        <v>20</v>
      </c>
      <c r="M544">
        <v>80</v>
      </c>
      <c r="N544">
        <v>0</v>
      </c>
      <c r="O544">
        <v>0</v>
      </c>
      <c r="P544">
        <v>136</v>
      </c>
      <c r="Q544">
        <v>8.5</v>
      </c>
      <c r="R544" t="s">
        <v>420</v>
      </c>
      <c r="S544" t="str">
        <f t="shared" si="16"/>
        <v>VSR2</v>
      </c>
      <c r="T544">
        <f>VLOOKUP(S544,Mang_Elev!$Q:$R,2,FALSE)</f>
        <v>0.13300000000000001</v>
      </c>
    </row>
    <row r="545" spans="1:20" x14ac:dyDescent="0.25">
      <c r="A545" t="s">
        <v>454</v>
      </c>
      <c r="B545" s="2">
        <v>0.47638888888888892</v>
      </c>
      <c r="C545" t="s">
        <v>418</v>
      </c>
      <c r="D545" t="s">
        <v>456</v>
      </c>
      <c r="E545" t="s">
        <v>225</v>
      </c>
      <c r="F545" t="s">
        <v>231</v>
      </c>
      <c r="G545">
        <v>2</v>
      </c>
      <c r="H545">
        <v>65</v>
      </c>
      <c r="I545">
        <v>8</v>
      </c>
      <c r="J545">
        <v>0</v>
      </c>
      <c r="K545">
        <v>105</v>
      </c>
      <c r="L545">
        <v>20</v>
      </c>
      <c r="M545">
        <v>80</v>
      </c>
      <c r="N545">
        <v>0</v>
      </c>
      <c r="O545">
        <v>0</v>
      </c>
      <c r="P545">
        <v>104</v>
      </c>
      <c r="Q545">
        <v>5.5</v>
      </c>
      <c r="R545" t="s">
        <v>420</v>
      </c>
      <c r="S545" t="str">
        <f t="shared" si="16"/>
        <v>VSR2</v>
      </c>
      <c r="T545">
        <f>VLOOKUP(S545,Mang_Elev!$Q:$R,2,FALSE)</f>
        <v>0.13300000000000001</v>
      </c>
    </row>
    <row r="546" spans="1:20" x14ac:dyDescent="0.25">
      <c r="A546" t="s">
        <v>454</v>
      </c>
      <c r="B546" s="2">
        <v>0.47638888888888892</v>
      </c>
      <c r="C546" t="s">
        <v>418</v>
      </c>
      <c r="D546" t="s">
        <v>456</v>
      </c>
      <c r="E546" t="s">
        <v>225</v>
      </c>
      <c r="F546" t="s">
        <v>231</v>
      </c>
      <c r="G546">
        <v>2</v>
      </c>
      <c r="H546">
        <v>65</v>
      </c>
      <c r="I546">
        <v>8</v>
      </c>
      <c r="J546">
        <v>0</v>
      </c>
      <c r="K546">
        <v>105</v>
      </c>
      <c r="L546">
        <v>20</v>
      </c>
      <c r="M546">
        <v>80</v>
      </c>
      <c r="N546">
        <v>0</v>
      </c>
      <c r="O546">
        <v>0</v>
      </c>
      <c r="P546">
        <v>132</v>
      </c>
      <c r="Q546">
        <v>5.5</v>
      </c>
      <c r="R546" t="s">
        <v>420</v>
      </c>
      <c r="S546" t="str">
        <f t="shared" si="16"/>
        <v>VSR2</v>
      </c>
      <c r="T546">
        <f>VLOOKUP(S546,Mang_Elev!$Q:$R,2,FALSE)</f>
        <v>0.13300000000000001</v>
      </c>
    </row>
    <row r="547" spans="1:20" x14ac:dyDescent="0.25">
      <c r="A547" t="s">
        <v>454</v>
      </c>
      <c r="B547" s="2">
        <v>0.47638888888888892</v>
      </c>
      <c r="C547" t="s">
        <v>418</v>
      </c>
      <c r="D547" t="s">
        <v>456</v>
      </c>
      <c r="E547" t="s">
        <v>225</v>
      </c>
      <c r="F547" t="s">
        <v>231</v>
      </c>
      <c r="G547">
        <v>2</v>
      </c>
      <c r="H547">
        <v>65</v>
      </c>
      <c r="I547">
        <v>8</v>
      </c>
      <c r="J547">
        <v>0</v>
      </c>
      <c r="K547">
        <v>105</v>
      </c>
      <c r="L547">
        <v>20</v>
      </c>
      <c r="M547">
        <v>80</v>
      </c>
      <c r="N547">
        <v>0</v>
      </c>
      <c r="O547">
        <v>0</v>
      </c>
      <c r="P547">
        <v>167</v>
      </c>
      <c r="Q547">
        <v>8</v>
      </c>
      <c r="R547" t="s">
        <v>420</v>
      </c>
      <c r="S547" t="str">
        <f t="shared" si="16"/>
        <v>VSR2</v>
      </c>
      <c r="T547">
        <f>VLOOKUP(S547,Mang_Elev!$Q:$R,2,FALSE)</f>
        <v>0.13300000000000001</v>
      </c>
    </row>
    <row r="548" spans="1:20" x14ac:dyDescent="0.25">
      <c r="A548" t="s">
        <v>454</v>
      </c>
      <c r="B548" s="2">
        <v>0.47638888888888892</v>
      </c>
      <c r="C548" t="s">
        <v>418</v>
      </c>
      <c r="D548" t="s">
        <v>456</v>
      </c>
      <c r="E548" t="s">
        <v>225</v>
      </c>
      <c r="F548" t="s">
        <v>231</v>
      </c>
      <c r="G548">
        <v>2</v>
      </c>
      <c r="H548">
        <v>65</v>
      </c>
      <c r="I548">
        <v>8</v>
      </c>
      <c r="J548">
        <v>0</v>
      </c>
      <c r="K548">
        <v>105</v>
      </c>
      <c r="L548">
        <v>20</v>
      </c>
      <c r="M548">
        <v>80</v>
      </c>
      <c r="N548">
        <v>0</v>
      </c>
      <c r="O548">
        <v>0</v>
      </c>
      <c r="P548">
        <v>105</v>
      </c>
      <c r="Q548">
        <v>6.5</v>
      </c>
      <c r="R548" t="s">
        <v>420</v>
      </c>
      <c r="S548" t="str">
        <f t="shared" si="16"/>
        <v>VSR2</v>
      </c>
      <c r="T548">
        <f>VLOOKUP(S548,Mang_Elev!$Q:$R,2,FALSE)</f>
        <v>0.13300000000000001</v>
      </c>
    </row>
    <row r="549" spans="1:20" x14ac:dyDescent="0.25">
      <c r="A549" t="s">
        <v>454</v>
      </c>
      <c r="B549" s="2">
        <v>0.47638888888888892</v>
      </c>
      <c r="C549" t="s">
        <v>418</v>
      </c>
      <c r="D549" t="s">
        <v>456</v>
      </c>
      <c r="E549" t="s">
        <v>225</v>
      </c>
      <c r="F549" t="s">
        <v>231</v>
      </c>
      <c r="G549">
        <v>2</v>
      </c>
      <c r="H549">
        <v>65</v>
      </c>
      <c r="I549">
        <v>8</v>
      </c>
      <c r="J549">
        <v>0</v>
      </c>
      <c r="K549">
        <v>105</v>
      </c>
      <c r="L549">
        <v>20</v>
      </c>
      <c r="M549">
        <v>80</v>
      </c>
      <c r="N549">
        <v>0</v>
      </c>
      <c r="O549">
        <v>0</v>
      </c>
      <c r="P549">
        <v>192</v>
      </c>
      <c r="Q549">
        <v>10</v>
      </c>
      <c r="R549" t="s">
        <v>420</v>
      </c>
      <c r="S549" t="str">
        <f t="shared" si="16"/>
        <v>VSR2</v>
      </c>
      <c r="T549">
        <f>VLOOKUP(S549,Mang_Elev!$Q:$R,2,FALSE)</f>
        <v>0.13300000000000001</v>
      </c>
    </row>
    <row r="550" spans="1:20" x14ac:dyDescent="0.25">
      <c r="A550" t="s">
        <v>454</v>
      </c>
      <c r="B550" s="2">
        <v>0.47638888888888892</v>
      </c>
      <c r="C550" t="s">
        <v>418</v>
      </c>
      <c r="D550" t="s">
        <v>456</v>
      </c>
      <c r="E550" t="s">
        <v>225</v>
      </c>
      <c r="F550" t="s">
        <v>231</v>
      </c>
      <c r="G550">
        <v>2</v>
      </c>
      <c r="H550">
        <v>65</v>
      </c>
      <c r="I550">
        <v>8</v>
      </c>
      <c r="J550">
        <v>0</v>
      </c>
      <c r="K550">
        <v>105</v>
      </c>
      <c r="L550">
        <v>20</v>
      </c>
      <c r="M550">
        <v>80</v>
      </c>
      <c r="N550">
        <v>0</v>
      </c>
      <c r="O550">
        <v>0</v>
      </c>
      <c r="P550">
        <v>98</v>
      </c>
      <c r="Q550">
        <v>8</v>
      </c>
      <c r="R550" t="s">
        <v>420</v>
      </c>
      <c r="S550" t="str">
        <f t="shared" si="16"/>
        <v>VSR2</v>
      </c>
      <c r="T550">
        <f>VLOOKUP(S550,Mang_Elev!$Q:$R,2,FALSE)</f>
        <v>0.13300000000000001</v>
      </c>
    </row>
    <row r="551" spans="1:20" x14ac:dyDescent="0.25">
      <c r="A551" t="s">
        <v>457</v>
      </c>
      <c r="B551" s="2">
        <v>0.39999999999999997</v>
      </c>
      <c r="C551" t="s">
        <v>418</v>
      </c>
      <c r="D551" t="s">
        <v>458</v>
      </c>
      <c r="E551" t="s">
        <v>225</v>
      </c>
      <c r="F551" t="s">
        <v>238</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457</v>
      </c>
      <c r="B552" s="2">
        <v>0.39999999999999997</v>
      </c>
      <c r="C552" t="s">
        <v>418</v>
      </c>
      <c r="D552" t="s">
        <v>458</v>
      </c>
      <c r="E552" t="s">
        <v>225</v>
      </c>
      <c r="F552" t="s">
        <v>238</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457</v>
      </c>
      <c r="B553" s="2">
        <v>0.39999999999999997</v>
      </c>
      <c r="C553" t="s">
        <v>418</v>
      </c>
      <c r="D553" t="s">
        <v>458</v>
      </c>
      <c r="E553" t="s">
        <v>225</v>
      </c>
      <c r="F553" t="s">
        <v>238</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457</v>
      </c>
      <c r="B554" s="2">
        <v>0.39999999999999997</v>
      </c>
      <c r="C554" t="s">
        <v>418</v>
      </c>
      <c r="D554" t="s">
        <v>458</v>
      </c>
      <c r="E554" t="s">
        <v>225</v>
      </c>
      <c r="F554" t="s">
        <v>238</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457</v>
      </c>
      <c r="B555" s="2">
        <v>0.39999999999999997</v>
      </c>
      <c r="C555" t="s">
        <v>418</v>
      </c>
      <c r="D555" t="s">
        <v>458</v>
      </c>
      <c r="E555" t="s">
        <v>225</v>
      </c>
      <c r="F555" t="s">
        <v>238</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457</v>
      </c>
      <c r="B556" s="2">
        <v>0.39999999999999997</v>
      </c>
      <c r="C556" t="s">
        <v>418</v>
      </c>
      <c r="D556" t="s">
        <v>458</v>
      </c>
      <c r="E556" t="s">
        <v>225</v>
      </c>
      <c r="F556" t="s">
        <v>238</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457</v>
      </c>
      <c r="B557" s="2">
        <v>0.39999999999999997</v>
      </c>
      <c r="C557" t="s">
        <v>418</v>
      </c>
      <c r="D557" t="s">
        <v>458</v>
      </c>
      <c r="E557" t="s">
        <v>225</v>
      </c>
      <c r="F557" t="s">
        <v>238</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457</v>
      </c>
      <c r="B558" s="2">
        <v>0.39999999999999997</v>
      </c>
      <c r="C558" t="s">
        <v>418</v>
      </c>
      <c r="D558" t="s">
        <v>458</v>
      </c>
      <c r="E558" t="s">
        <v>225</v>
      </c>
      <c r="F558" t="s">
        <v>238</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457</v>
      </c>
      <c r="B559" s="2">
        <v>0.39999999999999997</v>
      </c>
      <c r="C559" t="s">
        <v>418</v>
      </c>
      <c r="D559" t="s">
        <v>458</v>
      </c>
      <c r="E559" t="s">
        <v>225</v>
      </c>
      <c r="F559" t="s">
        <v>238</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457</v>
      </c>
      <c r="B560" s="2">
        <v>0.39999999999999997</v>
      </c>
      <c r="C560" t="s">
        <v>418</v>
      </c>
      <c r="D560" t="s">
        <v>458</v>
      </c>
      <c r="E560" t="s">
        <v>225</v>
      </c>
      <c r="F560" t="s">
        <v>238</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457</v>
      </c>
      <c r="B561" s="2">
        <v>0.39999999999999997</v>
      </c>
      <c r="C561" t="s">
        <v>418</v>
      </c>
      <c r="D561" t="s">
        <v>458</v>
      </c>
      <c r="E561" t="s">
        <v>225</v>
      </c>
      <c r="F561" t="s">
        <v>238</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457</v>
      </c>
      <c r="B562" s="2">
        <v>0.39999999999999997</v>
      </c>
      <c r="C562" t="s">
        <v>418</v>
      </c>
      <c r="D562" t="s">
        <v>458</v>
      </c>
      <c r="E562" t="s">
        <v>225</v>
      </c>
      <c r="F562" t="s">
        <v>238</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457</v>
      </c>
      <c r="B563" s="2">
        <v>0.39999999999999997</v>
      </c>
      <c r="C563" t="s">
        <v>418</v>
      </c>
      <c r="D563" t="s">
        <v>458</v>
      </c>
      <c r="E563" t="s">
        <v>225</v>
      </c>
      <c r="F563" t="s">
        <v>238</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457</v>
      </c>
      <c r="B564" s="2">
        <v>0.39999999999999997</v>
      </c>
      <c r="C564" t="s">
        <v>418</v>
      </c>
      <c r="D564" t="s">
        <v>458</v>
      </c>
      <c r="E564" t="s">
        <v>225</v>
      </c>
      <c r="F564" t="s">
        <v>238</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457</v>
      </c>
      <c r="B565" s="2">
        <v>0.39999999999999997</v>
      </c>
      <c r="C565" t="s">
        <v>418</v>
      </c>
      <c r="D565" t="s">
        <v>458</v>
      </c>
      <c r="E565" t="s">
        <v>225</v>
      </c>
      <c r="F565" t="s">
        <v>238</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457</v>
      </c>
      <c r="B566" s="2">
        <v>0.39999999999999997</v>
      </c>
      <c r="C566" t="s">
        <v>418</v>
      </c>
      <c r="D566" t="s">
        <v>458</v>
      </c>
      <c r="E566" t="s">
        <v>225</v>
      </c>
      <c r="F566" t="s">
        <v>238</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457</v>
      </c>
      <c r="B567" s="2">
        <v>0.39999999999999997</v>
      </c>
      <c r="C567" t="s">
        <v>418</v>
      </c>
      <c r="D567" t="s">
        <v>458</v>
      </c>
      <c r="E567" t="s">
        <v>225</v>
      </c>
      <c r="F567" t="s">
        <v>238</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457</v>
      </c>
      <c r="B568" s="2">
        <v>0.39999999999999997</v>
      </c>
      <c r="C568" t="s">
        <v>418</v>
      </c>
      <c r="D568" t="s">
        <v>458</v>
      </c>
      <c r="E568" t="s">
        <v>225</v>
      </c>
      <c r="F568" t="s">
        <v>238</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457</v>
      </c>
      <c r="B569" s="2">
        <v>0.39999999999999997</v>
      </c>
      <c r="C569" t="s">
        <v>418</v>
      </c>
      <c r="D569" t="s">
        <v>458</v>
      </c>
      <c r="E569" t="s">
        <v>225</v>
      </c>
      <c r="F569" t="s">
        <v>238</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457</v>
      </c>
      <c r="B570" s="2">
        <v>0.39999999999999997</v>
      </c>
      <c r="C570" t="s">
        <v>418</v>
      </c>
      <c r="D570" t="s">
        <v>458</v>
      </c>
      <c r="E570" t="s">
        <v>225</v>
      </c>
      <c r="F570" t="s">
        <v>238</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457</v>
      </c>
      <c r="B571" s="2">
        <v>0.46180555555555558</v>
      </c>
      <c r="C571" t="s">
        <v>418</v>
      </c>
      <c r="D571" t="s">
        <v>455</v>
      </c>
      <c r="E571" t="s">
        <v>225</v>
      </c>
      <c r="F571" t="s">
        <v>238</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457</v>
      </c>
      <c r="B572" s="2">
        <v>0.46180555555555558</v>
      </c>
      <c r="C572" t="s">
        <v>418</v>
      </c>
      <c r="D572" t="s">
        <v>455</v>
      </c>
      <c r="E572" t="s">
        <v>225</v>
      </c>
      <c r="F572" t="s">
        <v>238</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457</v>
      </c>
      <c r="B573" s="2">
        <v>0.46180555555555558</v>
      </c>
      <c r="C573" t="s">
        <v>418</v>
      </c>
      <c r="D573" t="s">
        <v>455</v>
      </c>
      <c r="E573" t="s">
        <v>225</v>
      </c>
      <c r="F573" t="s">
        <v>238</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457</v>
      </c>
      <c r="B574" s="2">
        <v>0.46180555555555558</v>
      </c>
      <c r="C574" t="s">
        <v>418</v>
      </c>
      <c r="D574" t="s">
        <v>455</v>
      </c>
      <c r="E574" t="s">
        <v>225</v>
      </c>
      <c r="F574" t="s">
        <v>238</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457</v>
      </c>
      <c r="B575" s="2">
        <v>0.46180555555555558</v>
      </c>
      <c r="C575" t="s">
        <v>418</v>
      </c>
      <c r="D575" t="s">
        <v>455</v>
      </c>
      <c r="E575" t="s">
        <v>225</v>
      </c>
      <c r="F575" t="s">
        <v>238</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457</v>
      </c>
      <c r="B576" s="2">
        <v>0.46180555555555558</v>
      </c>
      <c r="C576" t="s">
        <v>418</v>
      </c>
      <c r="D576" t="s">
        <v>455</v>
      </c>
      <c r="E576" t="s">
        <v>225</v>
      </c>
      <c r="F576" t="s">
        <v>238</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457</v>
      </c>
      <c r="B577" s="2">
        <v>0.46180555555555558</v>
      </c>
      <c r="C577" t="s">
        <v>418</v>
      </c>
      <c r="D577" t="s">
        <v>455</v>
      </c>
      <c r="E577" t="s">
        <v>225</v>
      </c>
      <c r="F577" t="s">
        <v>238</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457</v>
      </c>
      <c r="B578" s="2">
        <v>0.46180555555555558</v>
      </c>
      <c r="C578" t="s">
        <v>418</v>
      </c>
      <c r="D578" t="s">
        <v>455</v>
      </c>
      <c r="E578" t="s">
        <v>225</v>
      </c>
      <c r="F578" t="s">
        <v>238</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457</v>
      </c>
      <c r="B579" s="2">
        <v>0.46180555555555558</v>
      </c>
      <c r="C579" t="s">
        <v>418</v>
      </c>
      <c r="D579" t="s">
        <v>455</v>
      </c>
      <c r="E579" t="s">
        <v>225</v>
      </c>
      <c r="F579" t="s">
        <v>238</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457</v>
      </c>
      <c r="B580" s="2">
        <v>0.46180555555555558</v>
      </c>
      <c r="C580" t="s">
        <v>418</v>
      </c>
      <c r="D580" t="s">
        <v>455</v>
      </c>
      <c r="E580" t="s">
        <v>225</v>
      </c>
      <c r="F580" t="s">
        <v>238</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457</v>
      </c>
      <c r="B581" s="2">
        <v>0.46180555555555558</v>
      </c>
      <c r="C581" t="s">
        <v>418</v>
      </c>
      <c r="D581" t="s">
        <v>455</v>
      </c>
      <c r="E581" t="s">
        <v>225</v>
      </c>
      <c r="F581" t="s">
        <v>238</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457</v>
      </c>
      <c r="B582" s="2">
        <v>0.46180555555555558</v>
      </c>
      <c r="C582" t="s">
        <v>418</v>
      </c>
      <c r="D582" t="s">
        <v>455</v>
      </c>
      <c r="E582" t="s">
        <v>225</v>
      </c>
      <c r="F582" t="s">
        <v>238</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457</v>
      </c>
      <c r="B583" s="2">
        <v>0.46180555555555558</v>
      </c>
      <c r="C583" t="s">
        <v>418</v>
      </c>
      <c r="D583" t="s">
        <v>455</v>
      </c>
      <c r="E583" t="s">
        <v>225</v>
      </c>
      <c r="F583" t="s">
        <v>238</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457</v>
      </c>
      <c r="B584" s="2">
        <v>0.46180555555555558</v>
      </c>
      <c r="C584" t="s">
        <v>418</v>
      </c>
      <c r="D584" t="s">
        <v>455</v>
      </c>
      <c r="E584" t="s">
        <v>225</v>
      </c>
      <c r="F584" t="s">
        <v>238</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457</v>
      </c>
      <c r="B585" s="2">
        <v>0.46180555555555558</v>
      </c>
      <c r="C585" t="s">
        <v>418</v>
      </c>
      <c r="D585" t="s">
        <v>455</v>
      </c>
      <c r="E585" t="s">
        <v>225</v>
      </c>
      <c r="F585" t="s">
        <v>238</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457</v>
      </c>
      <c r="B586" s="2">
        <v>0.46180555555555558</v>
      </c>
      <c r="C586" t="s">
        <v>418</v>
      </c>
      <c r="D586" t="s">
        <v>455</v>
      </c>
      <c r="E586" t="s">
        <v>225</v>
      </c>
      <c r="F586" t="s">
        <v>238</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457</v>
      </c>
      <c r="B587" s="2">
        <v>0.46180555555555558</v>
      </c>
      <c r="C587" t="s">
        <v>418</v>
      </c>
      <c r="D587" t="s">
        <v>455</v>
      </c>
      <c r="E587" t="s">
        <v>225</v>
      </c>
      <c r="F587" t="s">
        <v>238</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457</v>
      </c>
      <c r="B588" s="2">
        <v>0.46180555555555558</v>
      </c>
      <c r="C588" t="s">
        <v>418</v>
      </c>
      <c r="D588" t="s">
        <v>455</v>
      </c>
      <c r="E588" t="s">
        <v>225</v>
      </c>
      <c r="F588" t="s">
        <v>238</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457</v>
      </c>
      <c r="B589" s="2">
        <v>0.46180555555555558</v>
      </c>
      <c r="C589" t="s">
        <v>418</v>
      </c>
      <c r="D589" t="s">
        <v>455</v>
      </c>
      <c r="E589" t="s">
        <v>225</v>
      </c>
      <c r="F589" t="s">
        <v>238</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457</v>
      </c>
      <c r="B590" s="2">
        <v>0.46180555555555558</v>
      </c>
      <c r="C590" t="s">
        <v>418</v>
      </c>
      <c r="D590" t="s">
        <v>455</v>
      </c>
      <c r="E590" t="s">
        <v>225</v>
      </c>
      <c r="F590" t="s">
        <v>238</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457</v>
      </c>
      <c r="B591" s="2">
        <v>0.58750000000000002</v>
      </c>
      <c r="C591" t="s">
        <v>418</v>
      </c>
      <c r="D591" t="s">
        <v>455</v>
      </c>
      <c r="E591" t="s">
        <v>225</v>
      </c>
      <c r="F591" t="s">
        <v>238</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457</v>
      </c>
      <c r="B592" s="2">
        <v>0.58750000000000002</v>
      </c>
      <c r="C592" t="s">
        <v>418</v>
      </c>
      <c r="D592" t="s">
        <v>455</v>
      </c>
      <c r="E592" t="s">
        <v>225</v>
      </c>
      <c r="F592" t="s">
        <v>238</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457</v>
      </c>
      <c r="B593" s="2">
        <v>0.58750000000000002</v>
      </c>
      <c r="C593" t="s">
        <v>418</v>
      </c>
      <c r="D593" t="s">
        <v>455</v>
      </c>
      <c r="E593" t="s">
        <v>225</v>
      </c>
      <c r="F593" t="s">
        <v>238</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457</v>
      </c>
      <c r="B594" s="2">
        <v>0.58750000000000002</v>
      </c>
      <c r="C594" t="s">
        <v>418</v>
      </c>
      <c r="D594" t="s">
        <v>455</v>
      </c>
      <c r="E594" t="s">
        <v>225</v>
      </c>
      <c r="F594" t="s">
        <v>238</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457</v>
      </c>
      <c r="B595" s="2">
        <v>0.58750000000000002</v>
      </c>
      <c r="C595" t="s">
        <v>418</v>
      </c>
      <c r="D595" t="s">
        <v>455</v>
      </c>
      <c r="E595" t="s">
        <v>225</v>
      </c>
      <c r="F595" t="s">
        <v>238</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457</v>
      </c>
      <c r="B596" s="2">
        <v>0.58750000000000002</v>
      </c>
      <c r="C596" t="s">
        <v>418</v>
      </c>
      <c r="D596" t="s">
        <v>455</v>
      </c>
      <c r="E596" t="s">
        <v>225</v>
      </c>
      <c r="F596" t="s">
        <v>238</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457</v>
      </c>
      <c r="B597" s="2">
        <v>0.58750000000000002</v>
      </c>
      <c r="C597" t="s">
        <v>418</v>
      </c>
      <c r="D597" t="s">
        <v>455</v>
      </c>
      <c r="E597" t="s">
        <v>225</v>
      </c>
      <c r="F597" t="s">
        <v>238</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457</v>
      </c>
      <c r="B598" s="2">
        <v>0.58750000000000002</v>
      </c>
      <c r="C598" t="s">
        <v>418</v>
      </c>
      <c r="D598" t="s">
        <v>455</v>
      </c>
      <c r="E598" t="s">
        <v>225</v>
      </c>
      <c r="F598" t="s">
        <v>238</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457</v>
      </c>
      <c r="B599" s="2">
        <v>0.58750000000000002</v>
      </c>
      <c r="C599" t="s">
        <v>418</v>
      </c>
      <c r="D599" t="s">
        <v>455</v>
      </c>
      <c r="E599" t="s">
        <v>225</v>
      </c>
      <c r="F599" t="s">
        <v>238</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457</v>
      </c>
      <c r="B600" s="2">
        <v>0.58750000000000002</v>
      </c>
      <c r="C600" t="s">
        <v>418</v>
      </c>
      <c r="D600" t="s">
        <v>455</v>
      </c>
      <c r="E600" t="s">
        <v>225</v>
      </c>
      <c r="F600" t="s">
        <v>238</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457</v>
      </c>
      <c r="B601" s="2">
        <v>0.58750000000000002</v>
      </c>
      <c r="C601" t="s">
        <v>418</v>
      </c>
      <c r="D601" t="s">
        <v>455</v>
      </c>
      <c r="E601" t="s">
        <v>225</v>
      </c>
      <c r="F601" t="s">
        <v>238</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457</v>
      </c>
      <c r="B602" s="2">
        <v>0.58750000000000002</v>
      </c>
      <c r="C602" t="s">
        <v>418</v>
      </c>
      <c r="D602" t="s">
        <v>455</v>
      </c>
      <c r="E602" t="s">
        <v>225</v>
      </c>
      <c r="F602" t="s">
        <v>238</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457</v>
      </c>
      <c r="B603" s="2">
        <v>0.58750000000000002</v>
      </c>
      <c r="C603" t="s">
        <v>418</v>
      </c>
      <c r="D603" t="s">
        <v>455</v>
      </c>
      <c r="E603" t="s">
        <v>225</v>
      </c>
      <c r="F603" t="s">
        <v>238</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457</v>
      </c>
      <c r="B604" s="2">
        <v>0.58750000000000002</v>
      </c>
      <c r="C604" t="s">
        <v>418</v>
      </c>
      <c r="D604" t="s">
        <v>455</v>
      </c>
      <c r="E604" t="s">
        <v>225</v>
      </c>
      <c r="F604" t="s">
        <v>238</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457</v>
      </c>
      <c r="B605" s="2">
        <v>0.58750000000000002</v>
      </c>
      <c r="C605" t="s">
        <v>418</v>
      </c>
      <c r="D605" t="s">
        <v>455</v>
      </c>
      <c r="E605" t="s">
        <v>225</v>
      </c>
      <c r="F605" t="s">
        <v>238</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457</v>
      </c>
      <c r="B606" s="2">
        <v>0.58750000000000002</v>
      </c>
      <c r="C606" t="s">
        <v>418</v>
      </c>
      <c r="D606" t="s">
        <v>455</v>
      </c>
      <c r="E606" t="s">
        <v>225</v>
      </c>
      <c r="F606" t="s">
        <v>238</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457</v>
      </c>
      <c r="B607" s="2">
        <v>0.58750000000000002</v>
      </c>
      <c r="C607" t="s">
        <v>418</v>
      </c>
      <c r="D607" t="s">
        <v>455</v>
      </c>
      <c r="E607" t="s">
        <v>225</v>
      </c>
      <c r="F607" t="s">
        <v>238</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457</v>
      </c>
      <c r="B608" s="2">
        <v>0.58750000000000002</v>
      </c>
      <c r="C608" t="s">
        <v>418</v>
      </c>
      <c r="D608" t="s">
        <v>455</v>
      </c>
      <c r="E608" t="s">
        <v>225</v>
      </c>
      <c r="F608" t="s">
        <v>238</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457</v>
      </c>
      <c r="B609" s="2">
        <v>0.58750000000000002</v>
      </c>
      <c r="C609" t="s">
        <v>418</v>
      </c>
      <c r="D609" t="s">
        <v>455</v>
      </c>
      <c r="E609" t="s">
        <v>225</v>
      </c>
      <c r="F609" t="s">
        <v>238</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457</v>
      </c>
      <c r="B610" s="2">
        <v>0.58750000000000002</v>
      </c>
      <c r="C610" t="s">
        <v>418</v>
      </c>
      <c r="D610" t="s">
        <v>455</v>
      </c>
      <c r="E610" t="s">
        <v>225</v>
      </c>
      <c r="F610" t="s">
        <v>238</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459</v>
      </c>
      <c r="B611" s="2">
        <v>0.45069444444444445</v>
      </c>
      <c r="C611" t="s">
        <v>418</v>
      </c>
      <c r="D611" t="s">
        <v>61</v>
      </c>
      <c r="E611" t="s">
        <v>225</v>
      </c>
      <c r="F611" t="s">
        <v>238</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459</v>
      </c>
      <c r="B612" s="2">
        <v>0.45069444444444445</v>
      </c>
      <c r="C612" t="s">
        <v>418</v>
      </c>
      <c r="D612" t="s">
        <v>61</v>
      </c>
      <c r="E612" t="s">
        <v>225</v>
      </c>
      <c r="F612" t="s">
        <v>238</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459</v>
      </c>
      <c r="B613" s="2">
        <v>0.45069444444444445</v>
      </c>
      <c r="C613" t="s">
        <v>418</v>
      </c>
      <c r="D613" t="s">
        <v>61</v>
      </c>
      <c r="E613" t="s">
        <v>225</v>
      </c>
      <c r="F613" t="s">
        <v>238</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459</v>
      </c>
      <c r="B614" s="2">
        <v>0.45069444444444445</v>
      </c>
      <c r="C614" t="s">
        <v>418</v>
      </c>
      <c r="D614" t="s">
        <v>61</v>
      </c>
      <c r="E614" t="s">
        <v>225</v>
      </c>
      <c r="F614" t="s">
        <v>238</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459</v>
      </c>
      <c r="B615" s="2">
        <v>0.45069444444444445</v>
      </c>
      <c r="C615" t="s">
        <v>418</v>
      </c>
      <c r="D615" t="s">
        <v>61</v>
      </c>
      <c r="E615" t="s">
        <v>225</v>
      </c>
      <c r="F615" t="s">
        <v>238</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459</v>
      </c>
      <c r="B616" s="2">
        <v>0.45069444444444445</v>
      </c>
      <c r="C616" t="s">
        <v>418</v>
      </c>
      <c r="D616" t="s">
        <v>61</v>
      </c>
      <c r="E616" t="s">
        <v>225</v>
      </c>
      <c r="F616" t="s">
        <v>238</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459</v>
      </c>
      <c r="B617" s="2">
        <v>0.45069444444444445</v>
      </c>
      <c r="C617" t="s">
        <v>418</v>
      </c>
      <c r="D617" t="s">
        <v>61</v>
      </c>
      <c r="E617" t="s">
        <v>225</v>
      </c>
      <c r="F617" t="s">
        <v>238</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459</v>
      </c>
      <c r="B618" s="2">
        <v>0.45069444444444445</v>
      </c>
      <c r="C618" t="s">
        <v>418</v>
      </c>
      <c r="D618" t="s">
        <v>61</v>
      </c>
      <c r="E618" t="s">
        <v>225</v>
      </c>
      <c r="F618" t="s">
        <v>238</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459</v>
      </c>
      <c r="B619" s="2">
        <v>0.45069444444444445</v>
      </c>
      <c r="C619" t="s">
        <v>418</v>
      </c>
      <c r="D619" t="s">
        <v>61</v>
      </c>
      <c r="E619" t="s">
        <v>225</v>
      </c>
      <c r="F619" t="s">
        <v>238</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459</v>
      </c>
      <c r="B620" s="2">
        <v>0.45069444444444445</v>
      </c>
      <c r="C620" t="s">
        <v>418</v>
      </c>
      <c r="D620" t="s">
        <v>61</v>
      </c>
      <c r="E620" t="s">
        <v>225</v>
      </c>
      <c r="F620" t="s">
        <v>238</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459</v>
      </c>
      <c r="B621" s="2">
        <v>0.45069444444444445</v>
      </c>
      <c r="C621" t="s">
        <v>418</v>
      </c>
      <c r="D621" t="s">
        <v>61</v>
      </c>
      <c r="E621" t="s">
        <v>225</v>
      </c>
      <c r="F621" t="s">
        <v>238</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459</v>
      </c>
      <c r="B622" s="2">
        <v>0.45069444444444445</v>
      </c>
      <c r="C622" t="s">
        <v>418</v>
      </c>
      <c r="D622" t="s">
        <v>61</v>
      </c>
      <c r="E622" t="s">
        <v>225</v>
      </c>
      <c r="F622" t="s">
        <v>238</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459</v>
      </c>
      <c r="B623" s="2">
        <v>0.45069444444444445</v>
      </c>
      <c r="C623" t="s">
        <v>418</v>
      </c>
      <c r="D623" t="s">
        <v>61</v>
      </c>
      <c r="E623" t="s">
        <v>225</v>
      </c>
      <c r="F623" t="s">
        <v>238</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459</v>
      </c>
      <c r="B624" s="2">
        <v>0.45069444444444445</v>
      </c>
      <c r="C624" t="s">
        <v>418</v>
      </c>
      <c r="D624" t="s">
        <v>61</v>
      </c>
      <c r="E624" t="s">
        <v>225</v>
      </c>
      <c r="F624" t="s">
        <v>238</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459</v>
      </c>
      <c r="B625" s="2">
        <v>0.45069444444444445</v>
      </c>
      <c r="C625" t="s">
        <v>418</v>
      </c>
      <c r="D625" t="s">
        <v>61</v>
      </c>
      <c r="E625" t="s">
        <v>225</v>
      </c>
      <c r="F625" t="s">
        <v>238</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459</v>
      </c>
      <c r="B626" s="2">
        <v>0.45069444444444445</v>
      </c>
      <c r="C626" t="s">
        <v>418</v>
      </c>
      <c r="D626" t="s">
        <v>61</v>
      </c>
      <c r="E626" t="s">
        <v>225</v>
      </c>
      <c r="F626" t="s">
        <v>238</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459</v>
      </c>
      <c r="B627" s="2">
        <v>0.45069444444444445</v>
      </c>
      <c r="C627" t="s">
        <v>418</v>
      </c>
      <c r="D627" t="s">
        <v>61</v>
      </c>
      <c r="E627" t="s">
        <v>225</v>
      </c>
      <c r="F627" t="s">
        <v>238</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459</v>
      </c>
      <c r="B628" s="2">
        <v>0.45069444444444445</v>
      </c>
      <c r="C628" t="s">
        <v>418</v>
      </c>
      <c r="D628" t="s">
        <v>61</v>
      </c>
      <c r="E628" t="s">
        <v>225</v>
      </c>
      <c r="F628" t="s">
        <v>238</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459</v>
      </c>
      <c r="B629" s="2">
        <v>0.45069444444444445</v>
      </c>
      <c r="C629" t="s">
        <v>418</v>
      </c>
      <c r="D629" t="s">
        <v>61</v>
      </c>
      <c r="E629" t="s">
        <v>225</v>
      </c>
      <c r="F629" t="s">
        <v>238</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459</v>
      </c>
      <c r="B630" s="2">
        <v>0.45069444444444445</v>
      </c>
      <c r="C630" t="s">
        <v>418</v>
      </c>
      <c r="D630" t="s">
        <v>61</v>
      </c>
      <c r="E630" t="s">
        <v>225</v>
      </c>
      <c r="F630" t="s">
        <v>238</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459</v>
      </c>
      <c r="B631" s="2">
        <v>0.55833333333333335</v>
      </c>
      <c r="C631" t="s">
        <v>418</v>
      </c>
      <c r="D631" t="s">
        <v>455</v>
      </c>
      <c r="E631" t="s">
        <v>225</v>
      </c>
      <c r="F631" t="s">
        <v>238</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459</v>
      </c>
      <c r="B632" s="2">
        <v>0.55833333333333335</v>
      </c>
      <c r="C632" t="s">
        <v>418</v>
      </c>
      <c r="D632" t="s">
        <v>455</v>
      </c>
      <c r="E632" t="s">
        <v>225</v>
      </c>
      <c r="F632" t="s">
        <v>238</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459</v>
      </c>
      <c r="B633" s="2">
        <v>0.55833333333333335</v>
      </c>
      <c r="C633" t="s">
        <v>418</v>
      </c>
      <c r="D633" t="s">
        <v>455</v>
      </c>
      <c r="E633" t="s">
        <v>225</v>
      </c>
      <c r="F633" t="s">
        <v>238</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459</v>
      </c>
      <c r="B634" s="2">
        <v>0.55833333333333335</v>
      </c>
      <c r="C634" t="s">
        <v>418</v>
      </c>
      <c r="D634" t="s">
        <v>455</v>
      </c>
      <c r="E634" t="s">
        <v>225</v>
      </c>
      <c r="F634" t="s">
        <v>238</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459</v>
      </c>
      <c r="B635" s="2">
        <v>0.55833333333333335</v>
      </c>
      <c r="C635" t="s">
        <v>418</v>
      </c>
      <c r="D635" t="s">
        <v>455</v>
      </c>
      <c r="E635" t="s">
        <v>225</v>
      </c>
      <c r="F635" t="s">
        <v>238</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459</v>
      </c>
      <c r="B636" s="2">
        <v>0.55833333333333335</v>
      </c>
      <c r="C636" t="s">
        <v>418</v>
      </c>
      <c r="D636" t="s">
        <v>455</v>
      </c>
      <c r="E636" t="s">
        <v>225</v>
      </c>
      <c r="F636" t="s">
        <v>238</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459</v>
      </c>
      <c r="B637" s="2">
        <v>0.55833333333333335</v>
      </c>
      <c r="C637" t="s">
        <v>418</v>
      </c>
      <c r="D637" t="s">
        <v>455</v>
      </c>
      <c r="E637" t="s">
        <v>225</v>
      </c>
      <c r="F637" t="s">
        <v>238</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459</v>
      </c>
      <c r="B638" s="2">
        <v>0.55833333333333335</v>
      </c>
      <c r="C638" t="s">
        <v>418</v>
      </c>
      <c r="D638" t="s">
        <v>455</v>
      </c>
      <c r="E638" t="s">
        <v>225</v>
      </c>
      <c r="F638" t="s">
        <v>238</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459</v>
      </c>
      <c r="B639" s="2">
        <v>0.55833333333333335</v>
      </c>
      <c r="C639" t="s">
        <v>418</v>
      </c>
      <c r="D639" t="s">
        <v>455</v>
      </c>
      <c r="E639" t="s">
        <v>225</v>
      </c>
      <c r="F639" t="s">
        <v>238</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459</v>
      </c>
      <c r="B640" s="2">
        <v>0.55833333333333335</v>
      </c>
      <c r="C640" t="s">
        <v>418</v>
      </c>
      <c r="D640" t="s">
        <v>455</v>
      </c>
      <c r="E640" t="s">
        <v>225</v>
      </c>
      <c r="F640" t="s">
        <v>238</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459</v>
      </c>
      <c r="B641" s="2">
        <v>0.55833333333333335</v>
      </c>
      <c r="C641" t="s">
        <v>418</v>
      </c>
      <c r="D641" t="s">
        <v>455</v>
      </c>
      <c r="E641" t="s">
        <v>225</v>
      </c>
      <c r="F641" t="s">
        <v>238</v>
      </c>
      <c r="G641">
        <v>5</v>
      </c>
      <c r="H641">
        <v>5</v>
      </c>
      <c r="I641">
        <v>1</v>
      </c>
      <c r="J641">
        <v>0</v>
      </c>
      <c r="K641">
        <v>114</v>
      </c>
      <c r="L641">
        <v>0</v>
      </c>
      <c r="M641">
        <v>99.5</v>
      </c>
      <c r="N641">
        <v>0</v>
      </c>
      <c r="O641">
        <v>0.5</v>
      </c>
      <c r="P641">
        <v>29</v>
      </c>
      <c r="Q641">
        <v>8.4</v>
      </c>
      <c r="R641" t="s">
        <v>460</v>
      </c>
      <c r="S641" t="str">
        <f t="shared" si="18"/>
        <v>MWS5</v>
      </c>
      <c r="T641">
        <f>VLOOKUP(S641,Mang_Elev!$Q:$R,2,FALSE)</f>
        <v>0.66</v>
      </c>
    </row>
    <row r="642" spans="1:20" x14ac:dyDescent="0.25">
      <c r="A642" t="s">
        <v>459</v>
      </c>
      <c r="B642" s="2">
        <v>0.55833333333333335</v>
      </c>
      <c r="C642" t="s">
        <v>418</v>
      </c>
      <c r="D642" t="s">
        <v>455</v>
      </c>
      <c r="E642" t="s">
        <v>225</v>
      </c>
      <c r="F642" t="s">
        <v>238</v>
      </c>
      <c r="G642">
        <v>5</v>
      </c>
      <c r="H642">
        <v>5</v>
      </c>
      <c r="I642">
        <v>1</v>
      </c>
      <c r="J642">
        <v>0</v>
      </c>
      <c r="K642">
        <v>114</v>
      </c>
      <c r="L642">
        <v>0</v>
      </c>
      <c r="M642">
        <v>99.5</v>
      </c>
      <c r="N642">
        <v>0</v>
      </c>
      <c r="O642">
        <v>0.5</v>
      </c>
      <c r="P642">
        <v>167</v>
      </c>
      <c r="Q642">
        <v>7</v>
      </c>
      <c r="R642" t="s">
        <v>460</v>
      </c>
      <c r="S642" t="str">
        <f t="shared" si="18"/>
        <v>MWS5</v>
      </c>
      <c r="T642">
        <f>VLOOKUP(S642,Mang_Elev!$Q:$R,2,FALSE)</f>
        <v>0.66</v>
      </c>
    </row>
    <row r="643" spans="1:20" x14ac:dyDescent="0.25">
      <c r="A643" t="s">
        <v>459</v>
      </c>
      <c r="B643" s="2">
        <v>0.55833333333333335</v>
      </c>
      <c r="C643" t="s">
        <v>418</v>
      </c>
      <c r="D643" t="s">
        <v>455</v>
      </c>
      <c r="E643" t="s">
        <v>225</v>
      </c>
      <c r="F643" t="s">
        <v>238</v>
      </c>
      <c r="G643">
        <v>5</v>
      </c>
      <c r="H643">
        <v>5</v>
      </c>
      <c r="I643">
        <v>1</v>
      </c>
      <c r="J643">
        <v>0</v>
      </c>
      <c r="K643">
        <v>114</v>
      </c>
      <c r="L643">
        <v>0</v>
      </c>
      <c r="M643">
        <v>99.5</v>
      </c>
      <c r="N643">
        <v>0</v>
      </c>
      <c r="O643">
        <v>0.5</v>
      </c>
      <c r="P643">
        <v>95</v>
      </c>
      <c r="Q643">
        <v>7.1</v>
      </c>
      <c r="R643" t="s">
        <v>460</v>
      </c>
      <c r="S643" t="str">
        <f t="shared" ref="S643:S706" si="19">_xlfn.CONCAT(F643,G643)</f>
        <v>MWS5</v>
      </c>
      <c r="T643">
        <f>VLOOKUP(S643,Mang_Elev!$Q:$R,2,FALSE)</f>
        <v>0.66</v>
      </c>
    </row>
    <row r="644" spans="1:20" x14ac:dyDescent="0.25">
      <c r="A644" t="s">
        <v>459</v>
      </c>
      <c r="B644" s="2">
        <v>0.55833333333333335</v>
      </c>
      <c r="C644" t="s">
        <v>418</v>
      </c>
      <c r="D644" t="s">
        <v>455</v>
      </c>
      <c r="E644" t="s">
        <v>225</v>
      </c>
      <c r="F644" t="s">
        <v>238</v>
      </c>
      <c r="G644">
        <v>5</v>
      </c>
      <c r="H644">
        <v>5</v>
      </c>
      <c r="I644">
        <v>1</v>
      </c>
      <c r="J644">
        <v>0</v>
      </c>
      <c r="K644">
        <v>114</v>
      </c>
      <c r="L644">
        <v>0</v>
      </c>
      <c r="M644">
        <v>99.5</v>
      </c>
      <c r="N644">
        <v>0</v>
      </c>
      <c r="O644">
        <v>0.5</v>
      </c>
      <c r="P644">
        <v>191</v>
      </c>
      <c r="Q644">
        <v>7.8</v>
      </c>
      <c r="R644" t="s">
        <v>460</v>
      </c>
      <c r="S644" t="str">
        <f t="shared" si="19"/>
        <v>MWS5</v>
      </c>
      <c r="T644">
        <f>VLOOKUP(S644,Mang_Elev!$Q:$R,2,FALSE)</f>
        <v>0.66</v>
      </c>
    </row>
    <row r="645" spans="1:20" x14ac:dyDescent="0.25">
      <c r="A645" t="s">
        <v>459</v>
      </c>
      <c r="B645" s="2">
        <v>0.55833333333333335</v>
      </c>
      <c r="C645" t="s">
        <v>418</v>
      </c>
      <c r="D645" t="s">
        <v>455</v>
      </c>
      <c r="E645" t="s">
        <v>225</v>
      </c>
      <c r="F645" t="s">
        <v>238</v>
      </c>
      <c r="G645">
        <v>5</v>
      </c>
      <c r="H645">
        <v>5</v>
      </c>
      <c r="I645">
        <v>1</v>
      </c>
      <c r="J645">
        <v>0</v>
      </c>
      <c r="K645">
        <v>114</v>
      </c>
      <c r="L645">
        <v>0</v>
      </c>
      <c r="M645">
        <v>99.5</v>
      </c>
      <c r="N645">
        <v>0</v>
      </c>
      <c r="O645">
        <v>0.5</v>
      </c>
      <c r="P645">
        <v>185</v>
      </c>
      <c r="Q645">
        <v>9</v>
      </c>
      <c r="R645" t="s">
        <v>460</v>
      </c>
      <c r="S645" t="str">
        <f t="shared" si="19"/>
        <v>MWS5</v>
      </c>
      <c r="T645">
        <f>VLOOKUP(S645,Mang_Elev!$Q:$R,2,FALSE)</f>
        <v>0.66</v>
      </c>
    </row>
    <row r="646" spans="1:20" x14ac:dyDescent="0.25">
      <c r="A646" t="s">
        <v>459</v>
      </c>
      <c r="B646" s="2">
        <v>0.55833333333333335</v>
      </c>
      <c r="C646" t="s">
        <v>418</v>
      </c>
      <c r="D646" t="s">
        <v>455</v>
      </c>
      <c r="E646" t="s">
        <v>225</v>
      </c>
      <c r="F646" t="s">
        <v>238</v>
      </c>
      <c r="G646">
        <v>5</v>
      </c>
      <c r="H646">
        <v>5</v>
      </c>
      <c r="I646">
        <v>1</v>
      </c>
      <c r="J646">
        <v>0</v>
      </c>
      <c r="K646">
        <v>114</v>
      </c>
      <c r="L646">
        <v>0</v>
      </c>
      <c r="M646">
        <v>99.5</v>
      </c>
      <c r="N646">
        <v>0</v>
      </c>
      <c r="O646">
        <v>0.5</v>
      </c>
      <c r="P646">
        <v>143</v>
      </c>
      <c r="Q646">
        <v>9</v>
      </c>
      <c r="R646" t="s">
        <v>460</v>
      </c>
      <c r="S646" t="str">
        <f t="shared" si="19"/>
        <v>MWS5</v>
      </c>
      <c r="T646">
        <f>VLOOKUP(S646,Mang_Elev!$Q:$R,2,FALSE)</f>
        <v>0.66</v>
      </c>
    </row>
    <row r="647" spans="1:20" x14ac:dyDescent="0.25">
      <c r="A647" t="s">
        <v>459</v>
      </c>
      <c r="B647" s="2">
        <v>0.55833333333333335</v>
      </c>
      <c r="C647" t="s">
        <v>418</v>
      </c>
      <c r="D647" t="s">
        <v>455</v>
      </c>
      <c r="E647" t="s">
        <v>225</v>
      </c>
      <c r="F647" t="s">
        <v>238</v>
      </c>
      <c r="G647">
        <v>5</v>
      </c>
      <c r="H647">
        <v>5</v>
      </c>
      <c r="I647">
        <v>1</v>
      </c>
      <c r="J647">
        <v>0</v>
      </c>
      <c r="K647">
        <v>114</v>
      </c>
      <c r="L647">
        <v>0</v>
      </c>
      <c r="M647">
        <v>99.5</v>
      </c>
      <c r="N647">
        <v>0</v>
      </c>
      <c r="O647">
        <v>0.5</v>
      </c>
      <c r="P647">
        <v>123</v>
      </c>
      <c r="Q647">
        <v>9.3000000000000007</v>
      </c>
      <c r="R647" t="s">
        <v>460</v>
      </c>
      <c r="S647" t="str">
        <f t="shared" si="19"/>
        <v>MWS5</v>
      </c>
      <c r="T647">
        <f>VLOOKUP(S647,Mang_Elev!$Q:$R,2,FALSE)</f>
        <v>0.66</v>
      </c>
    </row>
    <row r="648" spans="1:20" x14ac:dyDescent="0.25">
      <c r="A648" t="s">
        <v>459</v>
      </c>
      <c r="B648" s="2">
        <v>0.55833333333333335</v>
      </c>
      <c r="C648" t="s">
        <v>418</v>
      </c>
      <c r="D648" t="s">
        <v>455</v>
      </c>
      <c r="E648" t="s">
        <v>225</v>
      </c>
      <c r="F648" t="s">
        <v>238</v>
      </c>
      <c r="G648">
        <v>5</v>
      </c>
      <c r="H648">
        <v>5</v>
      </c>
      <c r="I648">
        <v>1</v>
      </c>
      <c r="J648">
        <v>0</v>
      </c>
      <c r="K648">
        <v>114</v>
      </c>
      <c r="L648">
        <v>0</v>
      </c>
      <c r="M648">
        <v>99.5</v>
      </c>
      <c r="N648">
        <v>0</v>
      </c>
      <c r="O648">
        <v>0.5</v>
      </c>
      <c r="P648">
        <v>129</v>
      </c>
      <c r="Q648">
        <v>7.2</v>
      </c>
      <c r="R648" t="s">
        <v>460</v>
      </c>
      <c r="S648" t="str">
        <f t="shared" si="19"/>
        <v>MWS5</v>
      </c>
      <c r="T648">
        <f>VLOOKUP(S648,Mang_Elev!$Q:$R,2,FALSE)</f>
        <v>0.66</v>
      </c>
    </row>
    <row r="649" spans="1:20" x14ac:dyDescent="0.25">
      <c r="A649" t="s">
        <v>459</v>
      </c>
      <c r="B649" s="2">
        <v>0.55833333333333335</v>
      </c>
      <c r="C649" t="s">
        <v>418</v>
      </c>
      <c r="D649" t="s">
        <v>455</v>
      </c>
      <c r="E649" t="s">
        <v>225</v>
      </c>
      <c r="F649" t="s">
        <v>238</v>
      </c>
      <c r="G649">
        <v>5</v>
      </c>
      <c r="H649">
        <v>5</v>
      </c>
      <c r="I649">
        <v>1</v>
      </c>
      <c r="J649">
        <v>0</v>
      </c>
      <c r="K649">
        <v>114</v>
      </c>
      <c r="L649">
        <v>0</v>
      </c>
      <c r="M649">
        <v>99.5</v>
      </c>
      <c r="N649">
        <v>0</v>
      </c>
      <c r="O649">
        <v>0.5</v>
      </c>
      <c r="P649">
        <v>55</v>
      </c>
      <c r="Q649">
        <v>5.9</v>
      </c>
      <c r="R649" t="s">
        <v>460</v>
      </c>
      <c r="S649" t="str">
        <f t="shared" si="19"/>
        <v>MWS5</v>
      </c>
      <c r="T649">
        <f>VLOOKUP(S649,Mang_Elev!$Q:$R,2,FALSE)</f>
        <v>0.66</v>
      </c>
    </row>
    <row r="650" spans="1:20" x14ac:dyDescent="0.25">
      <c r="A650" t="s">
        <v>459</v>
      </c>
      <c r="B650" s="2">
        <v>0.55833333333333335</v>
      </c>
      <c r="C650" t="s">
        <v>418</v>
      </c>
      <c r="D650" t="s">
        <v>455</v>
      </c>
      <c r="E650" t="s">
        <v>225</v>
      </c>
      <c r="F650" t="s">
        <v>238</v>
      </c>
      <c r="G650">
        <v>5</v>
      </c>
      <c r="H650">
        <v>5</v>
      </c>
      <c r="I650">
        <v>1</v>
      </c>
      <c r="J650">
        <v>0</v>
      </c>
      <c r="K650">
        <v>114</v>
      </c>
      <c r="L650">
        <v>0</v>
      </c>
      <c r="M650">
        <v>99.5</v>
      </c>
      <c r="N650">
        <v>0</v>
      </c>
      <c r="O650">
        <v>0.5</v>
      </c>
      <c r="P650">
        <v>186</v>
      </c>
      <c r="Q650">
        <v>6.5</v>
      </c>
      <c r="R650" t="s">
        <v>460</v>
      </c>
      <c r="S650" t="str">
        <f t="shared" si="19"/>
        <v>MWS5</v>
      </c>
      <c r="T650">
        <f>VLOOKUP(S650,Mang_Elev!$Q:$R,2,FALSE)</f>
        <v>0.66</v>
      </c>
    </row>
    <row r="651" spans="1:20" x14ac:dyDescent="0.25">
      <c r="A651" t="s">
        <v>461</v>
      </c>
      <c r="B651" s="2">
        <v>0.57638888888888895</v>
      </c>
      <c r="C651" t="s">
        <v>418</v>
      </c>
      <c r="D651" t="s">
        <v>462</v>
      </c>
      <c r="E651" t="s">
        <v>225</v>
      </c>
      <c r="F651" t="s">
        <v>374</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461</v>
      </c>
      <c r="B652" s="2">
        <v>0.57638888888888895</v>
      </c>
      <c r="C652" t="s">
        <v>418</v>
      </c>
      <c r="D652" t="s">
        <v>462</v>
      </c>
      <c r="E652" t="s">
        <v>225</v>
      </c>
      <c r="F652" t="s">
        <v>374</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461</v>
      </c>
      <c r="B653" s="2">
        <v>0.57638888888888895</v>
      </c>
      <c r="C653" t="s">
        <v>418</v>
      </c>
      <c r="D653" t="s">
        <v>462</v>
      </c>
      <c r="E653" t="s">
        <v>225</v>
      </c>
      <c r="F653" t="s">
        <v>374</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461</v>
      </c>
      <c r="B654" s="2">
        <v>0.57638888888888895</v>
      </c>
      <c r="C654" t="s">
        <v>418</v>
      </c>
      <c r="D654" t="s">
        <v>462</v>
      </c>
      <c r="E654" t="s">
        <v>225</v>
      </c>
      <c r="F654" t="s">
        <v>374</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461</v>
      </c>
      <c r="B655" s="2">
        <v>0.57638888888888895</v>
      </c>
      <c r="C655" t="s">
        <v>418</v>
      </c>
      <c r="D655" t="s">
        <v>462</v>
      </c>
      <c r="E655" t="s">
        <v>225</v>
      </c>
      <c r="F655" t="s">
        <v>374</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461</v>
      </c>
      <c r="B656" s="2">
        <v>0.57638888888888895</v>
      </c>
      <c r="C656" t="s">
        <v>418</v>
      </c>
      <c r="D656" t="s">
        <v>462</v>
      </c>
      <c r="E656" t="s">
        <v>225</v>
      </c>
      <c r="F656" t="s">
        <v>374</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461</v>
      </c>
      <c r="B657" s="2">
        <v>0.57638888888888895</v>
      </c>
      <c r="C657" t="s">
        <v>418</v>
      </c>
      <c r="D657" t="s">
        <v>462</v>
      </c>
      <c r="E657" t="s">
        <v>225</v>
      </c>
      <c r="F657" t="s">
        <v>374</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461</v>
      </c>
      <c r="B658" s="2">
        <v>0.57638888888888895</v>
      </c>
      <c r="C658" t="s">
        <v>418</v>
      </c>
      <c r="D658" t="s">
        <v>462</v>
      </c>
      <c r="E658" t="s">
        <v>225</v>
      </c>
      <c r="F658" t="s">
        <v>374</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461</v>
      </c>
      <c r="B659" s="2">
        <v>0.57638888888888895</v>
      </c>
      <c r="C659" t="s">
        <v>418</v>
      </c>
      <c r="D659" t="s">
        <v>462</v>
      </c>
      <c r="E659" t="s">
        <v>225</v>
      </c>
      <c r="F659" t="s">
        <v>374</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461</v>
      </c>
      <c r="B660" s="2">
        <v>0.57638888888888895</v>
      </c>
      <c r="C660" t="s">
        <v>418</v>
      </c>
      <c r="D660" t="s">
        <v>462</v>
      </c>
      <c r="E660" t="s">
        <v>225</v>
      </c>
      <c r="F660" t="s">
        <v>374</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461</v>
      </c>
      <c r="B661" s="2">
        <v>0.57638888888888895</v>
      </c>
      <c r="C661" t="s">
        <v>418</v>
      </c>
      <c r="D661" t="s">
        <v>462</v>
      </c>
      <c r="E661" t="s">
        <v>225</v>
      </c>
      <c r="F661" t="s">
        <v>374</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461</v>
      </c>
      <c r="B662" s="2">
        <v>0.57638888888888895</v>
      </c>
      <c r="C662" t="s">
        <v>418</v>
      </c>
      <c r="D662" t="s">
        <v>462</v>
      </c>
      <c r="E662" t="s">
        <v>225</v>
      </c>
      <c r="F662" t="s">
        <v>374</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461</v>
      </c>
      <c r="B663" s="2">
        <v>0.57638888888888895</v>
      </c>
      <c r="C663" t="s">
        <v>418</v>
      </c>
      <c r="D663" t="s">
        <v>462</v>
      </c>
      <c r="E663" t="s">
        <v>225</v>
      </c>
      <c r="F663" t="s">
        <v>374</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461</v>
      </c>
      <c r="B664" s="2">
        <v>0.57638888888888895</v>
      </c>
      <c r="C664" t="s">
        <v>418</v>
      </c>
      <c r="D664" t="s">
        <v>462</v>
      </c>
      <c r="E664" t="s">
        <v>225</v>
      </c>
      <c r="F664" t="s">
        <v>374</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461</v>
      </c>
      <c r="B665" s="2">
        <v>0.57638888888888895</v>
      </c>
      <c r="C665" t="s">
        <v>418</v>
      </c>
      <c r="D665" t="s">
        <v>462</v>
      </c>
      <c r="E665" t="s">
        <v>225</v>
      </c>
      <c r="F665" t="s">
        <v>374</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461</v>
      </c>
      <c r="B666" s="2">
        <v>0.57638888888888895</v>
      </c>
      <c r="C666" t="s">
        <v>418</v>
      </c>
      <c r="D666" t="s">
        <v>462</v>
      </c>
      <c r="E666" t="s">
        <v>225</v>
      </c>
      <c r="F666" t="s">
        <v>374</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461</v>
      </c>
      <c r="B667" s="2">
        <v>0.57638888888888895</v>
      </c>
      <c r="C667" t="s">
        <v>418</v>
      </c>
      <c r="D667" t="s">
        <v>462</v>
      </c>
      <c r="E667" t="s">
        <v>225</v>
      </c>
      <c r="F667" t="s">
        <v>374</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461</v>
      </c>
      <c r="B668" s="2">
        <v>0.57638888888888895</v>
      </c>
      <c r="C668" t="s">
        <v>418</v>
      </c>
      <c r="D668" t="s">
        <v>462</v>
      </c>
      <c r="E668" t="s">
        <v>225</v>
      </c>
      <c r="F668" t="s">
        <v>374</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461</v>
      </c>
      <c r="B669" s="2">
        <v>0.57638888888888895</v>
      </c>
      <c r="C669" t="s">
        <v>418</v>
      </c>
      <c r="D669" t="s">
        <v>462</v>
      </c>
      <c r="E669" t="s">
        <v>225</v>
      </c>
      <c r="F669" t="s">
        <v>374</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461</v>
      </c>
      <c r="B670" s="2">
        <v>0.57638888888888895</v>
      </c>
      <c r="C670" t="s">
        <v>418</v>
      </c>
      <c r="D670" t="s">
        <v>462</v>
      </c>
      <c r="E670" t="s">
        <v>225</v>
      </c>
      <c r="F670" t="s">
        <v>374</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461</v>
      </c>
      <c r="B671" s="2">
        <v>0.60069444444444442</v>
      </c>
      <c r="C671" t="s">
        <v>418</v>
      </c>
      <c r="D671" t="s">
        <v>462</v>
      </c>
      <c r="E671" t="s">
        <v>225</v>
      </c>
      <c r="F671" t="s">
        <v>374</v>
      </c>
      <c r="G671">
        <v>4</v>
      </c>
      <c r="H671">
        <v>4</v>
      </c>
      <c r="I671">
        <v>5</v>
      </c>
      <c r="J671">
        <v>0</v>
      </c>
      <c r="K671">
        <v>48</v>
      </c>
      <c r="L671">
        <v>59</v>
      </c>
      <c r="M671">
        <v>40</v>
      </c>
      <c r="N671">
        <v>0</v>
      </c>
      <c r="O671">
        <v>1</v>
      </c>
      <c r="P671">
        <v>310</v>
      </c>
      <c r="Q671">
        <v>6.5</v>
      </c>
      <c r="R671" t="s">
        <v>463</v>
      </c>
      <c r="S671" t="str">
        <f t="shared" si="19"/>
        <v>CCW4</v>
      </c>
      <c r="T671">
        <f>VLOOKUP(S671,Mang_Elev!$Q:$R,2,FALSE)</f>
        <v>0.46000000834464999</v>
      </c>
    </row>
    <row r="672" spans="1:20" x14ac:dyDescent="0.25">
      <c r="A672" t="s">
        <v>461</v>
      </c>
      <c r="B672" s="2">
        <v>0.60069444444444442</v>
      </c>
      <c r="C672" t="s">
        <v>418</v>
      </c>
      <c r="D672" t="s">
        <v>462</v>
      </c>
      <c r="E672" t="s">
        <v>225</v>
      </c>
      <c r="F672" t="s">
        <v>374</v>
      </c>
      <c r="G672">
        <v>4</v>
      </c>
      <c r="H672">
        <v>4</v>
      </c>
      <c r="I672">
        <v>5</v>
      </c>
      <c r="J672">
        <v>0</v>
      </c>
      <c r="K672">
        <v>48</v>
      </c>
      <c r="L672">
        <v>59</v>
      </c>
      <c r="M672">
        <v>40</v>
      </c>
      <c r="N672">
        <v>0</v>
      </c>
      <c r="O672">
        <v>1</v>
      </c>
      <c r="P672">
        <v>140</v>
      </c>
      <c r="Q672">
        <v>4</v>
      </c>
      <c r="R672" t="s">
        <v>463</v>
      </c>
      <c r="S672" t="str">
        <f t="shared" si="19"/>
        <v>CCW4</v>
      </c>
      <c r="T672">
        <f>VLOOKUP(S672,Mang_Elev!$Q:$R,2,FALSE)</f>
        <v>0.46000000834464999</v>
      </c>
    </row>
    <row r="673" spans="1:20" x14ac:dyDescent="0.25">
      <c r="A673" t="s">
        <v>461</v>
      </c>
      <c r="B673" s="2">
        <v>0.60069444444444442</v>
      </c>
      <c r="C673" t="s">
        <v>418</v>
      </c>
      <c r="D673" t="s">
        <v>462</v>
      </c>
      <c r="E673" t="s">
        <v>225</v>
      </c>
      <c r="F673" t="s">
        <v>374</v>
      </c>
      <c r="G673">
        <v>4</v>
      </c>
      <c r="H673">
        <v>4</v>
      </c>
      <c r="I673">
        <v>5</v>
      </c>
      <c r="J673">
        <v>0</v>
      </c>
      <c r="K673">
        <v>48</v>
      </c>
      <c r="L673">
        <v>59</v>
      </c>
      <c r="M673">
        <v>40</v>
      </c>
      <c r="N673">
        <v>0</v>
      </c>
      <c r="O673">
        <v>1</v>
      </c>
      <c r="P673">
        <v>165</v>
      </c>
      <c r="Q673">
        <v>5</v>
      </c>
      <c r="R673" t="s">
        <v>463</v>
      </c>
      <c r="S673" t="str">
        <f t="shared" si="19"/>
        <v>CCW4</v>
      </c>
      <c r="T673">
        <f>VLOOKUP(S673,Mang_Elev!$Q:$R,2,FALSE)</f>
        <v>0.46000000834464999</v>
      </c>
    </row>
    <row r="674" spans="1:20" x14ac:dyDescent="0.25">
      <c r="A674" t="s">
        <v>461</v>
      </c>
      <c r="B674" s="2">
        <v>0.60069444444444442</v>
      </c>
      <c r="C674" t="s">
        <v>418</v>
      </c>
      <c r="D674" t="s">
        <v>462</v>
      </c>
      <c r="E674" t="s">
        <v>225</v>
      </c>
      <c r="F674" t="s">
        <v>374</v>
      </c>
      <c r="G674">
        <v>4</v>
      </c>
      <c r="H674">
        <v>4</v>
      </c>
      <c r="I674">
        <v>5</v>
      </c>
      <c r="J674">
        <v>0</v>
      </c>
      <c r="K674">
        <v>48</v>
      </c>
      <c r="L674">
        <v>59</v>
      </c>
      <c r="M674">
        <v>40</v>
      </c>
      <c r="N674">
        <v>0</v>
      </c>
      <c r="O674">
        <v>1</v>
      </c>
      <c r="P674">
        <v>180</v>
      </c>
      <c r="Q674">
        <v>4.5</v>
      </c>
      <c r="R674" t="s">
        <v>463</v>
      </c>
      <c r="S674" t="str">
        <f t="shared" si="19"/>
        <v>CCW4</v>
      </c>
      <c r="T674">
        <f>VLOOKUP(S674,Mang_Elev!$Q:$R,2,FALSE)</f>
        <v>0.46000000834464999</v>
      </c>
    </row>
    <row r="675" spans="1:20" x14ac:dyDescent="0.25">
      <c r="A675" t="s">
        <v>461</v>
      </c>
      <c r="B675" s="2">
        <v>0.60069444444444442</v>
      </c>
      <c r="C675" t="s">
        <v>418</v>
      </c>
      <c r="D675" t="s">
        <v>462</v>
      </c>
      <c r="E675" t="s">
        <v>225</v>
      </c>
      <c r="F675" t="s">
        <v>374</v>
      </c>
      <c r="G675">
        <v>4</v>
      </c>
      <c r="H675">
        <v>4</v>
      </c>
      <c r="I675">
        <v>5</v>
      </c>
      <c r="J675">
        <v>0</v>
      </c>
      <c r="K675">
        <v>48</v>
      </c>
      <c r="L675">
        <v>59</v>
      </c>
      <c r="M675">
        <v>40</v>
      </c>
      <c r="N675">
        <v>0</v>
      </c>
      <c r="O675">
        <v>1</v>
      </c>
      <c r="P675">
        <v>300</v>
      </c>
      <c r="Q675">
        <v>5</v>
      </c>
      <c r="R675" t="s">
        <v>463</v>
      </c>
      <c r="S675" t="str">
        <f t="shared" si="19"/>
        <v>CCW4</v>
      </c>
      <c r="T675">
        <f>VLOOKUP(S675,Mang_Elev!$Q:$R,2,FALSE)</f>
        <v>0.46000000834464999</v>
      </c>
    </row>
    <row r="676" spans="1:20" x14ac:dyDescent="0.25">
      <c r="A676" t="s">
        <v>461</v>
      </c>
      <c r="B676" s="2">
        <v>0.60069444444444442</v>
      </c>
      <c r="C676" t="s">
        <v>418</v>
      </c>
      <c r="D676" t="s">
        <v>462</v>
      </c>
      <c r="E676" t="s">
        <v>225</v>
      </c>
      <c r="F676" t="s">
        <v>374</v>
      </c>
      <c r="G676">
        <v>4</v>
      </c>
      <c r="H676">
        <v>4</v>
      </c>
      <c r="I676">
        <v>5</v>
      </c>
      <c r="J676">
        <v>0</v>
      </c>
      <c r="K676">
        <v>48</v>
      </c>
      <c r="L676">
        <v>59</v>
      </c>
      <c r="M676">
        <v>40</v>
      </c>
      <c r="N676">
        <v>0</v>
      </c>
      <c r="O676">
        <v>1</v>
      </c>
      <c r="P676">
        <v>190</v>
      </c>
      <c r="Q676">
        <v>4.5</v>
      </c>
      <c r="R676" t="s">
        <v>463</v>
      </c>
      <c r="S676" t="str">
        <f t="shared" si="19"/>
        <v>CCW4</v>
      </c>
      <c r="T676">
        <f>VLOOKUP(S676,Mang_Elev!$Q:$R,2,FALSE)</f>
        <v>0.46000000834464999</v>
      </c>
    </row>
    <row r="677" spans="1:20" x14ac:dyDescent="0.25">
      <c r="A677" t="s">
        <v>461</v>
      </c>
      <c r="B677" s="2">
        <v>0.60069444444444442</v>
      </c>
      <c r="C677" t="s">
        <v>418</v>
      </c>
      <c r="D677" t="s">
        <v>462</v>
      </c>
      <c r="E677" t="s">
        <v>225</v>
      </c>
      <c r="F677" t="s">
        <v>374</v>
      </c>
      <c r="G677">
        <v>4</v>
      </c>
      <c r="H677">
        <v>4</v>
      </c>
      <c r="I677">
        <v>5</v>
      </c>
      <c r="J677">
        <v>0</v>
      </c>
      <c r="K677">
        <v>48</v>
      </c>
      <c r="L677">
        <v>59</v>
      </c>
      <c r="M677">
        <v>40</v>
      </c>
      <c r="N677">
        <v>0</v>
      </c>
      <c r="O677">
        <v>1</v>
      </c>
      <c r="P677">
        <v>240</v>
      </c>
      <c r="Q677">
        <v>6</v>
      </c>
      <c r="R677" t="s">
        <v>463</v>
      </c>
      <c r="S677" t="str">
        <f t="shared" si="19"/>
        <v>CCW4</v>
      </c>
      <c r="T677">
        <f>VLOOKUP(S677,Mang_Elev!$Q:$R,2,FALSE)</f>
        <v>0.46000000834464999</v>
      </c>
    </row>
    <row r="678" spans="1:20" x14ac:dyDescent="0.25">
      <c r="A678" t="s">
        <v>461</v>
      </c>
      <c r="B678" s="2">
        <v>0.60069444444444442</v>
      </c>
      <c r="C678" t="s">
        <v>418</v>
      </c>
      <c r="D678" t="s">
        <v>462</v>
      </c>
      <c r="E678" t="s">
        <v>225</v>
      </c>
      <c r="F678" t="s">
        <v>374</v>
      </c>
      <c r="G678">
        <v>4</v>
      </c>
      <c r="H678">
        <v>4</v>
      </c>
      <c r="I678">
        <v>5</v>
      </c>
      <c r="J678">
        <v>0</v>
      </c>
      <c r="K678">
        <v>48</v>
      </c>
      <c r="L678">
        <v>59</v>
      </c>
      <c r="M678">
        <v>40</v>
      </c>
      <c r="N678">
        <v>0</v>
      </c>
      <c r="O678">
        <v>1</v>
      </c>
      <c r="P678">
        <v>240</v>
      </c>
      <c r="Q678">
        <v>7</v>
      </c>
      <c r="R678" t="s">
        <v>463</v>
      </c>
      <c r="S678" t="str">
        <f t="shared" si="19"/>
        <v>CCW4</v>
      </c>
      <c r="T678">
        <f>VLOOKUP(S678,Mang_Elev!$Q:$R,2,FALSE)</f>
        <v>0.46000000834464999</v>
      </c>
    </row>
    <row r="679" spans="1:20" x14ac:dyDescent="0.25">
      <c r="A679" t="s">
        <v>461</v>
      </c>
      <c r="B679" s="2">
        <v>0.60069444444444442</v>
      </c>
      <c r="C679" t="s">
        <v>418</v>
      </c>
      <c r="D679" t="s">
        <v>462</v>
      </c>
      <c r="E679" t="s">
        <v>225</v>
      </c>
      <c r="F679" t="s">
        <v>374</v>
      </c>
      <c r="G679">
        <v>4</v>
      </c>
      <c r="H679">
        <v>4</v>
      </c>
      <c r="I679">
        <v>5</v>
      </c>
      <c r="J679">
        <v>0</v>
      </c>
      <c r="K679">
        <v>48</v>
      </c>
      <c r="L679">
        <v>59</v>
      </c>
      <c r="M679">
        <v>40</v>
      </c>
      <c r="N679">
        <v>0</v>
      </c>
      <c r="O679">
        <v>1</v>
      </c>
      <c r="P679">
        <v>260</v>
      </c>
      <c r="Q679">
        <v>6</v>
      </c>
      <c r="R679" t="s">
        <v>463</v>
      </c>
      <c r="S679" t="str">
        <f t="shared" si="19"/>
        <v>CCW4</v>
      </c>
      <c r="T679">
        <f>VLOOKUP(S679,Mang_Elev!$Q:$R,2,FALSE)</f>
        <v>0.46000000834464999</v>
      </c>
    </row>
    <row r="680" spans="1:20" x14ac:dyDescent="0.25">
      <c r="A680" t="s">
        <v>461</v>
      </c>
      <c r="B680" s="2">
        <v>0.60069444444444442</v>
      </c>
      <c r="C680" t="s">
        <v>418</v>
      </c>
      <c r="D680" t="s">
        <v>462</v>
      </c>
      <c r="E680" t="s">
        <v>225</v>
      </c>
      <c r="F680" t="s">
        <v>374</v>
      </c>
      <c r="G680">
        <v>4</v>
      </c>
      <c r="H680">
        <v>4</v>
      </c>
      <c r="I680">
        <v>5</v>
      </c>
      <c r="J680">
        <v>0</v>
      </c>
      <c r="K680">
        <v>48</v>
      </c>
      <c r="L680">
        <v>59</v>
      </c>
      <c r="M680">
        <v>40</v>
      </c>
      <c r="N680">
        <v>0</v>
      </c>
      <c r="O680">
        <v>1</v>
      </c>
      <c r="P680">
        <v>170</v>
      </c>
      <c r="Q680">
        <v>5</v>
      </c>
      <c r="R680" t="s">
        <v>463</v>
      </c>
      <c r="S680" t="str">
        <f t="shared" si="19"/>
        <v>CCW4</v>
      </c>
      <c r="T680">
        <f>VLOOKUP(S680,Mang_Elev!$Q:$R,2,FALSE)</f>
        <v>0.46000000834464999</v>
      </c>
    </row>
    <row r="681" spans="1:20" x14ac:dyDescent="0.25">
      <c r="A681" t="s">
        <v>461</v>
      </c>
      <c r="B681" s="2">
        <v>0.60069444444444442</v>
      </c>
      <c r="C681" t="s">
        <v>418</v>
      </c>
      <c r="D681" t="s">
        <v>462</v>
      </c>
      <c r="E681" t="s">
        <v>225</v>
      </c>
      <c r="F681" t="s">
        <v>374</v>
      </c>
      <c r="G681">
        <v>4</v>
      </c>
      <c r="H681">
        <v>4</v>
      </c>
      <c r="I681">
        <v>3</v>
      </c>
      <c r="J681">
        <v>3</v>
      </c>
      <c r="K681">
        <v>82</v>
      </c>
      <c r="L681">
        <v>57</v>
      </c>
      <c r="M681">
        <v>40</v>
      </c>
      <c r="N681">
        <v>0</v>
      </c>
      <c r="O681">
        <v>3</v>
      </c>
      <c r="P681">
        <v>180</v>
      </c>
      <c r="Q681">
        <v>4</v>
      </c>
      <c r="R681" t="s">
        <v>464</v>
      </c>
      <c r="S681" t="str">
        <f t="shared" si="19"/>
        <v>CCW4</v>
      </c>
      <c r="T681">
        <f>VLOOKUP(S681,Mang_Elev!$Q:$R,2,FALSE)</f>
        <v>0.46000000834464999</v>
      </c>
    </row>
    <row r="682" spans="1:20" x14ac:dyDescent="0.25">
      <c r="A682" t="s">
        <v>461</v>
      </c>
      <c r="B682" s="2">
        <v>0.60069444444444442</v>
      </c>
      <c r="C682" t="s">
        <v>418</v>
      </c>
      <c r="D682" t="s">
        <v>462</v>
      </c>
      <c r="E682" t="s">
        <v>225</v>
      </c>
      <c r="F682" t="s">
        <v>374</v>
      </c>
      <c r="G682">
        <v>4</v>
      </c>
      <c r="H682">
        <v>4</v>
      </c>
      <c r="I682">
        <v>3</v>
      </c>
      <c r="J682">
        <v>3</v>
      </c>
      <c r="K682">
        <v>82</v>
      </c>
      <c r="L682">
        <v>57</v>
      </c>
      <c r="M682">
        <v>40</v>
      </c>
      <c r="N682">
        <v>0</v>
      </c>
      <c r="O682">
        <v>3</v>
      </c>
      <c r="P682">
        <v>225</v>
      </c>
      <c r="Q682">
        <v>5</v>
      </c>
      <c r="R682" t="s">
        <v>464</v>
      </c>
      <c r="S682" t="str">
        <f t="shared" si="19"/>
        <v>CCW4</v>
      </c>
      <c r="T682">
        <f>VLOOKUP(S682,Mang_Elev!$Q:$R,2,FALSE)</f>
        <v>0.46000000834464999</v>
      </c>
    </row>
    <row r="683" spans="1:20" x14ac:dyDescent="0.25">
      <c r="A683" t="s">
        <v>461</v>
      </c>
      <c r="B683" s="2">
        <v>0.60069444444444442</v>
      </c>
      <c r="C683" t="s">
        <v>418</v>
      </c>
      <c r="D683" t="s">
        <v>462</v>
      </c>
      <c r="E683" t="s">
        <v>225</v>
      </c>
      <c r="F683" t="s">
        <v>374</v>
      </c>
      <c r="G683">
        <v>4</v>
      </c>
      <c r="H683">
        <v>4</v>
      </c>
      <c r="I683">
        <v>3</v>
      </c>
      <c r="J683">
        <v>3</v>
      </c>
      <c r="K683">
        <v>82</v>
      </c>
      <c r="L683">
        <v>57</v>
      </c>
      <c r="M683">
        <v>40</v>
      </c>
      <c r="N683">
        <v>0</v>
      </c>
      <c r="O683">
        <v>3</v>
      </c>
      <c r="P683">
        <v>233</v>
      </c>
      <c r="Q683">
        <v>6</v>
      </c>
      <c r="R683" t="s">
        <v>464</v>
      </c>
      <c r="S683" t="str">
        <f t="shared" si="19"/>
        <v>CCW4</v>
      </c>
      <c r="T683">
        <f>VLOOKUP(S683,Mang_Elev!$Q:$R,2,FALSE)</f>
        <v>0.46000000834464999</v>
      </c>
    </row>
    <row r="684" spans="1:20" x14ac:dyDescent="0.25">
      <c r="A684" t="s">
        <v>461</v>
      </c>
      <c r="B684" s="2">
        <v>0.60069444444444442</v>
      </c>
      <c r="C684" t="s">
        <v>418</v>
      </c>
      <c r="D684" t="s">
        <v>462</v>
      </c>
      <c r="E684" t="s">
        <v>225</v>
      </c>
      <c r="F684" t="s">
        <v>374</v>
      </c>
      <c r="G684">
        <v>4</v>
      </c>
      <c r="H684">
        <v>4</v>
      </c>
      <c r="I684">
        <v>3</v>
      </c>
      <c r="J684">
        <v>3</v>
      </c>
      <c r="K684">
        <v>82</v>
      </c>
      <c r="L684">
        <v>57</v>
      </c>
      <c r="M684">
        <v>40</v>
      </c>
      <c r="N684">
        <v>0</v>
      </c>
      <c r="O684">
        <v>3</v>
      </c>
      <c r="P684">
        <v>195</v>
      </c>
      <c r="Q684">
        <v>5</v>
      </c>
      <c r="R684" t="s">
        <v>464</v>
      </c>
      <c r="S684" t="str">
        <f t="shared" si="19"/>
        <v>CCW4</v>
      </c>
      <c r="T684">
        <f>VLOOKUP(S684,Mang_Elev!$Q:$R,2,FALSE)</f>
        <v>0.46000000834464999</v>
      </c>
    </row>
    <row r="685" spans="1:20" x14ac:dyDescent="0.25">
      <c r="A685" t="s">
        <v>461</v>
      </c>
      <c r="B685" s="2">
        <v>0.60069444444444442</v>
      </c>
      <c r="C685" t="s">
        <v>418</v>
      </c>
      <c r="D685" t="s">
        <v>462</v>
      </c>
      <c r="E685" t="s">
        <v>225</v>
      </c>
      <c r="F685" t="s">
        <v>374</v>
      </c>
      <c r="G685">
        <v>4</v>
      </c>
      <c r="H685">
        <v>4</v>
      </c>
      <c r="I685">
        <v>3</v>
      </c>
      <c r="J685">
        <v>3</v>
      </c>
      <c r="K685">
        <v>82</v>
      </c>
      <c r="L685">
        <v>57</v>
      </c>
      <c r="M685">
        <v>40</v>
      </c>
      <c r="N685">
        <v>0</v>
      </c>
      <c r="O685">
        <v>3</v>
      </c>
      <c r="P685">
        <v>190</v>
      </c>
      <c r="Q685">
        <v>5</v>
      </c>
      <c r="R685" t="s">
        <v>464</v>
      </c>
      <c r="S685" t="str">
        <f t="shared" si="19"/>
        <v>CCW4</v>
      </c>
      <c r="T685">
        <f>VLOOKUP(S685,Mang_Elev!$Q:$R,2,FALSE)</f>
        <v>0.46000000834464999</v>
      </c>
    </row>
    <row r="686" spans="1:20" x14ac:dyDescent="0.25">
      <c r="A686" t="s">
        <v>461</v>
      </c>
      <c r="B686" s="2">
        <v>0.60069444444444442</v>
      </c>
      <c r="C686" t="s">
        <v>418</v>
      </c>
      <c r="D686" t="s">
        <v>462</v>
      </c>
      <c r="E686" t="s">
        <v>225</v>
      </c>
      <c r="F686" t="s">
        <v>374</v>
      </c>
      <c r="G686">
        <v>4</v>
      </c>
      <c r="H686">
        <v>4</v>
      </c>
      <c r="I686">
        <v>3</v>
      </c>
      <c r="J686">
        <v>3</v>
      </c>
      <c r="K686">
        <v>82</v>
      </c>
      <c r="L686">
        <v>57</v>
      </c>
      <c r="M686">
        <v>40</v>
      </c>
      <c r="N686">
        <v>0</v>
      </c>
      <c r="O686">
        <v>3</v>
      </c>
      <c r="P686">
        <v>216</v>
      </c>
      <c r="Q686">
        <v>5.5</v>
      </c>
      <c r="R686" t="s">
        <v>464</v>
      </c>
      <c r="S686" t="str">
        <f t="shared" si="19"/>
        <v>CCW4</v>
      </c>
      <c r="T686">
        <f>VLOOKUP(S686,Mang_Elev!$Q:$R,2,FALSE)</f>
        <v>0.46000000834464999</v>
      </c>
    </row>
    <row r="687" spans="1:20" x14ac:dyDescent="0.25">
      <c r="A687" t="s">
        <v>461</v>
      </c>
      <c r="B687" s="2">
        <v>0.60069444444444442</v>
      </c>
      <c r="C687" t="s">
        <v>418</v>
      </c>
      <c r="D687" t="s">
        <v>462</v>
      </c>
      <c r="E687" t="s">
        <v>225</v>
      </c>
      <c r="F687" t="s">
        <v>374</v>
      </c>
      <c r="G687">
        <v>4</v>
      </c>
      <c r="H687">
        <v>4</v>
      </c>
      <c r="I687">
        <v>3</v>
      </c>
      <c r="J687">
        <v>3</v>
      </c>
      <c r="K687">
        <v>82</v>
      </c>
      <c r="L687">
        <v>57</v>
      </c>
      <c r="M687">
        <v>40</v>
      </c>
      <c r="N687">
        <v>0</v>
      </c>
      <c r="O687">
        <v>3</v>
      </c>
      <c r="P687">
        <v>230</v>
      </c>
      <c r="Q687">
        <v>6</v>
      </c>
      <c r="R687" t="s">
        <v>464</v>
      </c>
      <c r="S687" t="str">
        <f t="shared" si="19"/>
        <v>CCW4</v>
      </c>
      <c r="T687">
        <f>VLOOKUP(S687,Mang_Elev!$Q:$R,2,FALSE)</f>
        <v>0.46000000834464999</v>
      </c>
    </row>
    <row r="688" spans="1:20" x14ac:dyDescent="0.25">
      <c r="A688" t="s">
        <v>461</v>
      </c>
      <c r="B688" s="2">
        <v>0.60069444444444442</v>
      </c>
      <c r="C688" t="s">
        <v>418</v>
      </c>
      <c r="D688" t="s">
        <v>462</v>
      </c>
      <c r="E688" t="s">
        <v>225</v>
      </c>
      <c r="F688" t="s">
        <v>374</v>
      </c>
      <c r="G688">
        <v>4</v>
      </c>
      <c r="H688">
        <v>4</v>
      </c>
      <c r="I688">
        <v>3</v>
      </c>
      <c r="J688">
        <v>3</v>
      </c>
      <c r="K688">
        <v>82</v>
      </c>
      <c r="L688">
        <v>57</v>
      </c>
      <c r="M688">
        <v>40</v>
      </c>
      <c r="N688">
        <v>0</v>
      </c>
      <c r="O688">
        <v>3</v>
      </c>
      <c r="P688">
        <v>195</v>
      </c>
      <c r="Q688">
        <v>4.5</v>
      </c>
      <c r="R688" t="s">
        <v>464</v>
      </c>
      <c r="S688" t="str">
        <f t="shared" si="19"/>
        <v>CCW4</v>
      </c>
      <c r="T688">
        <f>VLOOKUP(S688,Mang_Elev!$Q:$R,2,FALSE)</f>
        <v>0.46000000834464999</v>
      </c>
    </row>
    <row r="689" spans="1:20" x14ac:dyDescent="0.25">
      <c r="A689" t="s">
        <v>461</v>
      </c>
      <c r="B689" s="2">
        <v>0.60069444444444442</v>
      </c>
      <c r="C689" t="s">
        <v>418</v>
      </c>
      <c r="D689" t="s">
        <v>462</v>
      </c>
      <c r="E689" t="s">
        <v>225</v>
      </c>
      <c r="F689" t="s">
        <v>374</v>
      </c>
      <c r="G689">
        <v>4</v>
      </c>
      <c r="H689">
        <v>4</v>
      </c>
      <c r="I689">
        <v>3</v>
      </c>
      <c r="J689">
        <v>3</v>
      </c>
      <c r="K689">
        <v>82</v>
      </c>
      <c r="L689">
        <v>57</v>
      </c>
      <c r="M689">
        <v>40</v>
      </c>
      <c r="N689">
        <v>0</v>
      </c>
      <c r="O689">
        <v>3</v>
      </c>
      <c r="P689">
        <v>251</v>
      </c>
      <c r="Q689">
        <v>5.5</v>
      </c>
      <c r="R689" t="s">
        <v>464</v>
      </c>
      <c r="S689" t="str">
        <f t="shared" si="19"/>
        <v>CCW4</v>
      </c>
      <c r="T689">
        <f>VLOOKUP(S689,Mang_Elev!$Q:$R,2,FALSE)</f>
        <v>0.46000000834464999</v>
      </c>
    </row>
    <row r="690" spans="1:20" x14ac:dyDescent="0.25">
      <c r="A690" t="s">
        <v>461</v>
      </c>
      <c r="B690" s="2">
        <v>0.60069444444444442</v>
      </c>
      <c r="C690" t="s">
        <v>418</v>
      </c>
      <c r="D690" t="s">
        <v>462</v>
      </c>
      <c r="E690" t="s">
        <v>225</v>
      </c>
      <c r="F690" t="s">
        <v>374</v>
      </c>
      <c r="G690">
        <v>4</v>
      </c>
      <c r="H690">
        <v>4</v>
      </c>
      <c r="I690">
        <v>3</v>
      </c>
      <c r="J690">
        <v>3</v>
      </c>
      <c r="K690">
        <v>82</v>
      </c>
      <c r="L690">
        <v>57</v>
      </c>
      <c r="M690">
        <v>40</v>
      </c>
      <c r="N690">
        <v>0</v>
      </c>
      <c r="O690">
        <v>3</v>
      </c>
      <c r="P690">
        <v>205</v>
      </c>
      <c r="Q690">
        <v>5</v>
      </c>
      <c r="R690" t="s">
        <v>464</v>
      </c>
      <c r="S690" t="str">
        <f t="shared" si="19"/>
        <v>CCW4</v>
      </c>
      <c r="T690">
        <f>VLOOKUP(S690,Mang_Elev!$Q:$R,2,FALSE)</f>
        <v>0.46000000834464999</v>
      </c>
    </row>
    <row r="691" spans="1:20" x14ac:dyDescent="0.25">
      <c r="A691" t="s">
        <v>461</v>
      </c>
      <c r="B691" s="2">
        <v>0.44444444444444442</v>
      </c>
      <c r="C691" t="s">
        <v>418</v>
      </c>
      <c r="D691" t="s">
        <v>465</v>
      </c>
      <c r="E691" t="s">
        <v>225</v>
      </c>
      <c r="F691" t="s">
        <v>374</v>
      </c>
      <c r="G691">
        <v>1</v>
      </c>
      <c r="H691">
        <f>22+39+29+15</f>
        <v>105</v>
      </c>
      <c r="I691">
        <v>1</v>
      </c>
      <c r="J691">
        <v>1</v>
      </c>
      <c r="K691">
        <v>64</v>
      </c>
      <c r="L691">
        <v>50</v>
      </c>
      <c r="M691">
        <v>50</v>
      </c>
      <c r="N691">
        <v>0</v>
      </c>
      <c r="O691">
        <v>0</v>
      </c>
      <c r="P691">
        <v>300</v>
      </c>
      <c r="Q691">
        <v>7</v>
      </c>
      <c r="R691" t="s">
        <v>466</v>
      </c>
      <c r="S691" t="str">
        <f t="shared" si="19"/>
        <v>CCW1</v>
      </c>
      <c r="T691">
        <f>VLOOKUP(S691,Mang_Elev!$Q:$R,2,FALSE)</f>
        <v>0.32100000000000001</v>
      </c>
    </row>
    <row r="692" spans="1:20" x14ac:dyDescent="0.25">
      <c r="A692" t="s">
        <v>461</v>
      </c>
      <c r="B692" s="2">
        <v>0.44444444444444442</v>
      </c>
      <c r="C692" t="s">
        <v>418</v>
      </c>
      <c r="D692" t="s">
        <v>465</v>
      </c>
      <c r="E692" t="s">
        <v>225</v>
      </c>
      <c r="F692" t="s">
        <v>374</v>
      </c>
      <c r="G692">
        <v>1</v>
      </c>
      <c r="H692">
        <f t="shared" ref="H692:H700" si="20">22+39+29+15</f>
        <v>105</v>
      </c>
      <c r="I692">
        <v>1</v>
      </c>
      <c r="J692">
        <v>1</v>
      </c>
      <c r="K692">
        <v>64</v>
      </c>
      <c r="L692">
        <v>50</v>
      </c>
      <c r="M692">
        <v>50</v>
      </c>
      <c r="N692">
        <v>0</v>
      </c>
      <c r="O692">
        <v>0</v>
      </c>
      <c r="P692">
        <v>339</v>
      </c>
      <c r="Q692">
        <v>7</v>
      </c>
      <c r="R692" t="s">
        <v>466</v>
      </c>
      <c r="S692" t="str">
        <f t="shared" si="19"/>
        <v>CCW1</v>
      </c>
      <c r="T692">
        <f>VLOOKUP(S692,Mang_Elev!$Q:$R,2,FALSE)</f>
        <v>0.32100000000000001</v>
      </c>
    </row>
    <row r="693" spans="1:20" x14ac:dyDescent="0.25">
      <c r="A693" t="s">
        <v>461</v>
      </c>
      <c r="B693" s="2">
        <v>0.44444444444444442</v>
      </c>
      <c r="C693" t="s">
        <v>418</v>
      </c>
      <c r="D693" t="s">
        <v>465</v>
      </c>
      <c r="E693" t="s">
        <v>225</v>
      </c>
      <c r="F693" t="s">
        <v>374</v>
      </c>
      <c r="G693">
        <v>1</v>
      </c>
      <c r="H693">
        <f t="shared" si="20"/>
        <v>105</v>
      </c>
      <c r="I693">
        <v>1</v>
      </c>
      <c r="J693">
        <v>1</v>
      </c>
      <c r="K693">
        <v>64</v>
      </c>
      <c r="L693">
        <v>50</v>
      </c>
      <c r="M693">
        <v>50</v>
      </c>
      <c r="N693">
        <v>0</v>
      </c>
      <c r="O693">
        <v>0</v>
      </c>
      <c r="P693">
        <v>210</v>
      </c>
      <c r="Q693">
        <v>6</v>
      </c>
      <c r="R693" t="s">
        <v>466</v>
      </c>
      <c r="S693" t="str">
        <f t="shared" si="19"/>
        <v>CCW1</v>
      </c>
      <c r="T693">
        <f>VLOOKUP(S693,Mang_Elev!$Q:$R,2,FALSE)</f>
        <v>0.32100000000000001</v>
      </c>
    </row>
    <row r="694" spans="1:20" x14ac:dyDescent="0.25">
      <c r="A694" t="s">
        <v>461</v>
      </c>
      <c r="B694" s="2">
        <v>0.44444444444444442</v>
      </c>
      <c r="C694" t="s">
        <v>418</v>
      </c>
      <c r="D694" t="s">
        <v>465</v>
      </c>
      <c r="E694" t="s">
        <v>225</v>
      </c>
      <c r="F694" t="s">
        <v>374</v>
      </c>
      <c r="G694">
        <v>1</v>
      </c>
      <c r="H694">
        <f t="shared" si="20"/>
        <v>105</v>
      </c>
      <c r="I694">
        <v>1</v>
      </c>
      <c r="J694">
        <v>1</v>
      </c>
      <c r="K694">
        <v>64</v>
      </c>
      <c r="L694">
        <v>50</v>
      </c>
      <c r="M694">
        <v>50</v>
      </c>
      <c r="N694">
        <v>0</v>
      </c>
      <c r="O694">
        <v>0</v>
      </c>
      <c r="P694">
        <v>315</v>
      </c>
      <c r="Q694">
        <v>6.5</v>
      </c>
      <c r="R694" t="s">
        <v>466</v>
      </c>
      <c r="S694" t="str">
        <f t="shared" si="19"/>
        <v>CCW1</v>
      </c>
      <c r="T694">
        <f>VLOOKUP(S694,Mang_Elev!$Q:$R,2,FALSE)</f>
        <v>0.32100000000000001</v>
      </c>
    </row>
    <row r="695" spans="1:20" x14ac:dyDescent="0.25">
      <c r="A695" t="s">
        <v>461</v>
      </c>
      <c r="B695" s="2">
        <v>0.44444444444444442</v>
      </c>
      <c r="C695" t="s">
        <v>418</v>
      </c>
      <c r="D695" t="s">
        <v>465</v>
      </c>
      <c r="E695" t="s">
        <v>225</v>
      </c>
      <c r="F695" t="s">
        <v>374</v>
      </c>
      <c r="G695">
        <v>1</v>
      </c>
      <c r="H695">
        <f t="shared" si="20"/>
        <v>105</v>
      </c>
      <c r="I695">
        <v>1</v>
      </c>
      <c r="J695">
        <v>1</v>
      </c>
      <c r="K695">
        <v>64</v>
      </c>
      <c r="L695">
        <v>50</v>
      </c>
      <c r="M695">
        <v>50</v>
      </c>
      <c r="N695">
        <v>0</v>
      </c>
      <c r="O695">
        <v>0</v>
      </c>
      <c r="P695">
        <v>215</v>
      </c>
      <c r="Q695">
        <v>6</v>
      </c>
      <c r="R695" t="s">
        <v>466</v>
      </c>
      <c r="S695" t="str">
        <f t="shared" si="19"/>
        <v>CCW1</v>
      </c>
      <c r="T695">
        <f>VLOOKUP(S695,Mang_Elev!$Q:$R,2,FALSE)</f>
        <v>0.32100000000000001</v>
      </c>
    </row>
    <row r="696" spans="1:20" x14ac:dyDescent="0.25">
      <c r="A696" t="s">
        <v>461</v>
      </c>
      <c r="B696" s="2">
        <v>0.44444444444444442</v>
      </c>
      <c r="C696" t="s">
        <v>418</v>
      </c>
      <c r="D696" t="s">
        <v>465</v>
      </c>
      <c r="E696" t="s">
        <v>225</v>
      </c>
      <c r="F696" t="s">
        <v>374</v>
      </c>
      <c r="G696">
        <v>1</v>
      </c>
      <c r="H696">
        <f t="shared" si="20"/>
        <v>105</v>
      </c>
      <c r="I696">
        <v>1</v>
      </c>
      <c r="J696">
        <v>1</v>
      </c>
      <c r="K696">
        <v>64</v>
      </c>
      <c r="L696">
        <v>50</v>
      </c>
      <c r="M696">
        <v>50</v>
      </c>
      <c r="N696">
        <v>0</v>
      </c>
      <c r="O696">
        <v>0</v>
      </c>
      <c r="P696">
        <v>216</v>
      </c>
      <c r="Q696">
        <v>6</v>
      </c>
      <c r="R696" t="s">
        <v>466</v>
      </c>
      <c r="S696" t="str">
        <f t="shared" si="19"/>
        <v>CCW1</v>
      </c>
      <c r="T696">
        <f>VLOOKUP(S696,Mang_Elev!$Q:$R,2,FALSE)</f>
        <v>0.32100000000000001</v>
      </c>
    </row>
    <row r="697" spans="1:20" x14ac:dyDescent="0.25">
      <c r="A697" t="s">
        <v>461</v>
      </c>
      <c r="B697" s="2">
        <v>0.44444444444444442</v>
      </c>
      <c r="C697" t="s">
        <v>418</v>
      </c>
      <c r="D697" t="s">
        <v>465</v>
      </c>
      <c r="E697" t="s">
        <v>225</v>
      </c>
      <c r="F697" t="s">
        <v>374</v>
      </c>
      <c r="G697">
        <v>1</v>
      </c>
      <c r="H697">
        <f t="shared" si="20"/>
        <v>105</v>
      </c>
      <c r="I697">
        <v>1</v>
      </c>
      <c r="J697">
        <v>1</v>
      </c>
      <c r="K697">
        <v>64</v>
      </c>
      <c r="L697">
        <v>50</v>
      </c>
      <c r="M697">
        <v>50</v>
      </c>
      <c r="N697">
        <v>0</v>
      </c>
      <c r="O697">
        <v>0</v>
      </c>
      <c r="P697">
        <v>255</v>
      </c>
      <c r="Q697">
        <v>8</v>
      </c>
      <c r="R697" t="s">
        <v>466</v>
      </c>
      <c r="S697" t="str">
        <f t="shared" si="19"/>
        <v>CCW1</v>
      </c>
      <c r="T697">
        <f>VLOOKUP(S697,Mang_Elev!$Q:$R,2,FALSE)</f>
        <v>0.32100000000000001</v>
      </c>
    </row>
    <row r="698" spans="1:20" x14ac:dyDescent="0.25">
      <c r="A698" t="s">
        <v>461</v>
      </c>
      <c r="B698" s="2">
        <v>0.44444444444444442</v>
      </c>
      <c r="C698" t="s">
        <v>418</v>
      </c>
      <c r="D698" t="s">
        <v>465</v>
      </c>
      <c r="E698" t="s">
        <v>225</v>
      </c>
      <c r="F698" t="s">
        <v>374</v>
      </c>
      <c r="G698">
        <v>1</v>
      </c>
      <c r="H698">
        <f t="shared" si="20"/>
        <v>105</v>
      </c>
      <c r="I698">
        <v>1</v>
      </c>
      <c r="J698">
        <v>1</v>
      </c>
      <c r="K698">
        <v>64</v>
      </c>
      <c r="L698">
        <v>50</v>
      </c>
      <c r="M698">
        <v>50</v>
      </c>
      <c r="N698">
        <v>0</v>
      </c>
      <c r="O698">
        <v>0</v>
      </c>
      <c r="P698">
        <v>220</v>
      </c>
      <c r="Q698">
        <v>6.5</v>
      </c>
      <c r="R698" t="s">
        <v>466</v>
      </c>
      <c r="S698" t="str">
        <f t="shared" si="19"/>
        <v>CCW1</v>
      </c>
      <c r="T698">
        <f>VLOOKUP(S698,Mang_Elev!$Q:$R,2,FALSE)</f>
        <v>0.32100000000000001</v>
      </c>
    </row>
    <row r="699" spans="1:20" x14ac:dyDescent="0.25">
      <c r="A699" t="s">
        <v>461</v>
      </c>
      <c r="B699" s="2">
        <v>0.44444444444444442</v>
      </c>
      <c r="C699" t="s">
        <v>418</v>
      </c>
      <c r="D699" t="s">
        <v>465</v>
      </c>
      <c r="E699" t="s">
        <v>225</v>
      </c>
      <c r="F699" t="s">
        <v>374</v>
      </c>
      <c r="G699">
        <v>1</v>
      </c>
      <c r="H699">
        <f t="shared" si="20"/>
        <v>105</v>
      </c>
      <c r="I699">
        <v>1</v>
      </c>
      <c r="J699">
        <v>1</v>
      </c>
      <c r="K699">
        <v>64</v>
      </c>
      <c r="L699">
        <v>50</v>
      </c>
      <c r="M699">
        <v>50</v>
      </c>
      <c r="N699">
        <v>0</v>
      </c>
      <c r="O699">
        <v>0</v>
      </c>
      <c r="P699">
        <v>225</v>
      </c>
      <c r="Q699">
        <v>5.5</v>
      </c>
      <c r="R699" t="s">
        <v>466</v>
      </c>
      <c r="S699" t="str">
        <f t="shared" si="19"/>
        <v>CCW1</v>
      </c>
      <c r="T699">
        <f>VLOOKUP(S699,Mang_Elev!$Q:$R,2,FALSE)</f>
        <v>0.32100000000000001</v>
      </c>
    </row>
    <row r="700" spans="1:20" x14ac:dyDescent="0.25">
      <c r="A700" t="s">
        <v>461</v>
      </c>
      <c r="B700" s="2">
        <v>0.44444444444444442</v>
      </c>
      <c r="C700" t="s">
        <v>418</v>
      </c>
      <c r="D700" t="s">
        <v>465</v>
      </c>
      <c r="E700" t="s">
        <v>225</v>
      </c>
      <c r="F700" t="s">
        <v>374</v>
      </c>
      <c r="G700">
        <v>1</v>
      </c>
      <c r="H700">
        <f t="shared" si="20"/>
        <v>105</v>
      </c>
      <c r="I700">
        <v>1</v>
      </c>
      <c r="J700">
        <v>1</v>
      </c>
      <c r="K700">
        <v>64</v>
      </c>
      <c r="L700">
        <v>50</v>
      </c>
      <c r="M700">
        <v>50</v>
      </c>
      <c r="N700">
        <v>0</v>
      </c>
      <c r="O700">
        <v>0</v>
      </c>
      <c r="P700">
        <v>212</v>
      </c>
      <c r="Q700">
        <v>5</v>
      </c>
      <c r="R700" t="s">
        <v>466</v>
      </c>
      <c r="S700" t="str">
        <f t="shared" si="19"/>
        <v>CCW1</v>
      </c>
      <c r="T700">
        <f>VLOOKUP(S700,Mang_Elev!$Q:$R,2,FALSE)</f>
        <v>0.32100000000000001</v>
      </c>
    </row>
    <row r="701" spans="1:20" x14ac:dyDescent="0.25">
      <c r="A701" t="s">
        <v>461</v>
      </c>
      <c r="B701" s="2">
        <v>0.44444444444444442</v>
      </c>
      <c r="C701" t="s">
        <v>418</v>
      </c>
      <c r="D701" t="s">
        <v>465</v>
      </c>
      <c r="E701" t="s">
        <v>225</v>
      </c>
      <c r="F701" t="s">
        <v>374</v>
      </c>
      <c r="G701">
        <v>1</v>
      </c>
      <c r="H701">
        <v>137</v>
      </c>
      <c r="I701">
        <v>8</v>
      </c>
      <c r="J701">
        <v>0</v>
      </c>
      <c r="K701">
        <v>76</v>
      </c>
      <c r="L701">
        <v>20</v>
      </c>
      <c r="M701">
        <v>80</v>
      </c>
      <c r="N701">
        <v>0</v>
      </c>
      <c r="O701">
        <v>0</v>
      </c>
      <c r="P701">
        <v>271</v>
      </c>
      <c r="Q701">
        <v>5</v>
      </c>
      <c r="R701" t="s">
        <v>420</v>
      </c>
      <c r="S701" t="str">
        <f t="shared" si="19"/>
        <v>CCW1</v>
      </c>
      <c r="T701">
        <f>VLOOKUP(S701,Mang_Elev!$Q:$R,2,FALSE)</f>
        <v>0.32100000000000001</v>
      </c>
    </row>
    <row r="702" spans="1:20" x14ac:dyDescent="0.25">
      <c r="A702" t="s">
        <v>461</v>
      </c>
      <c r="B702" s="2">
        <v>0.44444444444444442</v>
      </c>
      <c r="C702" t="s">
        <v>418</v>
      </c>
      <c r="D702" t="s">
        <v>465</v>
      </c>
      <c r="E702" t="s">
        <v>225</v>
      </c>
      <c r="F702" t="s">
        <v>374</v>
      </c>
      <c r="G702">
        <v>1</v>
      </c>
      <c r="H702">
        <v>137</v>
      </c>
      <c r="I702">
        <v>8</v>
      </c>
      <c r="J702">
        <v>0</v>
      </c>
      <c r="K702">
        <v>76</v>
      </c>
      <c r="L702">
        <v>20</v>
      </c>
      <c r="M702">
        <v>80</v>
      </c>
      <c r="N702">
        <v>0</v>
      </c>
      <c r="O702">
        <v>0</v>
      </c>
      <c r="P702">
        <v>255</v>
      </c>
      <c r="Q702">
        <v>4</v>
      </c>
      <c r="R702" t="s">
        <v>420</v>
      </c>
      <c r="S702" t="str">
        <f t="shared" si="19"/>
        <v>CCW1</v>
      </c>
      <c r="T702">
        <f>VLOOKUP(S702,Mang_Elev!$Q:$R,2,FALSE)</f>
        <v>0.32100000000000001</v>
      </c>
    </row>
    <row r="703" spans="1:20" x14ac:dyDescent="0.25">
      <c r="A703" t="s">
        <v>461</v>
      </c>
      <c r="B703" s="2">
        <v>0.44444444444444442</v>
      </c>
      <c r="C703" t="s">
        <v>418</v>
      </c>
      <c r="D703" t="s">
        <v>465</v>
      </c>
      <c r="E703" t="s">
        <v>225</v>
      </c>
      <c r="F703" t="s">
        <v>374</v>
      </c>
      <c r="G703">
        <v>1</v>
      </c>
      <c r="H703">
        <v>137</v>
      </c>
      <c r="I703">
        <v>8</v>
      </c>
      <c r="J703">
        <v>0</v>
      </c>
      <c r="K703">
        <v>76</v>
      </c>
      <c r="L703">
        <v>20</v>
      </c>
      <c r="M703">
        <v>80</v>
      </c>
      <c r="N703">
        <v>0</v>
      </c>
      <c r="O703">
        <v>0</v>
      </c>
      <c r="P703">
        <v>180</v>
      </c>
      <c r="Q703">
        <v>6</v>
      </c>
      <c r="R703" t="s">
        <v>420</v>
      </c>
      <c r="S703" t="str">
        <f t="shared" si="19"/>
        <v>CCW1</v>
      </c>
      <c r="T703">
        <f>VLOOKUP(S703,Mang_Elev!$Q:$R,2,FALSE)</f>
        <v>0.32100000000000001</v>
      </c>
    </row>
    <row r="704" spans="1:20" x14ac:dyDescent="0.25">
      <c r="A704" t="s">
        <v>461</v>
      </c>
      <c r="B704" s="2">
        <v>0.44444444444444442</v>
      </c>
      <c r="C704" t="s">
        <v>418</v>
      </c>
      <c r="D704" t="s">
        <v>465</v>
      </c>
      <c r="E704" t="s">
        <v>225</v>
      </c>
      <c r="F704" t="s">
        <v>374</v>
      </c>
      <c r="G704">
        <v>1</v>
      </c>
      <c r="H704">
        <v>137</v>
      </c>
      <c r="I704">
        <v>8</v>
      </c>
      <c r="J704">
        <v>0</v>
      </c>
      <c r="K704">
        <v>76</v>
      </c>
      <c r="L704">
        <v>20</v>
      </c>
      <c r="M704">
        <v>80</v>
      </c>
      <c r="N704">
        <v>0</v>
      </c>
      <c r="O704">
        <v>0</v>
      </c>
      <c r="P704">
        <v>242</v>
      </c>
      <c r="Q704">
        <v>5</v>
      </c>
      <c r="R704" t="s">
        <v>420</v>
      </c>
      <c r="S704" t="str">
        <f t="shared" si="19"/>
        <v>CCW1</v>
      </c>
      <c r="T704">
        <f>VLOOKUP(S704,Mang_Elev!$Q:$R,2,FALSE)</f>
        <v>0.32100000000000001</v>
      </c>
    </row>
    <row r="705" spans="1:20" x14ac:dyDescent="0.25">
      <c r="A705" t="s">
        <v>461</v>
      </c>
      <c r="B705" s="2">
        <v>0.44444444444444442</v>
      </c>
      <c r="C705" t="s">
        <v>418</v>
      </c>
      <c r="D705" t="s">
        <v>465</v>
      </c>
      <c r="E705" t="s">
        <v>225</v>
      </c>
      <c r="F705" t="s">
        <v>374</v>
      </c>
      <c r="G705">
        <v>1</v>
      </c>
      <c r="H705">
        <v>137</v>
      </c>
      <c r="I705">
        <v>8</v>
      </c>
      <c r="J705">
        <v>0</v>
      </c>
      <c r="K705">
        <v>76</v>
      </c>
      <c r="L705">
        <v>20</v>
      </c>
      <c r="M705">
        <v>80</v>
      </c>
      <c r="N705">
        <v>0</v>
      </c>
      <c r="O705">
        <v>0</v>
      </c>
      <c r="P705">
        <v>298</v>
      </c>
      <c r="Q705">
        <v>6</v>
      </c>
      <c r="R705" t="s">
        <v>420</v>
      </c>
      <c r="S705" t="str">
        <f t="shared" si="19"/>
        <v>CCW1</v>
      </c>
      <c r="T705">
        <f>VLOOKUP(S705,Mang_Elev!$Q:$R,2,FALSE)</f>
        <v>0.32100000000000001</v>
      </c>
    </row>
    <row r="706" spans="1:20" x14ac:dyDescent="0.25">
      <c r="A706" t="s">
        <v>461</v>
      </c>
      <c r="B706" s="2">
        <v>0.44444444444444442</v>
      </c>
      <c r="C706" t="s">
        <v>418</v>
      </c>
      <c r="D706" t="s">
        <v>465</v>
      </c>
      <c r="E706" t="s">
        <v>225</v>
      </c>
      <c r="F706" t="s">
        <v>374</v>
      </c>
      <c r="G706">
        <v>1</v>
      </c>
      <c r="H706">
        <v>137</v>
      </c>
      <c r="I706">
        <v>8</v>
      </c>
      <c r="J706">
        <v>0</v>
      </c>
      <c r="K706">
        <v>76</v>
      </c>
      <c r="L706">
        <v>20</v>
      </c>
      <c r="M706">
        <v>80</v>
      </c>
      <c r="N706">
        <v>0</v>
      </c>
      <c r="O706">
        <v>0</v>
      </c>
      <c r="P706">
        <v>191</v>
      </c>
      <c r="Q706">
        <v>4</v>
      </c>
      <c r="R706" t="s">
        <v>420</v>
      </c>
      <c r="S706" t="str">
        <f t="shared" si="19"/>
        <v>CCW1</v>
      </c>
      <c r="T706">
        <f>VLOOKUP(S706,Mang_Elev!$Q:$R,2,FALSE)</f>
        <v>0.32100000000000001</v>
      </c>
    </row>
    <row r="707" spans="1:20" x14ac:dyDescent="0.25">
      <c r="A707" t="s">
        <v>461</v>
      </c>
      <c r="B707" s="2">
        <v>0.44444444444444442</v>
      </c>
      <c r="C707" t="s">
        <v>418</v>
      </c>
      <c r="D707" t="s">
        <v>465</v>
      </c>
      <c r="E707" t="s">
        <v>225</v>
      </c>
      <c r="F707" t="s">
        <v>374</v>
      </c>
      <c r="G707">
        <v>1</v>
      </c>
      <c r="H707">
        <v>137</v>
      </c>
      <c r="I707">
        <v>8</v>
      </c>
      <c r="J707">
        <v>0</v>
      </c>
      <c r="K707">
        <v>76</v>
      </c>
      <c r="L707">
        <v>20</v>
      </c>
      <c r="M707">
        <v>80</v>
      </c>
      <c r="N707">
        <v>0</v>
      </c>
      <c r="O707">
        <v>0</v>
      </c>
      <c r="P707">
        <v>308</v>
      </c>
      <c r="Q707">
        <v>7</v>
      </c>
      <c r="R707" t="s">
        <v>420</v>
      </c>
      <c r="S707" t="str">
        <f t="shared" ref="S707:S770" si="21">_xlfn.CONCAT(F707,G707)</f>
        <v>CCW1</v>
      </c>
      <c r="T707">
        <f>VLOOKUP(S707,Mang_Elev!$Q:$R,2,FALSE)</f>
        <v>0.32100000000000001</v>
      </c>
    </row>
    <row r="708" spans="1:20" x14ac:dyDescent="0.25">
      <c r="A708" t="s">
        <v>461</v>
      </c>
      <c r="B708" s="2">
        <v>0.44444444444444442</v>
      </c>
      <c r="C708" t="s">
        <v>418</v>
      </c>
      <c r="D708" t="s">
        <v>465</v>
      </c>
      <c r="E708" t="s">
        <v>225</v>
      </c>
      <c r="F708" t="s">
        <v>374</v>
      </c>
      <c r="G708">
        <v>1</v>
      </c>
      <c r="H708">
        <v>137</v>
      </c>
      <c r="I708">
        <v>8</v>
      </c>
      <c r="J708">
        <v>0</v>
      </c>
      <c r="K708">
        <v>76</v>
      </c>
      <c r="L708">
        <v>20</v>
      </c>
      <c r="M708">
        <v>80</v>
      </c>
      <c r="N708">
        <v>0</v>
      </c>
      <c r="O708">
        <v>0</v>
      </c>
      <c r="P708">
        <v>260</v>
      </c>
      <c r="Q708">
        <v>6</v>
      </c>
      <c r="R708" t="s">
        <v>420</v>
      </c>
      <c r="S708" t="str">
        <f t="shared" si="21"/>
        <v>CCW1</v>
      </c>
      <c r="T708">
        <f>VLOOKUP(S708,Mang_Elev!$Q:$R,2,FALSE)</f>
        <v>0.32100000000000001</v>
      </c>
    </row>
    <row r="709" spans="1:20" x14ac:dyDescent="0.25">
      <c r="A709" t="s">
        <v>461</v>
      </c>
      <c r="B709" s="2">
        <v>0.44444444444444442</v>
      </c>
      <c r="C709" t="s">
        <v>418</v>
      </c>
      <c r="D709" t="s">
        <v>465</v>
      </c>
      <c r="E709" t="s">
        <v>225</v>
      </c>
      <c r="F709" t="s">
        <v>374</v>
      </c>
      <c r="G709">
        <v>1</v>
      </c>
      <c r="H709">
        <v>137</v>
      </c>
      <c r="I709">
        <v>8</v>
      </c>
      <c r="J709">
        <v>0</v>
      </c>
      <c r="K709">
        <v>76</v>
      </c>
      <c r="L709">
        <v>20</v>
      </c>
      <c r="M709">
        <v>80</v>
      </c>
      <c r="N709">
        <v>0</v>
      </c>
      <c r="O709">
        <v>0</v>
      </c>
      <c r="P709">
        <v>200</v>
      </c>
      <c r="Q709">
        <v>6</v>
      </c>
      <c r="R709" t="s">
        <v>420</v>
      </c>
      <c r="S709" t="str">
        <f t="shared" si="21"/>
        <v>CCW1</v>
      </c>
      <c r="T709">
        <f>VLOOKUP(S709,Mang_Elev!$Q:$R,2,FALSE)</f>
        <v>0.32100000000000001</v>
      </c>
    </row>
    <row r="710" spans="1:20" x14ac:dyDescent="0.25">
      <c r="A710" t="s">
        <v>461</v>
      </c>
      <c r="B710" s="2">
        <v>0.44444444444444442</v>
      </c>
      <c r="C710" t="s">
        <v>418</v>
      </c>
      <c r="D710" t="s">
        <v>465</v>
      </c>
      <c r="E710" t="s">
        <v>225</v>
      </c>
      <c r="F710" t="s">
        <v>374</v>
      </c>
      <c r="G710">
        <v>1</v>
      </c>
      <c r="H710">
        <v>137</v>
      </c>
      <c r="I710">
        <v>8</v>
      </c>
      <c r="J710">
        <v>0</v>
      </c>
      <c r="K710">
        <v>76</v>
      </c>
      <c r="L710">
        <v>20</v>
      </c>
      <c r="M710">
        <v>80</v>
      </c>
      <c r="N710">
        <v>0</v>
      </c>
      <c r="O710">
        <v>0</v>
      </c>
      <c r="P710">
        <v>226</v>
      </c>
      <c r="Q710">
        <v>5</v>
      </c>
      <c r="R710" t="s">
        <v>420</v>
      </c>
      <c r="S710" t="str">
        <f t="shared" si="21"/>
        <v>CCW1</v>
      </c>
      <c r="T710">
        <f>VLOOKUP(S710,Mang_Elev!$Q:$R,2,FALSE)</f>
        <v>0.32100000000000001</v>
      </c>
    </row>
    <row r="711" spans="1:20" x14ac:dyDescent="0.25">
      <c r="A711" t="s">
        <v>461</v>
      </c>
      <c r="B711" s="2">
        <v>0.49513888888888885</v>
      </c>
      <c r="C711" t="s">
        <v>418</v>
      </c>
      <c r="D711" t="s">
        <v>465</v>
      </c>
      <c r="E711" t="s">
        <v>225</v>
      </c>
      <c r="F711" t="s">
        <v>374</v>
      </c>
      <c r="G711">
        <v>2</v>
      </c>
      <c r="H711">
        <v>0</v>
      </c>
      <c r="I711">
        <v>1</v>
      </c>
      <c r="J711">
        <v>0</v>
      </c>
      <c r="K711">
        <v>110</v>
      </c>
      <c r="L711">
        <v>0</v>
      </c>
      <c r="M711">
        <v>20</v>
      </c>
      <c r="N711">
        <v>80</v>
      </c>
      <c r="O711">
        <v>0</v>
      </c>
      <c r="P711">
        <v>390</v>
      </c>
      <c r="Q711">
        <v>7</v>
      </c>
      <c r="R711" t="s">
        <v>420</v>
      </c>
      <c r="S711" t="str">
        <f t="shared" si="21"/>
        <v>CCW2</v>
      </c>
      <c r="T711">
        <f>VLOOKUP(S711,Mang_Elev!$Q:$R,2,FALSE)</f>
        <v>0.22900000000000001</v>
      </c>
    </row>
    <row r="712" spans="1:20" x14ac:dyDescent="0.25">
      <c r="A712" t="s">
        <v>461</v>
      </c>
      <c r="B712" s="2">
        <v>0.49513888888888885</v>
      </c>
      <c r="C712" t="s">
        <v>418</v>
      </c>
      <c r="D712" t="s">
        <v>465</v>
      </c>
      <c r="E712" t="s">
        <v>225</v>
      </c>
      <c r="F712" t="s">
        <v>374</v>
      </c>
      <c r="G712">
        <v>2</v>
      </c>
      <c r="H712">
        <v>0</v>
      </c>
      <c r="I712">
        <v>1</v>
      </c>
      <c r="J712">
        <v>0</v>
      </c>
      <c r="K712">
        <v>110</v>
      </c>
      <c r="L712">
        <v>0</v>
      </c>
      <c r="M712">
        <v>20</v>
      </c>
      <c r="N712">
        <v>80</v>
      </c>
      <c r="O712">
        <v>0</v>
      </c>
      <c r="P712">
        <v>440</v>
      </c>
      <c r="Q712">
        <v>6</v>
      </c>
      <c r="R712" t="s">
        <v>420</v>
      </c>
      <c r="S712" t="str">
        <f t="shared" si="21"/>
        <v>CCW2</v>
      </c>
      <c r="T712">
        <f>VLOOKUP(S712,Mang_Elev!$Q:$R,2,FALSE)</f>
        <v>0.22900000000000001</v>
      </c>
    </row>
    <row r="713" spans="1:20" x14ac:dyDescent="0.25">
      <c r="A713" t="s">
        <v>461</v>
      </c>
      <c r="B713" s="2">
        <v>0.49513888888888885</v>
      </c>
      <c r="C713" t="s">
        <v>418</v>
      </c>
      <c r="D713" t="s">
        <v>465</v>
      </c>
      <c r="E713" t="s">
        <v>225</v>
      </c>
      <c r="F713" t="s">
        <v>374</v>
      </c>
      <c r="G713">
        <v>2</v>
      </c>
      <c r="H713">
        <v>0</v>
      </c>
      <c r="I713">
        <v>1</v>
      </c>
      <c r="J713">
        <v>0</v>
      </c>
      <c r="K713">
        <v>110</v>
      </c>
      <c r="L713">
        <v>0</v>
      </c>
      <c r="M713">
        <v>20</v>
      </c>
      <c r="N713">
        <v>80</v>
      </c>
      <c r="O713">
        <v>0</v>
      </c>
      <c r="P713">
        <v>305</v>
      </c>
      <c r="Q713">
        <v>5.5</v>
      </c>
      <c r="R713" t="s">
        <v>420</v>
      </c>
      <c r="S713" t="str">
        <f t="shared" si="21"/>
        <v>CCW2</v>
      </c>
      <c r="T713">
        <f>VLOOKUP(S713,Mang_Elev!$Q:$R,2,FALSE)</f>
        <v>0.22900000000000001</v>
      </c>
    </row>
    <row r="714" spans="1:20" x14ac:dyDescent="0.25">
      <c r="A714" t="s">
        <v>461</v>
      </c>
      <c r="B714" s="2">
        <v>0.49513888888888885</v>
      </c>
      <c r="C714" t="s">
        <v>418</v>
      </c>
      <c r="D714" t="s">
        <v>465</v>
      </c>
      <c r="E714" t="s">
        <v>225</v>
      </c>
      <c r="F714" t="s">
        <v>374</v>
      </c>
      <c r="G714">
        <v>2</v>
      </c>
      <c r="H714">
        <v>0</v>
      </c>
      <c r="I714">
        <v>1</v>
      </c>
      <c r="J714">
        <v>0</v>
      </c>
      <c r="K714">
        <v>110</v>
      </c>
      <c r="L714">
        <v>0</v>
      </c>
      <c r="M714">
        <v>20</v>
      </c>
      <c r="N714">
        <v>80</v>
      </c>
      <c r="O714">
        <v>0</v>
      </c>
      <c r="P714">
        <v>476</v>
      </c>
      <c r="Q714">
        <v>6.5</v>
      </c>
      <c r="R714" t="s">
        <v>420</v>
      </c>
      <c r="S714" t="str">
        <f t="shared" si="21"/>
        <v>CCW2</v>
      </c>
      <c r="T714">
        <f>VLOOKUP(S714,Mang_Elev!$Q:$R,2,FALSE)</f>
        <v>0.22900000000000001</v>
      </c>
    </row>
    <row r="715" spans="1:20" x14ac:dyDescent="0.25">
      <c r="A715" t="s">
        <v>461</v>
      </c>
      <c r="B715" s="2">
        <v>0.49513888888888885</v>
      </c>
      <c r="C715" t="s">
        <v>418</v>
      </c>
      <c r="D715" t="s">
        <v>465</v>
      </c>
      <c r="E715" t="s">
        <v>225</v>
      </c>
      <c r="F715" t="s">
        <v>374</v>
      </c>
      <c r="G715">
        <v>2</v>
      </c>
      <c r="H715">
        <v>0</v>
      </c>
      <c r="I715">
        <v>1</v>
      </c>
      <c r="J715">
        <v>0</v>
      </c>
      <c r="K715">
        <v>110</v>
      </c>
      <c r="L715">
        <v>0</v>
      </c>
      <c r="M715">
        <v>20</v>
      </c>
      <c r="N715">
        <v>80</v>
      </c>
      <c r="O715">
        <v>0</v>
      </c>
      <c r="P715">
        <v>445</v>
      </c>
      <c r="Q715">
        <v>6</v>
      </c>
      <c r="R715" t="s">
        <v>420</v>
      </c>
      <c r="S715" t="str">
        <f t="shared" si="21"/>
        <v>CCW2</v>
      </c>
      <c r="T715">
        <f>VLOOKUP(S715,Mang_Elev!$Q:$R,2,FALSE)</f>
        <v>0.22900000000000001</v>
      </c>
    </row>
    <row r="716" spans="1:20" x14ac:dyDescent="0.25">
      <c r="A716" t="s">
        <v>461</v>
      </c>
      <c r="B716" s="2">
        <v>0.49513888888888885</v>
      </c>
      <c r="C716" t="s">
        <v>418</v>
      </c>
      <c r="D716" t="s">
        <v>465</v>
      </c>
      <c r="E716" t="s">
        <v>225</v>
      </c>
      <c r="F716" t="s">
        <v>374</v>
      </c>
      <c r="G716">
        <v>2</v>
      </c>
      <c r="H716">
        <v>0</v>
      </c>
      <c r="I716">
        <v>1</v>
      </c>
      <c r="J716">
        <v>0</v>
      </c>
      <c r="K716">
        <v>110</v>
      </c>
      <c r="L716">
        <v>0</v>
      </c>
      <c r="M716">
        <v>20</v>
      </c>
      <c r="N716">
        <v>80</v>
      </c>
      <c r="O716">
        <v>0</v>
      </c>
      <c r="P716">
        <v>418</v>
      </c>
      <c r="Q716">
        <v>6</v>
      </c>
      <c r="R716" t="s">
        <v>420</v>
      </c>
      <c r="S716" t="str">
        <f t="shared" si="21"/>
        <v>CCW2</v>
      </c>
      <c r="T716">
        <f>VLOOKUP(S716,Mang_Elev!$Q:$R,2,FALSE)</f>
        <v>0.22900000000000001</v>
      </c>
    </row>
    <row r="717" spans="1:20" x14ac:dyDescent="0.25">
      <c r="A717" t="s">
        <v>461</v>
      </c>
      <c r="B717" s="2">
        <v>0.49513888888888885</v>
      </c>
      <c r="C717" t="s">
        <v>418</v>
      </c>
      <c r="D717" t="s">
        <v>465</v>
      </c>
      <c r="E717" t="s">
        <v>225</v>
      </c>
      <c r="F717" t="s">
        <v>374</v>
      </c>
      <c r="G717">
        <v>2</v>
      </c>
      <c r="H717">
        <v>0</v>
      </c>
      <c r="I717">
        <v>1</v>
      </c>
      <c r="J717">
        <v>0</v>
      </c>
      <c r="K717">
        <v>110</v>
      </c>
      <c r="L717">
        <v>0</v>
      </c>
      <c r="M717">
        <v>20</v>
      </c>
      <c r="N717">
        <v>80</v>
      </c>
      <c r="O717">
        <v>0</v>
      </c>
      <c r="P717">
        <v>455</v>
      </c>
      <c r="Q717">
        <v>5</v>
      </c>
      <c r="R717" t="s">
        <v>420</v>
      </c>
      <c r="S717" t="str">
        <f t="shared" si="21"/>
        <v>CCW2</v>
      </c>
      <c r="T717">
        <f>VLOOKUP(S717,Mang_Elev!$Q:$R,2,FALSE)</f>
        <v>0.22900000000000001</v>
      </c>
    </row>
    <row r="718" spans="1:20" x14ac:dyDescent="0.25">
      <c r="A718" t="s">
        <v>461</v>
      </c>
      <c r="B718" s="2">
        <v>0.49513888888888885</v>
      </c>
      <c r="C718" t="s">
        <v>418</v>
      </c>
      <c r="D718" t="s">
        <v>465</v>
      </c>
      <c r="E718" t="s">
        <v>225</v>
      </c>
      <c r="F718" t="s">
        <v>374</v>
      </c>
      <c r="G718">
        <v>2</v>
      </c>
      <c r="H718">
        <v>0</v>
      </c>
      <c r="I718">
        <v>1</v>
      </c>
      <c r="J718">
        <v>0</v>
      </c>
      <c r="K718">
        <v>110</v>
      </c>
      <c r="L718">
        <v>0</v>
      </c>
      <c r="M718">
        <v>20</v>
      </c>
      <c r="N718">
        <v>80</v>
      </c>
      <c r="O718">
        <v>0</v>
      </c>
      <c r="P718">
        <v>356</v>
      </c>
      <c r="Q718">
        <v>5</v>
      </c>
      <c r="R718" t="s">
        <v>420</v>
      </c>
      <c r="S718" t="str">
        <f t="shared" si="21"/>
        <v>CCW2</v>
      </c>
      <c r="T718">
        <f>VLOOKUP(S718,Mang_Elev!$Q:$R,2,FALSE)</f>
        <v>0.22900000000000001</v>
      </c>
    </row>
    <row r="719" spans="1:20" x14ac:dyDescent="0.25">
      <c r="A719" t="s">
        <v>461</v>
      </c>
      <c r="B719" s="2">
        <v>0.49513888888888885</v>
      </c>
      <c r="C719" t="s">
        <v>418</v>
      </c>
      <c r="D719" t="s">
        <v>465</v>
      </c>
      <c r="E719" t="s">
        <v>225</v>
      </c>
      <c r="F719" t="s">
        <v>374</v>
      </c>
      <c r="G719">
        <v>2</v>
      </c>
      <c r="H719">
        <v>0</v>
      </c>
      <c r="I719">
        <v>1</v>
      </c>
      <c r="J719">
        <v>0</v>
      </c>
      <c r="K719">
        <v>110</v>
      </c>
      <c r="L719">
        <v>0</v>
      </c>
      <c r="M719">
        <v>20</v>
      </c>
      <c r="N719">
        <v>80</v>
      </c>
      <c r="O719">
        <v>0</v>
      </c>
      <c r="P719">
        <v>457</v>
      </c>
      <c r="Q719">
        <v>8</v>
      </c>
      <c r="R719" t="s">
        <v>420</v>
      </c>
      <c r="S719" t="str">
        <f t="shared" si="21"/>
        <v>CCW2</v>
      </c>
      <c r="T719">
        <f>VLOOKUP(S719,Mang_Elev!$Q:$R,2,FALSE)</f>
        <v>0.22900000000000001</v>
      </c>
    </row>
    <row r="720" spans="1:20" x14ac:dyDescent="0.25">
      <c r="A720" t="s">
        <v>461</v>
      </c>
      <c r="B720" s="2">
        <v>0.49513888888888885</v>
      </c>
      <c r="C720" t="s">
        <v>418</v>
      </c>
      <c r="D720" t="s">
        <v>465</v>
      </c>
      <c r="E720" t="s">
        <v>225</v>
      </c>
      <c r="F720" t="s">
        <v>374</v>
      </c>
      <c r="G720">
        <v>2</v>
      </c>
      <c r="H720">
        <v>0</v>
      </c>
      <c r="I720">
        <v>1</v>
      </c>
      <c r="J720">
        <v>0</v>
      </c>
      <c r="K720">
        <v>110</v>
      </c>
      <c r="L720">
        <v>0</v>
      </c>
      <c r="M720">
        <v>20</v>
      </c>
      <c r="N720">
        <v>80</v>
      </c>
      <c r="O720">
        <v>0</v>
      </c>
      <c r="P720">
        <v>400</v>
      </c>
      <c r="Q720">
        <v>6</v>
      </c>
      <c r="R720" t="s">
        <v>420</v>
      </c>
      <c r="S720" t="str">
        <f t="shared" si="21"/>
        <v>CCW2</v>
      </c>
      <c r="T720">
        <f>VLOOKUP(S720,Mang_Elev!$Q:$R,2,FALSE)</f>
        <v>0.22900000000000001</v>
      </c>
    </row>
    <row r="721" spans="1:20" x14ac:dyDescent="0.25">
      <c r="A721" t="s">
        <v>461</v>
      </c>
      <c r="B721" s="2">
        <v>0.49513888888888885</v>
      </c>
      <c r="C721" t="s">
        <v>418</v>
      </c>
      <c r="D721" t="s">
        <v>465</v>
      </c>
      <c r="E721" t="s">
        <v>225</v>
      </c>
      <c r="F721" t="s">
        <v>374</v>
      </c>
      <c r="G721">
        <v>2</v>
      </c>
      <c r="H721">
        <v>0</v>
      </c>
      <c r="I721">
        <v>2</v>
      </c>
      <c r="J721">
        <v>0</v>
      </c>
      <c r="K721">
        <v>91</v>
      </c>
      <c r="L721">
        <v>0</v>
      </c>
      <c r="M721">
        <v>10</v>
      </c>
      <c r="N721">
        <v>90</v>
      </c>
      <c r="O721">
        <v>0</v>
      </c>
      <c r="P721">
        <v>550</v>
      </c>
      <c r="Q721">
        <v>7</v>
      </c>
      <c r="R721" t="s">
        <v>420</v>
      </c>
      <c r="S721" t="str">
        <f t="shared" si="21"/>
        <v>CCW2</v>
      </c>
      <c r="T721">
        <f>VLOOKUP(S721,Mang_Elev!$Q:$R,2,FALSE)</f>
        <v>0.22900000000000001</v>
      </c>
    </row>
    <row r="722" spans="1:20" x14ac:dyDescent="0.25">
      <c r="A722" t="s">
        <v>461</v>
      </c>
      <c r="B722" s="2">
        <v>0.49513888888888885</v>
      </c>
      <c r="C722" t="s">
        <v>418</v>
      </c>
      <c r="D722" t="s">
        <v>465</v>
      </c>
      <c r="E722" t="s">
        <v>225</v>
      </c>
      <c r="F722" t="s">
        <v>374</v>
      </c>
      <c r="G722">
        <v>2</v>
      </c>
      <c r="H722">
        <v>0</v>
      </c>
      <c r="I722">
        <v>2</v>
      </c>
      <c r="J722">
        <v>0</v>
      </c>
      <c r="K722">
        <v>91</v>
      </c>
      <c r="L722">
        <v>0</v>
      </c>
      <c r="M722">
        <v>10</v>
      </c>
      <c r="N722">
        <v>90</v>
      </c>
      <c r="O722">
        <v>0</v>
      </c>
      <c r="P722">
        <v>535</v>
      </c>
      <c r="Q722">
        <v>7</v>
      </c>
      <c r="R722" t="s">
        <v>420</v>
      </c>
      <c r="S722" t="str">
        <f t="shared" si="21"/>
        <v>CCW2</v>
      </c>
      <c r="T722">
        <f>VLOOKUP(S722,Mang_Elev!$Q:$R,2,FALSE)</f>
        <v>0.22900000000000001</v>
      </c>
    </row>
    <row r="723" spans="1:20" x14ac:dyDescent="0.25">
      <c r="A723" t="s">
        <v>461</v>
      </c>
      <c r="B723" s="2">
        <v>0.49513888888888885</v>
      </c>
      <c r="C723" t="s">
        <v>418</v>
      </c>
      <c r="D723" t="s">
        <v>465</v>
      </c>
      <c r="E723" t="s">
        <v>225</v>
      </c>
      <c r="F723" t="s">
        <v>374</v>
      </c>
      <c r="G723">
        <v>2</v>
      </c>
      <c r="H723">
        <v>0</v>
      </c>
      <c r="I723">
        <v>2</v>
      </c>
      <c r="J723">
        <v>0</v>
      </c>
      <c r="K723">
        <v>91</v>
      </c>
      <c r="L723">
        <v>0</v>
      </c>
      <c r="M723">
        <v>10</v>
      </c>
      <c r="N723">
        <v>90</v>
      </c>
      <c r="O723">
        <v>0</v>
      </c>
      <c r="P723">
        <v>480</v>
      </c>
      <c r="Q723">
        <v>8</v>
      </c>
      <c r="R723" t="s">
        <v>420</v>
      </c>
      <c r="S723" t="str">
        <f t="shared" si="21"/>
        <v>CCW2</v>
      </c>
      <c r="T723">
        <f>VLOOKUP(S723,Mang_Elev!$Q:$R,2,FALSE)</f>
        <v>0.22900000000000001</v>
      </c>
    </row>
    <row r="724" spans="1:20" x14ac:dyDescent="0.25">
      <c r="A724" t="s">
        <v>461</v>
      </c>
      <c r="B724" s="2">
        <v>0.49513888888888885</v>
      </c>
      <c r="C724" t="s">
        <v>418</v>
      </c>
      <c r="D724" t="s">
        <v>465</v>
      </c>
      <c r="E724" t="s">
        <v>225</v>
      </c>
      <c r="F724" t="s">
        <v>374</v>
      </c>
      <c r="G724">
        <v>2</v>
      </c>
      <c r="H724">
        <v>0</v>
      </c>
      <c r="I724">
        <v>2</v>
      </c>
      <c r="J724">
        <v>0</v>
      </c>
      <c r="K724">
        <v>91</v>
      </c>
      <c r="L724">
        <v>0</v>
      </c>
      <c r="M724">
        <v>10</v>
      </c>
      <c r="N724">
        <v>90</v>
      </c>
      <c r="O724">
        <v>0</v>
      </c>
      <c r="P724">
        <v>425</v>
      </c>
      <c r="Q724">
        <v>6</v>
      </c>
      <c r="R724" t="s">
        <v>420</v>
      </c>
      <c r="S724" t="str">
        <f t="shared" si="21"/>
        <v>CCW2</v>
      </c>
      <c r="T724">
        <f>VLOOKUP(S724,Mang_Elev!$Q:$R,2,FALSE)</f>
        <v>0.22900000000000001</v>
      </c>
    </row>
    <row r="725" spans="1:20" x14ac:dyDescent="0.25">
      <c r="A725" t="s">
        <v>461</v>
      </c>
      <c r="B725" s="2">
        <v>0.49513888888888885</v>
      </c>
      <c r="C725" t="s">
        <v>418</v>
      </c>
      <c r="D725" t="s">
        <v>465</v>
      </c>
      <c r="E725" t="s">
        <v>225</v>
      </c>
      <c r="F725" t="s">
        <v>374</v>
      </c>
      <c r="G725">
        <v>2</v>
      </c>
      <c r="H725">
        <v>0</v>
      </c>
      <c r="I725">
        <v>2</v>
      </c>
      <c r="J725">
        <v>0</v>
      </c>
      <c r="K725">
        <v>91</v>
      </c>
      <c r="L725">
        <v>0</v>
      </c>
      <c r="M725">
        <v>10</v>
      </c>
      <c r="N725">
        <v>90</v>
      </c>
      <c r="O725">
        <v>0</v>
      </c>
      <c r="P725">
        <v>355</v>
      </c>
      <c r="Q725">
        <v>7</v>
      </c>
      <c r="R725" t="s">
        <v>420</v>
      </c>
      <c r="S725" t="str">
        <f t="shared" si="21"/>
        <v>CCW2</v>
      </c>
      <c r="T725">
        <f>VLOOKUP(S725,Mang_Elev!$Q:$R,2,FALSE)</f>
        <v>0.22900000000000001</v>
      </c>
    </row>
    <row r="726" spans="1:20" x14ac:dyDescent="0.25">
      <c r="A726" t="s">
        <v>461</v>
      </c>
      <c r="B726" s="2">
        <v>0.49513888888888885</v>
      </c>
      <c r="C726" t="s">
        <v>418</v>
      </c>
      <c r="D726" t="s">
        <v>465</v>
      </c>
      <c r="E726" t="s">
        <v>225</v>
      </c>
      <c r="F726" t="s">
        <v>374</v>
      </c>
      <c r="G726">
        <v>2</v>
      </c>
      <c r="H726">
        <v>0</v>
      </c>
      <c r="I726">
        <v>2</v>
      </c>
      <c r="J726">
        <v>0</v>
      </c>
      <c r="K726">
        <v>91</v>
      </c>
      <c r="L726">
        <v>0</v>
      </c>
      <c r="M726">
        <v>10</v>
      </c>
      <c r="N726">
        <v>90</v>
      </c>
      <c r="O726">
        <v>0</v>
      </c>
      <c r="P726">
        <v>466</v>
      </c>
      <c r="Q726">
        <v>6</v>
      </c>
      <c r="R726" t="s">
        <v>420</v>
      </c>
      <c r="S726" t="str">
        <f t="shared" si="21"/>
        <v>CCW2</v>
      </c>
      <c r="T726">
        <f>VLOOKUP(S726,Mang_Elev!$Q:$R,2,FALSE)</f>
        <v>0.22900000000000001</v>
      </c>
    </row>
    <row r="727" spans="1:20" x14ac:dyDescent="0.25">
      <c r="A727" t="s">
        <v>461</v>
      </c>
      <c r="B727" s="2">
        <v>0.49513888888888885</v>
      </c>
      <c r="C727" t="s">
        <v>418</v>
      </c>
      <c r="D727" t="s">
        <v>465</v>
      </c>
      <c r="E727" t="s">
        <v>225</v>
      </c>
      <c r="F727" t="s">
        <v>374</v>
      </c>
      <c r="G727">
        <v>2</v>
      </c>
      <c r="H727">
        <v>0</v>
      </c>
      <c r="I727">
        <v>2</v>
      </c>
      <c r="J727">
        <v>0</v>
      </c>
      <c r="K727">
        <v>91</v>
      </c>
      <c r="L727">
        <v>0</v>
      </c>
      <c r="M727">
        <v>10</v>
      </c>
      <c r="N727">
        <v>90</v>
      </c>
      <c r="O727">
        <v>0</v>
      </c>
      <c r="P727">
        <v>450</v>
      </c>
      <c r="Q727">
        <v>7</v>
      </c>
      <c r="R727" t="s">
        <v>420</v>
      </c>
      <c r="S727" t="str">
        <f t="shared" si="21"/>
        <v>CCW2</v>
      </c>
      <c r="T727">
        <f>VLOOKUP(S727,Mang_Elev!$Q:$R,2,FALSE)</f>
        <v>0.22900000000000001</v>
      </c>
    </row>
    <row r="728" spans="1:20" x14ac:dyDescent="0.25">
      <c r="A728" t="s">
        <v>461</v>
      </c>
      <c r="B728" s="2">
        <v>0.49513888888888885</v>
      </c>
      <c r="C728" t="s">
        <v>418</v>
      </c>
      <c r="D728" t="s">
        <v>465</v>
      </c>
      <c r="E728" t="s">
        <v>225</v>
      </c>
      <c r="F728" t="s">
        <v>374</v>
      </c>
      <c r="G728">
        <v>2</v>
      </c>
      <c r="H728">
        <v>0</v>
      </c>
      <c r="I728">
        <v>2</v>
      </c>
      <c r="J728">
        <v>0</v>
      </c>
      <c r="K728">
        <v>91</v>
      </c>
      <c r="L728">
        <v>0</v>
      </c>
      <c r="M728">
        <v>10</v>
      </c>
      <c r="N728">
        <v>90</v>
      </c>
      <c r="O728">
        <v>0</v>
      </c>
      <c r="P728">
        <v>490</v>
      </c>
      <c r="Q728">
        <v>7</v>
      </c>
      <c r="R728" t="s">
        <v>420</v>
      </c>
      <c r="S728" t="str">
        <f t="shared" si="21"/>
        <v>CCW2</v>
      </c>
      <c r="T728">
        <f>VLOOKUP(S728,Mang_Elev!$Q:$R,2,FALSE)</f>
        <v>0.22900000000000001</v>
      </c>
    </row>
    <row r="729" spans="1:20" x14ac:dyDescent="0.25">
      <c r="A729" t="s">
        <v>461</v>
      </c>
      <c r="B729" s="2">
        <v>0.49513888888888885</v>
      </c>
      <c r="C729" t="s">
        <v>418</v>
      </c>
      <c r="D729" t="s">
        <v>465</v>
      </c>
      <c r="E729" t="s">
        <v>225</v>
      </c>
      <c r="F729" t="s">
        <v>374</v>
      </c>
      <c r="G729">
        <v>2</v>
      </c>
      <c r="H729">
        <v>0</v>
      </c>
      <c r="I729">
        <v>2</v>
      </c>
      <c r="J729">
        <v>0</v>
      </c>
      <c r="K729">
        <v>91</v>
      </c>
      <c r="L729">
        <v>0</v>
      </c>
      <c r="M729">
        <v>10</v>
      </c>
      <c r="N729">
        <v>90</v>
      </c>
      <c r="O729">
        <v>0</v>
      </c>
      <c r="P729">
        <v>536</v>
      </c>
      <c r="Q729">
        <v>7</v>
      </c>
      <c r="R729" t="s">
        <v>420</v>
      </c>
      <c r="S729" t="str">
        <f t="shared" si="21"/>
        <v>CCW2</v>
      </c>
      <c r="T729">
        <f>VLOOKUP(S729,Mang_Elev!$Q:$R,2,FALSE)</f>
        <v>0.22900000000000001</v>
      </c>
    </row>
    <row r="730" spans="1:20" x14ac:dyDescent="0.25">
      <c r="A730" t="s">
        <v>461</v>
      </c>
      <c r="B730" s="2">
        <v>0.49513888888888885</v>
      </c>
      <c r="C730" t="s">
        <v>418</v>
      </c>
      <c r="D730" t="s">
        <v>465</v>
      </c>
      <c r="E730" t="s">
        <v>225</v>
      </c>
      <c r="F730" t="s">
        <v>374</v>
      </c>
      <c r="G730">
        <v>2</v>
      </c>
      <c r="H730">
        <v>0</v>
      </c>
      <c r="I730">
        <v>2</v>
      </c>
      <c r="J730">
        <v>0</v>
      </c>
      <c r="K730">
        <v>91</v>
      </c>
      <c r="L730">
        <v>0</v>
      </c>
      <c r="M730">
        <v>10</v>
      </c>
      <c r="N730">
        <v>90</v>
      </c>
      <c r="O730">
        <v>0</v>
      </c>
      <c r="P730">
        <v>400</v>
      </c>
      <c r="Q730">
        <v>7</v>
      </c>
      <c r="R730" t="s">
        <v>420</v>
      </c>
      <c r="S730" t="str">
        <f t="shared" si="21"/>
        <v>CCW2</v>
      </c>
      <c r="T730">
        <f>VLOOKUP(S730,Mang_Elev!$Q:$R,2,FALSE)</f>
        <v>0.22900000000000001</v>
      </c>
    </row>
    <row r="731" spans="1:20" x14ac:dyDescent="0.25">
      <c r="A731" t="s">
        <v>461</v>
      </c>
      <c r="B731" s="2">
        <v>0.625</v>
      </c>
      <c r="C731" t="s">
        <v>418</v>
      </c>
      <c r="D731" t="s">
        <v>462</v>
      </c>
      <c r="E731" t="s">
        <v>225</v>
      </c>
      <c r="F731" t="s">
        <v>374</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461</v>
      </c>
      <c r="B732" s="2">
        <v>0.625</v>
      </c>
      <c r="C732" t="s">
        <v>418</v>
      </c>
      <c r="D732" t="s">
        <v>462</v>
      </c>
      <c r="E732" t="s">
        <v>225</v>
      </c>
      <c r="F732" t="s">
        <v>374</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461</v>
      </c>
      <c r="B733" s="2">
        <v>0.625</v>
      </c>
      <c r="C733" t="s">
        <v>418</v>
      </c>
      <c r="D733" t="s">
        <v>462</v>
      </c>
      <c r="E733" t="s">
        <v>225</v>
      </c>
      <c r="F733" t="s">
        <v>374</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461</v>
      </c>
      <c r="B734" s="2">
        <v>0.625</v>
      </c>
      <c r="C734" t="s">
        <v>418</v>
      </c>
      <c r="D734" t="s">
        <v>462</v>
      </c>
      <c r="E734" t="s">
        <v>225</v>
      </c>
      <c r="F734" t="s">
        <v>374</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461</v>
      </c>
      <c r="B735" s="2">
        <v>0.625</v>
      </c>
      <c r="C735" t="s">
        <v>418</v>
      </c>
      <c r="D735" t="s">
        <v>462</v>
      </c>
      <c r="E735" t="s">
        <v>225</v>
      </c>
      <c r="F735" t="s">
        <v>374</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461</v>
      </c>
      <c r="B736" s="2">
        <v>0.625</v>
      </c>
      <c r="C736" t="s">
        <v>418</v>
      </c>
      <c r="D736" t="s">
        <v>462</v>
      </c>
      <c r="E736" t="s">
        <v>225</v>
      </c>
      <c r="F736" t="s">
        <v>374</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461</v>
      </c>
      <c r="B737" s="2">
        <v>0.625</v>
      </c>
      <c r="C737" t="s">
        <v>418</v>
      </c>
      <c r="D737" t="s">
        <v>462</v>
      </c>
      <c r="E737" t="s">
        <v>225</v>
      </c>
      <c r="F737" t="s">
        <v>374</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461</v>
      </c>
      <c r="B738" s="2">
        <v>0.625</v>
      </c>
      <c r="C738" t="s">
        <v>418</v>
      </c>
      <c r="D738" t="s">
        <v>462</v>
      </c>
      <c r="E738" t="s">
        <v>225</v>
      </c>
      <c r="F738" t="s">
        <v>374</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461</v>
      </c>
      <c r="B739" s="2">
        <v>0.625</v>
      </c>
      <c r="C739" t="s">
        <v>418</v>
      </c>
      <c r="D739" t="s">
        <v>462</v>
      </c>
      <c r="E739" t="s">
        <v>225</v>
      </c>
      <c r="F739" t="s">
        <v>374</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461</v>
      </c>
      <c r="B740" s="2">
        <v>0.625</v>
      </c>
      <c r="C740" t="s">
        <v>418</v>
      </c>
      <c r="D740" t="s">
        <v>462</v>
      </c>
      <c r="E740" t="s">
        <v>225</v>
      </c>
      <c r="F740" t="s">
        <v>374</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461</v>
      </c>
      <c r="B741" s="2">
        <v>0.625</v>
      </c>
      <c r="C741" t="s">
        <v>418</v>
      </c>
      <c r="D741" t="s">
        <v>462</v>
      </c>
      <c r="E741" t="s">
        <v>225</v>
      </c>
      <c r="F741" t="s">
        <v>374</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461</v>
      </c>
      <c r="B742" s="2">
        <v>0.625</v>
      </c>
      <c r="C742" t="s">
        <v>418</v>
      </c>
      <c r="D742" t="s">
        <v>462</v>
      </c>
      <c r="E742" t="s">
        <v>225</v>
      </c>
      <c r="F742" t="s">
        <v>374</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461</v>
      </c>
      <c r="B743" s="2">
        <v>0.625</v>
      </c>
      <c r="C743" t="s">
        <v>418</v>
      </c>
      <c r="D743" t="s">
        <v>462</v>
      </c>
      <c r="E743" t="s">
        <v>225</v>
      </c>
      <c r="F743" t="s">
        <v>374</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461</v>
      </c>
      <c r="B744" s="2">
        <v>0.625</v>
      </c>
      <c r="C744" t="s">
        <v>418</v>
      </c>
      <c r="D744" t="s">
        <v>462</v>
      </c>
      <c r="E744" t="s">
        <v>225</v>
      </c>
      <c r="F744" t="s">
        <v>374</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461</v>
      </c>
      <c r="B745" s="2">
        <v>0.625</v>
      </c>
      <c r="C745" t="s">
        <v>418</v>
      </c>
      <c r="D745" t="s">
        <v>462</v>
      </c>
      <c r="E745" t="s">
        <v>225</v>
      </c>
      <c r="F745" t="s">
        <v>374</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461</v>
      </c>
      <c r="B746" s="2">
        <v>0.625</v>
      </c>
      <c r="C746" t="s">
        <v>418</v>
      </c>
      <c r="D746" t="s">
        <v>462</v>
      </c>
      <c r="E746" t="s">
        <v>225</v>
      </c>
      <c r="F746" t="s">
        <v>374</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461</v>
      </c>
      <c r="B747" s="2">
        <v>0.625</v>
      </c>
      <c r="C747" t="s">
        <v>418</v>
      </c>
      <c r="D747" t="s">
        <v>462</v>
      </c>
      <c r="E747" t="s">
        <v>225</v>
      </c>
      <c r="F747" t="s">
        <v>374</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461</v>
      </c>
      <c r="B748" s="2">
        <v>0.625</v>
      </c>
      <c r="C748" t="s">
        <v>418</v>
      </c>
      <c r="D748" t="s">
        <v>462</v>
      </c>
      <c r="E748" t="s">
        <v>225</v>
      </c>
      <c r="F748" t="s">
        <v>374</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461</v>
      </c>
      <c r="B749" s="2">
        <v>0.625</v>
      </c>
      <c r="C749" t="s">
        <v>418</v>
      </c>
      <c r="D749" t="s">
        <v>462</v>
      </c>
      <c r="E749" t="s">
        <v>225</v>
      </c>
      <c r="F749" t="s">
        <v>374</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461</v>
      </c>
      <c r="B750" s="2">
        <v>0.625</v>
      </c>
      <c r="C750" t="s">
        <v>418</v>
      </c>
      <c r="D750" t="s">
        <v>462</v>
      </c>
      <c r="E750" t="s">
        <v>225</v>
      </c>
      <c r="F750" t="s">
        <v>374</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467</v>
      </c>
      <c r="B751" s="2">
        <v>0.51388888888888895</v>
      </c>
      <c r="C751" t="s">
        <v>418</v>
      </c>
      <c r="D751" t="s">
        <v>455</v>
      </c>
      <c r="E751" t="s">
        <v>225</v>
      </c>
      <c r="F751" t="s">
        <v>226</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467</v>
      </c>
      <c r="B752" s="2">
        <v>0.51388888888888895</v>
      </c>
      <c r="C752" t="s">
        <v>418</v>
      </c>
      <c r="D752" t="s">
        <v>455</v>
      </c>
      <c r="E752" t="s">
        <v>225</v>
      </c>
      <c r="F752" t="s">
        <v>226</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467</v>
      </c>
      <c r="B753" s="2">
        <v>0.51388888888888895</v>
      </c>
      <c r="C753" t="s">
        <v>418</v>
      </c>
      <c r="D753" t="s">
        <v>455</v>
      </c>
      <c r="E753" t="s">
        <v>225</v>
      </c>
      <c r="F753" t="s">
        <v>226</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467</v>
      </c>
      <c r="B754" s="2">
        <v>0.51388888888888895</v>
      </c>
      <c r="C754" t="s">
        <v>418</v>
      </c>
      <c r="D754" t="s">
        <v>455</v>
      </c>
      <c r="E754" t="s">
        <v>225</v>
      </c>
      <c r="F754" t="s">
        <v>226</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467</v>
      </c>
      <c r="B755" s="2">
        <v>0.51388888888888895</v>
      </c>
      <c r="C755" t="s">
        <v>418</v>
      </c>
      <c r="D755" t="s">
        <v>455</v>
      </c>
      <c r="E755" t="s">
        <v>225</v>
      </c>
      <c r="F755" t="s">
        <v>226</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467</v>
      </c>
      <c r="B756" s="2">
        <v>0.51388888888888895</v>
      </c>
      <c r="C756" t="s">
        <v>418</v>
      </c>
      <c r="D756" t="s">
        <v>455</v>
      </c>
      <c r="E756" t="s">
        <v>225</v>
      </c>
      <c r="F756" t="s">
        <v>226</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467</v>
      </c>
      <c r="B757" s="2">
        <v>0.51388888888888895</v>
      </c>
      <c r="C757" t="s">
        <v>418</v>
      </c>
      <c r="D757" t="s">
        <v>455</v>
      </c>
      <c r="E757" t="s">
        <v>225</v>
      </c>
      <c r="F757" t="s">
        <v>226</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467</v>
      </c>
      <c r="B758" s="2">
        <v>0.51388888888888895</v>
      </c>
      <c r="C758" t="s">
        <v>418</v>
      </c>
      <c r="D758" t="s">
        <v>455</v>
      </c>
      <c r="E758" t="s">
        <v>225</v>
      </c>
      <c r="F758" t="s">
        <v>226</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467</v>
      </c>
      <c r="B759" s="2">
        <v>0.51388888888888895</v>
      </c>
      <c r="C759" t="s">
        <v>418</v>
      </c>
      <c r="D759" t="s">
        <v>455</v>
      </c>
      <c r="E759" t="s">
        <v>225</v>
      </c>
      <c r="F759" t="s">
        <v>226</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467</v>
      </c>
      <c r="B760" s="2">
        <v>0.51388888888888895</v>
      </c>
      <c r="C760" t="s">
        <v>418</v>
      </c>
      <c r="D760" t="s">
        <v>455</v>
      </c>
      <c r="E760" t="s">
        <v>225</v>
      </c>
      <c r="F760" t="s">
        <v>226</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467</v>
      </c>
      <c r="B761" s="2">
        <v>0.51388888888888895</v>
      </c>
      <c r="C761" t="s">
        <v>418</v>
      </c>
      <c r="D761" t="s">
        <v>455</v>
      </c>
      <c r="E761" t="s">
        <v>225</v>
      </c>
      <c r="F761" t="s">
        <v>226</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467</v>
      </c>
      <c r="B762" s="2">
        <v>0.51388888888888895</v>
      </c>
      <c r="C762" t="s">
        <v>418</v>
      </c>
      <c r="D762" t="s">
        <v>455</v>
      </c>
      <c r="E762" t="s">
        <v>225</v>
      </c>
      <c r="F762" t="s">
        <v>226</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467</v>
      </c>
      <c r="B763" s="2">
        <v>0.51388888888888895</v>
      </c>
      <c r="C763" t="s">
        <v>418</v>
      </c>
      <c r="D763" t="s">
        <v>455</v>
      </c>
      <c r="E763" t="s">
        <v>225</v>
      </c>
      <c r="F763" t="s">
        <v>226</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467</v>
      </c>
      <c r="B764" s="2">
        <v>0.51388888888888895</v>
      </c>
      <c r="C764" t="s">
        <v>418</v>
      </c>
      <c r="D764" t="s">
        <v>455</v>
      </c>
      <c r="E764" t="s">
        <v>225</v>
      </c>
      <c r="F764" t="s">
        <v>226</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467</v>
      </c>
      <c r="B765" s="2">
        <v>0.51388888888888895</v>
      </c>
      <c r="C765" t="s">
        <v>418</v>
      </c>
      <c r="D765" t="s">
        <v>455</v>
      </c>
      <c r="E765" t="s">
        <v>225</v>
      </c>
      <c r="F765" t="s">
        <v>226</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467</v>
      </c>
      <c r="B766" s="2">
        <v>0.51388888888888895</v>
      </c>
      <c r="C766" t="s">
        <v>418</v>
      </c>
      <c r="D766" t="s">
        <v>455</v>
      </c>
      <c r="E766" t="s">
        <v>225</v>
      </c>
      <c r="F766" t="s">
        <v>226</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467</v>
      </c>
      <c r="B767" s="2">
        <v>0.51388888888888895</v>
      </c>
      <c r="C767" t="s">
        <v>418</v>
      </c>
      <c r="D767" t="s">
        <v>455</v>
      </c>
      <c r="E767" t="s">
        <v>225</v>
      </c>
      <c r="F767" t="s">
        <v>226</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467</v>
      </c>
      <c r="B768" s="2">
        <v>0.51388888888888895</v>
      </c>
      <c r="C768" t="s">
        <v>418</v>
      </c>
      <c r="D768" t="s">
        <v>455</v>
      </c>
      <c r="E768" t="s">
        <v>225</v>
      </c>
      <c r="F768" t="s">
        <v>226</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467</v>
      </c>
      <c r="B769" s="2">
        <v>0.51388888888888895</v>
      </c>
      <c r="C769" t="s">
        <v>418</v>
      </c>
      <c r="D769" t="s">
        <v>455</v>
      </c>
      <c r="E769" t="s">
        <v>225</v>
      </c>
      <c r="F769" t="s">
        <v>226</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467</v>
      </c>
      <c r="B770" s="2">
        <v>0.51388888888888895</v>
      </c>
      <c r="C770" t="s">
        <v>418</v>
      </c>
      <c r="D770" t="s">
        <v>455</v>
      </c>
      <c r="E770" t="s">
        <v>225</v>
      </c>
      <c r="F770" t="s">
        <v>226</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467</v>
      </c>
      <c r="B771" s="2">
        <v>0.59097222222222223</v>
      </c>
      <c r="C771" t="s">
        <v>418</v>
      </c>
      <c r="D771" t="s">
        <v>455</v>
      </c>
      <c r="E771" t="s">
        <v>225</v>
      </c>
      <c r="F771" t="s">
        <v>226</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467</v>
      </c>
      <c r="B772" s="2">
        <v>0.59097222222222223</v>
      </c>
      <c r="C772" t="s">
        <v>418</v>
      </c>
      <c r="D772" t="s">
        <v>455</v>
      </c>
      <c r="E772" t="s">
        <v>225</v>
      </c>
      <c r="F772" t="s">
        <v>226</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467</v>
      </c>
      <c r="B773" s="2">
        <v>0.59097222222222223</v>
      </c>
      <c r="C773" t="s">
        <v>418</v>
      </c>
      <c r="D773" t="s">
        <v>455</v>
      </c>
      <c r="E773" t="s">
        <v>225</v>
      </c>
      <c r="F773" t="s">
        <v>226</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467</v>
      </c>
      <c r="B774" s="2">
        <v>0.59097222222222223</v>
      </c>
      <c r="C774" t="s">
        <v>418</v>
      </c>
      <c r="D774" t="s">
        <v>455</v>
      </c>
      <c r="E774" t="s">
        <v>225</v>
      </c>
      <c r="F774" t="s">
        <v>226</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467</v>
      </c>
      <c r="B775" s="2">
        <v>0.59097222222222223</v>
      </c>
      <c r="C775" t="s">
        <v>418</v>
      </c>
      <c r="D775" t="s">
        <v>455</v>
      </c>
      <c r="E775" t="s">
        <v>225</v>
      </c>
      <c r="F775" t="s">
        <v>226</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467</v>
      </c>
      <c r="B776" s="2">
        <v>0.59097222222222223</v>
      </c>
      <c r="C776" t="s">
        <v>418</v>
      </c>
      <c r="D776" t="s">
        <v>455</v>
      </c>
      <c r="E776" t="s">
        <v>225</v>
      </c>
      <c r="F776" t="s">
        <v>226</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467</v>
      </c>
      <c r="B777" s="2">
        <v>0.59097222222222223</v>
      </c>
      <c r="C777" t="s">
        <v>418</v>
      </c>
      <c r="D777" t="s">
        <v>455</v>
      </c>
      <c r="E777" t="s">
        <v>225</v>
      </c>
      <c r="F777" t="s">
        <v>226</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467</v>
      </c>
      <c r="B778" s="2">
        <v>0.59097222222222223</v>
      </c>
      <c r="C778" t="s">
        <v>418</v>
      </c>
      <c r="D778" t="s">
        <v>455</v>
      </c>
      <c r="E778" t="s">
        <v>225</v>
      </c>
      <c r="F778" t="s">
        <v>226</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467</v>
      </c>
      <c r="B779" s="2">
        <v>0.59097222222222223</v>
      </c>
      <c r="C779" t="s">
        <v>418</v>
      </c>
      <c r="D779" t="s">
        <v>455</v>
      </c>
      <c r="E779" t="s">
        <v>225</v>
      </c>
      <c r="F779" t="s">
        <v>226</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467</v>
      </c>
      <c r="B780" s="2">
        <v>0.59097222222222223</v>
      </c>
      <c r="C780" t="s">
        <v>418</v>
      </c>
      <c r="D780" t="s">
        <v>455</v>
      </c>
      <c r="E780" t="s">
        <v>225</v>
      </c>
      <c r="F780" t="s">
        <v>226</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467</v>
      </c>
      <c r="B781" s="2">
        <v>0.59097222222222223</v>
      </c>
      <c r="C781" t="s">
        <v>418</v>
      </c>
      <c r="D781" t="s">
        <v>455</v>
      </c>
      <c r="E781" t="s">
        <v>225</v>
      </c>
      <c r="F781" t="s">
        <v>226</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467</v>
      </c>
      <c r="B782" s="2">
        <v>0.59097222222222223</v>
      </c>
      <c r="C782" t="s">
        <v>418</v>
      </c>
      <c r="D782" t="s">
        <v>455</v>
      </c>
      <c r="E782" t="s">
        <v>225</v>
      </c>
      <c r="F782" t="s">
        <v>226</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467</v>
      </c>
      <c r="B783" s="2">
        <v>0.59097222222222223</v>
      </c>
      <c r="C783" t="s">
        <v>418</v>
      </c>
      <c r="D783" t="s">
        <v>455</v>
      </c>
      <c r="E783" t="s">
        <v>225</v>
      </c>
      <c r="F783" t="s">
        <v>226</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467</v>
      </c>
      <c r="B784" s="2">
        <v>0.59097222222222223</v>
      </c>
      <c r="C784" t="s">
        <v>418</v>
      </c>
      <c r="D784" t="s">
        <v>455</v>
      </c>
      <c r="E784" t="s">
        <v>225</v>
      </c>
      <c r="F784" t="s">
        <v>226</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467</v>
      </c>
      <c r="B785" s="2">
        <v>0.59097222222222223</v>
      </c>
      <c r="C785" t="s">
        <v>418</v>
      </c>
      <c r="D785" t="s">
        <v>455</v>
      </c>
      <c r="E785" t="s">
        <v>225</v>
      </c>
      <c r="F785" t="s">
        <v>226</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467</v>
      </c>
      <c r="B786" s="2">
        <v>0.59097222222222223</v>
      </c>
      <c r="C786" t="s">
        <v>418</v>
      </c>
      <c r="D786" t="s">
        <v>455</v>
      </c>
      <c r="E786" t="s">
        <v>225</v>
      </c>
      <c r="F786" t="s">
        <v>226</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467</v>
      </c>
      <c r="B787" s="2">
        <v>0.59097222222222223</v>
      </c>
      <c r="C787" t="s">
        <v>418</v>
      </c>
      <c r="D787" t="s">
        <v>455</v>
      </c>
      <c r="E787" t="s">
        <v>225</v>
      </c>
      <c r="F787" t="s">
        <v>226</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467</v>
      </c>
      <c r="B788" s="2">
        <v>0.59097222222222223</v>
      </c>
      <c r="C788" t="s">
        <v>418</v>
      </c>
      <c r="D788" t="s">
        <v>455</v>
      </c>
      <c r="E788" t="s">
        <v>225</v>
      </c>
      <c r="F788" t="s">
        <v>226</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467</v>
      </c>
      <c r="B789" s="2">
        <v>0.59097222222222223</v>
      </c>
      <c r="C789" t="s">
        <v>418</v>
      </c>
      <c r="D789" t="s">
        <v>455</v>
      </c>
      <c r="E789" t="s">
        <v>225</v>
      </c>
      <c r="F789" t="s">
        <v>226</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467</v>
      </c>
      <c r="B790" s="2">
        <v>0.59097222222222223</v>
      </c>
      <c r="C790" t="s">
        <v>418</v>
      </c>
      <c r="D790" t="s">
        <v>455</v>
      </c>
      <c r="E790" t="s">
        <v>225</v>
      </c>
      <c r="F790" t="s">
        <v>226</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467</v>
      </c>
      <c r="B791" s="2">
        <v>0.62083333333333335</v>
      </c>
      <c r="C791" t="s">
        <v>418</v>
      </c>
      <c r="D791" t="s">
        <v>455</v>
      </c>
      <c r="E791" t="s">
        <v>225</v>
      </c>
      <c r="F791" t="s">
        <v>226</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467</v>
      </c>
      <c r="B792" s="2">
        <v>0.62083333333333335</v>
      </c>
      <c r="C792" t="s">
        <v>418</v>
      </c>
      <c r="D792" t="s">
        <v>455</v>
      </c>
      <c r="E792" t="s">
        <v>225</v>
      </c>
      <c r="F792" t="s">
        <v>226</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467</v>
      </c>
      <c r="B793" s="2">
        <v>0.62083333333333335</v>
      </c>
      <c r="C793" t="s">
        <v>418</v>
      </c>
      <c r="D793" t="s">
        <v>455</v>
      </c>
      <c r="E793" t="s">
        <v>225</v>
      </c>
      <c r="F793" t="s">
        <v>226</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467</v>
      </c>
      <c r="B794" s="2">
        <v>0.62083333333333335</v>
      </c>
      <c r="C794" t="s">
        <v>418</v>
      </c>
      <c r="D794" t="s">
        <v>455</v>
      </c>
      <c r="E794" t="s">
        <v>225</v>
      </c>
      <c r="F794" t="s">
        <v>226</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467</v>
      </c>
      <c r="B795" s="2">
        <v>0.62083333333333335</v>
      </c>
      <c r="C795" t="s">
        <v>418</v>
      </c>
      <c r="D795" t="s">
        <v>455</v>
      </c>
      <c r="E795" t="s">
        <v>225</v>
      </c>
      <c r="F795" t="s">
        <v>226</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467</v>
      </c>
      <c r="B796" s="2">
        <v>0.62083333333333335</v>
      </c>
      <c r="C796" t="s">
        <v>418</v>
      </c>
      <c r="D796" t="s">
        <v>455</v>
      </c>
      <c r="E796" t="s">
        <v>225</v>
      </c>
      <c r="F796" t="s">
        <v>226</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467</v>
      </c>
      <c r="B797" s="2">
        <v>0.62083333333333335</v>
      </c>
      <c r="C797" t="s">
        <v>418</v>
      </c>
      <c r="D797" t="s">
        <v>455</v>
      </c>
      <c r="E797" t="s">
        <v>225</v>
      </c>
      <c r="F797" t="s">
        <v>226</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467</v>
      </c>
      <c r="B798" s="2">
        <v>0.62083333333333335</v>
      </c>
      <c r="C798" t="s">
        <v>418</v>
      </c>
      <c r="D798" t="s">
        <v>455</v>
      </c>
      <c r="E798" t="s">
        <v>225</v>
      </c>
      <c r="F798" t="s">
        <v>226</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467</v>
      </c>
      <c r="B799" s="2">
        <v>0.62083333333333335</v>
      </c>
      <c r="C799" t="s">
        <v>418</v>
      </c>
      <c r="D799" t="s">
        <v>455</v>
      </c>
      <c r="E799" t="s">
        <v>225</v>
      </c>
      <c r="F799" t="s">
        <v>226</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467</v>
      </c>
      <c r="B800" s="2">
        <v>0.62083333333333335</v>
      </c>
      <c r="C800" t="s">
        <v>418</v>
      </c>
      <c r="D800" t="s">
        <v>455</v>
      </c>
      <c r="E800" t="s">
        <v>225</v>
      </c>
      <c r="F800" t="s">
        <v>226</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467</v>
      </c>
      <c r="B801" s="2">
        <v>0.62083333333333335</v>
      </c>
      <c r="C801" t="s">
        <v>418</v>
      </c>
      <c r="D801" t="s">
        <v>455</v>
      </c>
      <c r="E801" t="s">
        <v>225</v>
      </c>
      <c r="F801" t="s">
        <v>226</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467</v>
      </c>
      <c r="B802" s="2">
        <v>0.62083333333333335</v>
      </c>
      <c r="C802" t="s">
        <v>418</v>
      </c>
      <c r="D802" t="s">
        <v>455</v>
      </c>
      <c r="E802" t="s">
        <v>225</v>
      </c>
      <c r="F802" t="s">
        <v>226</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467</v>
      </c>
      <c r="B803" s="2">
        <v>0.62083333333333335</v>
      </c>
      <c r="C803" t="s">
        <v>418</v>
      </c>
      <c r="D803" t="s">
        <v>455</v>
      </c>
      <c r="E803" t="s">
        <v>225</v>
      </c>
      <c r="F803" t="s">
        <v>226</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467</v>
      </c>
      <c r="B804" s="2">
        <v>0.62083333333333335</v>
      </c>
      <c r="C804" t="s">
        <v>418</v>
      </c>
      <c r="D804" t="s">
        <v>455</v>
      </c>
      <c r="E804" t="s">
        <v>225</v>
      </c>
      <c r="F804" t="s">
        <v>226</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467</v>
      </c>
      <c r="B805" s="2">
        <v>0.62083333333333335</v>
      </c>
      <c r="C805" t="s">
        <v>418</v>
      </c>
      <c r="D805" t="s">
        <v>455</v>
      </c>
      <c r="E805" t="s">
        <v>225</v>
      </c>
      <c r="F805" t="s">
        <v>226</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467</v>
      </c>
      <c r="B806" s="2">
        <v>0.62083333333333335</v>
      </c>
      <c r="C806" t="s">
        <v>418</v>
      </c>
      <c r="D806" t="s">
        <v>455</v>
      </c>
      <c r="E806" t="s">
        <v>225</v>
      </c>
      <c r="F806" t="s">
        <v>226</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467</v>
      </c>
      <c r="B807" s="2">
        <v>0.62083333333333335</v>
      </c>
      <c r="C807" t="s">
        <v>418</v>
      </c>
      <c r="D807" t="s">
        <v>455</v>
      </c>
      <c r="E807" t="s">
        <v>225</v>
      </c>
      <c r="F807" t="s">
        <v>226</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467</v>
      </c>
      <c r="B808" s="2">
        <v>0.62083333333333335</v>
      </c>
      <c r="C808" t="s">
        <v>418</v>
      </c>
      <c r="D808" t="s">
        <v>455</v>
      </c>
      <c r="E808" t="s">
        <v>225</v>
      </c>
      <c r="F808" t="s">
        <v>226</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467</v>
      </c>
      <c r="B809" s="2">
        <v>0.62083333333333335</v>
      </c>
      <c r="C809" t="s">
        <v>418</v>
      </c>
      <c r="D809" t="s">
        <v>455</v>
      </c>
      <c r="E809" t="s">
        <v>225</v>
      </c>
      <c r="F809" t="s">
        <v>226</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467</v>
      </c>
      <c r="B810" s="2">
        <v>0.62083333333333335</v>
      </c>
      <c r="C810" t="s">
        <v>418</v>
      </c>
      <c r="D810" t="s">
        <v>455</v>
      </c>
      <c r="E810" t="s">
        <v>225</v>
      </c>
      <c r="F810" t="s">
        <v>226</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467</v>
      </c>
      <c r="B811" s="2">
        <v>0.65277777777777779</v>
      </c>
      <c r="C811" t="s">
        <v>418</v>
      </c>
      <c r="D811" t="s">
        <v>455</v>
      </c>
      <c r="E811" t="s">
        <v>225</v>
      </c>
      <c r="F811" t="s">
        <v>226</v>
      </c>
      <c r="G811">
        <v>5</v>
      </c>
      <c r="H811">
        <v>23</v>
      </c>
      <c r="I811">
        <v>3</v>
      </c>
      <c r="J811">
        <v>2</v>
      </c>
      <c r="K811">
        <v>97</v>
      </c>
      <c r="L811">
        <v>97</v>
      </c>
      <c r="M811">
        <v>3</v>
      </c>
      <c r="N811">
        <v>0</v>
      </c>
      <c r="O811">
        <v>0</v>
      </c>
      <c r="P811">
        <v>154</v>
      </c>
      <c r="Q811">
        <v>7.6</v>
      </c>
      <c r="R811" t="s">
        <v>468</v>
      </c>
      <c r="S811" t="str">
        <f t="shared" si="22"/>
        <v>DLW5</v>
      </c>
      <c r="T811">
        <f>VLOOKUP(S811,Mang_Elev!$Q:$R,2,FALSE)</f>
        <v>-0.191</v>
      </c>
    </row>
    <row r="812" spans="1:20" x14ac:dyDescent="0.25">
      <c r="A812" t="s">
        <v>467</v>
      </c>
      <c r="B812" s="2">
        <v>0.65277777777777779</v>
      </c>
      <c r="C812" t="s">
        <v>418</v>
      </c>
      <c r="D812" t="s">
        <v>455</v>
      </c>
      <c r="E812" t="s">
        <v>225</v>
      </c>
      <c r="F812" t="s">
        <v>226</v>
      </c>
      <c r="G812">
        <v>5</v>
      </c>
      <c r="H812">
        <v>23</v>
      </c>
      <c r="I812">
        <v>3</v>
      </c>
      <c r="J812">
        <v>2</v>
      </c>
      <c r="K812">
        <v>97</v>
      </c>
      <c r="L812">
        <v>97</v>
      </c>
      <c r="M812">
        <v>3</v>
      </c>
      <c r="N812">
        <v>0</v>
      </c>
      <c r="O812">
        <v>0</v>
      </c>
      <c r="P812">
        <v>164</v>
      </c>
      <c r="Q812">
        <v>9</v>
      </c>
      <c r="R812" t="s">
        <v>468</v>
      </c>
      <c r="S812" t="str">
        <f t="shared" si="22"/>
        <v>DLW5</v>
      </c>
      <c r="T812">
        <f>VLOOKUP(S812,Mang_Elev!$Q:$R,2,FALSE)</f>
        <v>-0.191</v>
      </c>
    </row>
    <row r="813" spans="1:20" x14ac:dyDescent="0.25">
      <c r="A813" t="s">
        <v>467</v>
      </c>
      <c r="B813" s="2">
        <v>0.65277777777777779</v>
      </c>
      <c r="C813" t="s">
        <v>418</v>
      </c>
      <c r="D813" t="s">
        <v>455</v>
      </c>
      <c r="E813" t="s">
        <v>225</v>
      </c>
      <c r="F813" t="s">
        <v>226</v>
      </c>
      <c r="G813">
        <v>5</v>
      </c>
      <c r="H813">
        <v>23</v>
      </c>
      <c r="I813">
        <v>3</v>
      </c>
      <c r="J813">
        <v>2</v>
      </c>
      <c r="K813">
        <v>97</v>
      </c>
      <c r="L813">
        <v>97</v>
      </c>
      <c r="M813">
        <v>3</v>
      </c>
      <c r="N813">
        <v>0</v>
      </c>
      <c r="O813">
        <v>0</v>
      </c>
      <c r="P813">
        <v>170</v>
      </c>
      <c r="Q813">
        <v>7.8</v>
      </c>
      <c r="R813" t="s">
        <v>468</v>
      </c>
      <c r="S813" t="str">
        <f t="shared" si="22"/>
        <v>DLW5</v>
      </c>
      <c r="T813">
        <f>VLOOKUP(S813,Mang_Elev!$Q:$R,2,FALSE)</f>
        <v>-0.191</v>
      </c>
    </row>
    <row r="814" spans="1:20" x14ac:dyDescent="0.25">
      <c r="A814" t="s">
        <v>467</v>
      </c>
      <c r="B814" s="2">
        <v>0.65277777777777779</v>
      </c>
      <c r="C814" t="s">
        <v>418</v>
      </c>
      <c r="D814" t="s">
        <v>455</v>
      </c>
      <c r="E814" t="s">
        <v>225</v>
      </c>
      <c r="F814" t="s">
        <v>226</v>
      </c>
      <c r="G814">
        <v>5</v>
      </c>
      <c r="H814">
        <v>23</v>
      </c>
      <c r="I814">
        <v>3</v>
      </c>
      <c r="J814">
        <v>2</v>
      </c>
      <c r="K814">
        <v>97</v>
      </c>
      <c r="L814">
        <v>97</v>
      </c>
      <c r="M814">
        <v>3</v>
      </c>
      <c r="N814">
        <v>0</v>
      </c>
      <c r="O814">
        <v>0</v>
      </c>
      <c r="P814">
        <v>311</v>
      </c>
      <c r="Q814">
        <v>9.5</v>
      </c>
      <c r="R814" t="s">
        <v>468</v>
      </c>
      <c r="S814" t="str">
        <f t="shared" si="22"/>
        <v>DLW5</v>
      </c>
      <c r="T814">
        <f>VLOOKUP(S814,Mang_Elev!$Q:$R,2,FALSE)</f>
        <v>-0.191</v>
      </c>
    </row>
    <row r="815" spans="1:20" x14ac:dyDescent="0.25">
      <c r="A815" t="s">
        <v>467</v>
      </c>
      <c r="B815" s="2">
        <v>0.65277777777777779</v>
      </c>
      <c r="C815" t="s">
        <v>418</v>
      </c>
      <c r="D815" t="s">
        <v>455</v>
      </c>
      <c r="E815" t="s">
        <v>225</v>
      </c>
      <c r="F815" t="s">
        <v>226</v>
      </c>
      <c r="G815">
        <v>5</v>
      </c>
      <c r="H815">
        <v>23</v>
      </c>
      <c r="I815">
        <v>3</v>
      </c>
      <c r="J815">
        <v>2</v>
      </c>
      <c r="K815">
        <v>97</v>
      </c>
      <c r="L815">
        <v>97</v>
      </c>
      <c r="M815">
        <v>3</v>
      </c>
      <c r="N815">
        <v>0</v>
      </c>
      <c r="O815">
        <v>0</v>
      </c>
      <c r="P815">
        <v>119</v>
      </c>
      <c r="Q815">
        <v>9</v>
      </c>
      <c r="R815" t="s">
        <v>468</v>
      </c>
      <c r="S815" t="str">
        <f t="shared" si="22"/>
        <v>DLW5</v>
      </c>
      <c r="T815">
        <f>VLOOKUP(S815,Mang_Elev!$Q:$R,2,FALSE)</f>
        <v>-0.191</v>
      </c>
    </row>
    <row r="816" spans="1:20" x14ac:dyDescent="0.25">
      <c r="A816" t="s">
        <v>467</v>
      </c>
      <c r="B816" s="2">
        <v>0.65277777777777779</v>
      </c>
      <c r="C816" t="s">
        <v>418</v>
      </c>
      <c r="D816" t="s">
        <v>455</v>
      </c>
      <c r="E816" t="s">
        <v>225</v>
      </c>
      <c r="F816" t="s">
        <v>226</v>
      </c>
      <c r="G816">
        <v>5</v>
      </c>
      <c r="H816">
        <v>23</v>
      </c>
      <c r="I816">
        <v>3</v>
      </c>
      <c r="J816">
        <v>2</v>
      </c>
      <c r="K816">
        <v>97</v>
      </c>
      <c r="L816">
        <v>97</v>
      </c>
      <c r="M816">
        <v>3</v>
      </c>
      <c r="N816">
        <v>0</v>
      </c>
      <c r="O816">
        <v>0</v>
      </c>
      <c r="P816">
        <v>160</v>
      </c>
      <c r="Q816">
        <v>7</v>
      </c>
      <c r="R816" t="s">
        <v>468</v>
      </c>
      <c r="S816" t="str">
        <f t="shared" si="22"/>
        <v>DLW5</v>
      </c>
      <c r="T816">
        <f>VLOOKUP(S816,Mang_Elev!$Q:$R,2,FALSE)</f>
        <v>-0.191</v>
      </c>
    </row>
    <row r="817" spans="1:20" x14ac:dyDescent="0.25">
      <c r="A817" t="s">
        <v>467</v>
      </c>
      <c r="B817" s="2">
        <v>0.65277777777777779</v>
      </c>
      <c r="C817" t="s">
        <v>418</v>
      </c>
      <c r="D817" t="s">
        <v>455</v>
      </c>
      <c r="E817" t="s">
        <v>225</v>
      </c>
      <c r="F817" t="s">
        <v>226</v>
      </c>
      <c r="G817">
        <v>5</v>
      </c>
      <c r="H817">
        <v>23</v>
      </c>
      <c r="I817">
        <v>3</v>
      </c>
      <c r="J817">
        <v>2</v>
      </c>
      <c r="K817">
        <v>97</v>
      </c>
      <c r="L817">
        <v>97</v>
      </c>
      <c r="M817">
        <v>3</v>
      </c>
      <c r="N817">
        <v>0</v>
      </c>
      <c r="O817">
        <v>0</v>
      </c>
      <c r="P817">
        <v>65</v>
      </c>
      <c r="Q817">
        <v>6</v>
      </c>
      <c r="R817" t="s">
        <v>468</v>
      </c>
      <c r="S817" t="str">
        <f t="shared" si="22"/>
        <v>DLW5</v>
      </c>
      <c r="T817">
        <f>VLOOKUP(S817,Mang_Elev!$Q:$R,2,FALSE)</f>
        <v>-0.191</v>
      </c>
    </row>
    <row r="818" spans="1:20" x14ac:dyDescent="0.25">
      <c r="A818" t="s">
        <v>467</v>
      </c>
      <c r="B818" s="2">
        <v>0.65277777777777779</v>
      </c>
      <c r="C818" t="s">
        <v>418</v>
      </c>
      <c r="D818" t="s">
        <v>455</v>
      </c>
      <c r="E818" t="s">
        <v>225</v>
      </c>
      <c r="F818" t="s">
        <v>226</v>
      </c>
      <c r="G818">
        <v>5</v>
      </c>
      <c r="H818">
        <v>23</v>
      </c>
      <c r="I818">
        <v>3</v>
      </c>
      <c r="J818">
        <v>2</v>
      </c>
      <c r="K818">
        <v>97</v>
      </c>
      <c r="L818">
        <v>97</v>
      </c>
      <c r="M818">
        <v>3</v>
      </c>
      <c r="N818">
        <v>0</v>
      </c>
      <c r="O818">
        <v>0</v>
      </c>
      <c r="P818">
        <v>97</v>
      </c>
      <c r="Q818">
        <v>6.5</v>
      </c>
      <c r="R818" t="s">
        <v>468</v>
      </c>
      <c r="S818" t="str">
        <f t="shared" si="22"/>
        <v>DLW5</v>
      </c>
      <c r="T818">
        <f>VLOOKUP(S818,Mang_Elev!$Q:$R,2,FALSE)</f>
        <v>-0.191</v>
      </c>
    </row>
    <row r="819" spans="1:20" x14ac:dyDescent="0.25">
      <c r="A819" t="s">
        <v>467</v>
      </c>
      <c r="B819" s="2">
        <v>0.65277777777777779</v>
      </c>
      <c r="C819" t="s">
        <v>418</v>
      </c>
      <c r="D819" t="s">
        <v>455</v>
      </c>
      <c r="E819" t="s">
        <v>225</v>
      </c>
      <c r="F819" t="s">
        <v>226</v>
      </c>
      <c r="G819">
        <v>5</v>
      </c>
      <c r="H819">
        <v>23</v>
      </c>
      <c r="I819">
        <v>3</v>
      </c>
      <c r="J819">
        <v>2</v>
      </c>
      <c r="K819">
        <v>97</v>
      </c>
      <c r="L819">
        <v>97</v>
      </c>
      <c r="M819">
        <v>3</v>
      </c>
      <c r="N819">
        <v>0</v>
      </c>
      <c r="O819">
        <v>0</v>
      </c>
      <c r="P819">
        <v>232</v>
      </c>
      <c r="Q819">
        <v>6</v>
      </c>
      <c r="R819" t="s">
        <v>468</v>
      </c>
      <c r="S819" t="str">
        <f t="shared" si="22"/>
        <v>DLW5</v>
      </c>
      <c r="T819">
        <f>VLOOKUP(S819,Mang_Elev!$Q:$R,2,FALSE)</f>
        <v>-0.191</v>
      </c>
    </row>
    <row r="820" spans="1:20" x14ac:dyDescent="0.25">
      <c r="A820" t="s">
        <v>467</v>
      </c>
      <c r="B820" s="2">
        <v>0.65277777777777779</v>
      </c>
      <c r="C820" t="s">
        <v>418</v>
      </c>
      <c r="D820" t="s">
        <v>455</v>
      </c>
      <c r="E820" t="s">
        <v>225</v>
      </c>
      <c r="F820" t="s">
        <v>226</v>
      </c>
      <c r="G820">
        <v>5</v>
      </c>
      <c r="H820">
        <v>23</v>
      </c>
      <c r="I820">
        <v>3</v>
      </c>
      <c r="J820">
        <v>2</v>
      </c>
      <c r="K820">
        <v>97</v>
      </c>
      <c r="L820">
        <v>97</v>
      </c>
      <c r="M820">
        <v>3</v>
      </c>
      <c r="N820">
        <v>0</v>
      </c>
      <c r="O820">
        <v>0</v>
      </c>
      <c r="P820">
        <v>154</v>
      </c>
      <c r="Q820">
        <v>9.1999999999999993</v>
      </c>
      <c r="R820" t="s">
        <v>468</v>
      </c>
      <c r="S820" t="str">
        <f t="shared" si="22"/>
        <v>DLW5</v>
      </c>
      <c r="T820">
        <f>VLOOKUP(S820,Mang_Elev!$Q:$R,2,FALSE)</f>
        <v>-0.191</v>
      </c>
    </row>
    <row r="821" spans="1:20" x14ac:dyDescent="0.25">
      <c r="A821" t="s">
        <v>467</v>
      </c>
      <c r="B821" s="2">
        <v>0.65277777777777779</v>
      </c>
      <c r="C821" t="s">
        <v>418</v>
      </c>
      <c r="D821" t="s">
        <v>455</v>
      </c>
      <c r="E821" t="s">
        <v>225</v>
      </c>
      <c r="F821" t="s">
        <v>226</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467</v>
      </c>
      <c r="B822" s="2">
        <v>0.65277777777777779</v>
      </c>
      <c r="C822" t="s">
        <v>418</v>
      </c>
      <c r="D822" t="s">
        <v>455</v>
      </c>
      <c r="E822" t="s">
        <v>225</v>
      </c>
      <c r="F822" t="s">
        <v>226</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467</v>
      </c>
      <c r="B823" s="2">
        <v>0.65277777777777779</v>
      </c>
      <c r="C823" t="s">
        <v>418</v>
      </c>
      <c r="D823" t="s">
        <v>455</v>
      </c>
      <c r="E823" t="s">
        <v>225</v>
      </c>
      <c r="F823" t="s">
        <v>226</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467</v>
      </c>
      <c r="B824" s="2">
        <v>0.65277777777777779</v>
      </c>
      <c r="C824" t="s">
        <v>418</v>
      </c>
      <c r="D824" t="s">
        <v>455</v>
      </c>
      <c r="E824" t="s">
        <v>225</v>
      </c>
      <c r="F824" t="s">
        <v>226</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467</v>
      </c>
      <c r="B825" s="2">
        <v>0.65277777777777779</v>
      </c>
      <c r="C825" t="s">
        <v>418</v>
      </c>
      <c r="D825" t="s">
        <v>455</v>
      </c>
      <c r="E825" t="s">
        <v>225</v>
      </c>
      <c r="F825" t="s">
        <v>226</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467</v>
      </c>
      <c r="B826" s="2">
        <v>0.65277777777777779</v>
      </c>
      <c r="C826" t="s">
        <v>418</v>
      </c>
      <c r="D826" t="s">
        <v>455</v>
      </c>
      <c r="E826" t="s">
        <v>225</v>
      </c>
      <c r="F826" t="s">
        <v>226</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467</v>
      </c>
      <c r="B827" s="2">
        <v>0.65277777777777779</v>
      </c>
      <c r="C827" t="s">
        <v>418</v>
      </c>
      <c r="D827" t="s">
        <v>455</v>
      </c>
      <c r="E827" t="s">
        <v>225</v>
      </c>
      <c r="F827" t="s">
        <v>226</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467</v>
      </c>
      <c r="B828" s="2">
        <v>0.65277777777777779</v>
      </c>
      <c r="C828" t="s">
        <v>418</v>
      </c>
      <c r="D828" t="s">
        <v>455</v>
      </c>
      <c r="E828" t="s">
        <v>225</v>
      </c>
      <c r="F828" t="s">
        <v>226</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467</v>
      </c>
      <c r="B829" s="2">
        <v>0.65277777777777779</v>
      </c>
      <c r="C829" t="s">
        <v>418</v>
      </c>
      <c r="D829" t="s">
        <v>455</v>
      </c>
      <c r="E829" t="s">
        <v>225</v>
      </c>
      <c r="F829" t="s">
        <v>226</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467</v>
      </c>
      <c r="B830" s="2">
        <v>0.65277777777777779</v>
      </c>
      <c r="C830" t="s">
        <v>418</v>
      </c>
      <c r="D830" t="s">
        <v>455</v>
      </c>
      <c r="E830" t="s">
        <v>225</v>
      </c>
      <c r="F830" t="s">
        <v>226</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469</v>
      </c>
      <c r="B831" s="2">
        <v>0.6743055555555556</v>
      </c>
      <c r="C831" t="s">
        <v>418</v>
      </c>
      <c r="D831" t="s">
        <v>470</v>
      </c>
      <c r="E831" t="s">
        <v>225</v>
      </c>
      <c r="F831" t="s">
        <v>402</v>
      </c>
      <c r="G831">
        <v>3</v>
      </c>
      <c r="H831">
        <v>1</v>
      </c>
      <c r="I831">
        <v>0</v>
      </c>
      <c r="J831">
        <v>2</v>
      </c>
      <c r="K831">
        <v>78</v>
      </c>
      <c r="L831">
        <v>92</v>
      </c>
      <c r="M831">
        <v>8</v>
      </c>
      <c r="N831">
        <v>0</v>
      </c>
      <c r="O831">
        <v>0</v>
      </c>
      <c r="P831">
        <v>115</v>
      </c>
      <c r="Q831">
        <v>5</v>
      </c>
      <c r="R831" t="s">
        <v>471</v>
      </c>
      <c r="S831" t="str">
        <f t="shared" si="22"/>
        <v>YCW3</v>
      </c>
      <c r="T831">
        <f>VLOOKUP(S831,Mang_Elev!$Q:$R,2,FALSE)</f>
        <v>-3.9E-2</v>
      </c>
    </row>
    <row r="832" spans="1:20" x14ac:dyDescent="0.25">
      <c r="A832" t="s">
        <v>469</v>
      </c>
      <c r="B832" s="2">
        <v>0.6743055555555556</v>
      </c>
      <c r="C832" t="s">
        <v>418</v>
      </c>
      <c r="D832" t="s">
        <v>470</v>
      </c>
      <c r="E832" t="s">
        <v>225</v>
      </c>
      <c r="F832" t="s">
        <v>402</v>
      </c>
      <c r="G832">
        <v>3</v>
      </c>
      <c r="H832">
        <v>1</v>
      </c>
      <c r="I832">
        <v>0</v>
      </c>
      <c r="J832">
        <v>2</v>
      </c>
      <c r="K832">
        <v>78</v>
      </c>
      <c r="L832">
        <v>92</v>
      </c>
      <c r="M832">
        <v>8</v>
      </c>
      <c r="N832">
        <v>0</v>
      </c>
      <c r="O832">
        <v>0</v>
      </c>
      <c r="P832">
        <v>337</v>
      </c>
      <c r="Q832">
        <v>8.5</v>
      </c>
      <c r="R832" t="s">
        <v>471</v>
      </c>
      <c r="S832" t="str">
        <f t="shared" si="22"/>
        <v>YCW3</v>
      </c>
      <c r="T832">
        <f>VLOOKUP(S832,Mang_Elev!$Q:$R,2,FALSE)</f>
        <v>-3.9E-2</v>
      </c>
    </row>
    <row r="833" spans="1:20" x14ac:dyDescent="0.25">
      <c r="A833" t="s">
        <v>469</v>
      </c>
      <c r="B833" s="2">
        <v>0.6743055555555556</v>
      </c>
      <c r="C833" t="s">
        <v>418</v>
      </c>
      <c r="D833" t="s">
        <v>470</v>
      </c>
      <c r="E833" t="s">
        <v>225</v>
      </c>
      <c r="F833" t="s">
        <v>402</v>
      </c>
      <c r="G833">
        <v>3</v>
      </c>
      <c r="H833">
        <v>1</v>
      </c>
      <c r="I833">
        <v>0</v>
      </c>
      <c r="J833">
        <v>2</v>
      </c>
      <c r="K833">
        <v>78</v>
      </c>
      <c r="L833">
        <v>92</v>
      </c>
      <c r="M833">
        <v>8</v>
      </c>
      <c r="N833">
        <v>0</v>
      </c>
      <c r="O833">
        <v>0</v>
      </c>
      <c r="P833">
        <v>202</v>
      </c>
      <c r="Q833">
        <v>7.5</v>
      </c>
      <c r="R833" t="s">
        <v>471</v>
      </c>
      <c r="S833" t="str">
        <f t="shared" si="22"/>
        <v>YCW3</v>
      </c>
      <c r="T833">
        <f>VLOOKUP(S833,Mang_Elev!$Q:$R,2,FALSE)</f>
        <v>-3.9E-2</v>
      </c>
    </row>
    <row r="834" spans="1:20" x14ac:dyDescent="0.25">
      <c r="A834" t="s">
        <v>469</v>
      </c>
      <c r="B834" s="2">
        <v>0.6743055555555556</v>
      </c>
      <c r="C834" t="s">
        <v>418</v>
      </c>
      <c r="D834" t="s">
        <v>470</v>
      </c>
      <c r="E834" t="s">
        <v>225</v>
      </c>
      <c r="F834" t="s">
        <v>402</v>
      </c>
      <c r="G834">
        <v>3</v>
      </c>
      <c r="H834">
        <v>1</v>
      </c>
      <c r="I834">
        <v>0</v>
      </c>
      <c r="J834">
        <v>2</v>
      </c>
      <c r="K834">
        <v>78</v>
      </c>
      <c r="L834">
        <v>92</v>
      </c>
      <c r="M834">
        <v>8</v>
      </c>
      <c r="N834">
        <v>0</v>
      </c>
      <c r="O834">
        <v>0</v>
      </c>
      <c r="P834">
        <v>170</v>
      </c>
      <c r="Q834">
        <v>6</v>
      </c>
      <c r="R834" t="s">
        <v>471</v>
      </c>
      <c r="S834" t="str">
        <f t="shared" si="22"/>
        <v>YCW3</v>
      </c>
      <c r="T834">
        <f>VLOOKUP(S834,Mang_Elev!$Q:$R,2,FALSE)</f>
        <v>-3.9E-2</v>
      </c>
    </row>
    <row r="835" spans="1:20" x14ac:dyDescent="0.25">
      <c r="A835" t="s">
        <v>469</v>
      </c>
      <c r="B835" s="2">
        <v>0.6743055555555556</v>
      </c>
      <c r="C835" t="s">
        <v>418</v>
      </c>
      <c r="D835" t="s">
        <v>470</v>
      </c>
      <c r="E835" t="s">
        <v>225</v>
      </c>
      <c r="F835" t="s">
        <v>402</v>
      </c>
      <c r="G835">
        <v>3</v>
      </c>
      <c r="H835">
        <v>1</v>
      </c>
      <c r="I835">
        <v>0</v>
      </c>
      <c r="J835">
        <v>2</v>
      </c>
      <c r="K835">
        <v>78</v>
      </c>
      <c r="L835">
        <v>92</v>
      </c>
      <c r="M835">
        <v>8</v>
      </c>
      <c r="N835">
        <v>0</v>
      </c>
      <c r="O835">
        <v>0</v>
      </c>
      <c r="P835">
        <v>273</v>
      </c>
      <c r="Q835">
        <v>5.5</v>
      </c>
      <c r="R835" t="s">
        <v>471</v>
      </c>
      <c r="S835" t="str">
        <f t="shared" ref="S835:S898" si="23">_xlfn.CONCAT(F835,G835)</f>
        <v>YCW3</v>
      </c>
      <c r="T835">
        <f>VLOOKUP(S835,Mang_Elev!$Q:$R,2,FALSE)</f>
        <v>-3.9E-2</v>
      </c>
    </row>
    <row r="836" spans="1:20" x14ac:dyDescent="0.25">
      <c r="A836" t="s">
        <v>469</v>
      </c>
      <c r="B836" s="2">
        <v>0.6743055555555556</v>
      </c>
      <c r="C836" t="s">
        <v>418</v>
      </c>
      <c r="D836" t="s">
        <v>470</v>
      </c>
      <c r="E836" t="s">
        <v>225</v>
      </c>
      <c r="F836" t="s">
        <v>402</v>
      </c>
      <c r="G836">
        <v>3</v>
      </c>
      <c r="H836">
        <v>1</v>
      </c>
      <c r="I836">
        <v>0</v>
      </c>
      <c r="J836">
        <v>2</v>
      </c>
      <c r="K836">
        <v>78</v>
      </c>
      <c r="L836">
        <v>92</v>
      </c>
      <c r="M836">
        <v>8</v>
      </c>
      <c r="N836">
        <v>0</v>
      </c>
      <c r="O836">
        <v>0</v>
      </c>
      <c r="P836">
        <v>254</v>
      </c>
      <c r="Q836">
        <v>6.5</v>
      </c>
      <c r="R836" t="s">
        <v>471</v>
      </c>
      <c r="S836" t="str">
        <f t="shared" si="23"/>
        <v>YCW3</v>
      </c>
      <c r="T836">
        <f>VLOOKUP(S836,Mang_Elev!$Q:$R,2,FALSE)</f>
        <v>-3.9E-2</v>
      </c>
    </row>
    <row r="837" spans="1:20" x14ac:dyDescent="0.25">
      <c r="A837" t="s">
        <v>469</v>
      </c>
      <c r="B837" s="2">
        <v>0.6743055555555556</v>
      </c>
      <c r="C837" t="s">
        <v>418</v>
      </c>
      <c r="D837" t="s">
        <v>470</v>
      </c>
      <c r="E837" t="s">
        <v>225</v>
      </c>
      <c r="F837" t="s">
        <v>402</v>
      </c>
      <c r="G837">
        <v>3</v>
      </c>
      <c r="H837">
        <v>1</v>
      </c>
      <c r="I837">
        <v>0</v>
      </c>
      <c r="J837">
        <v>2</v>
      </c>
      <c r="K837">
        <v>78</v>
      </c>
      <c r="L837">
        <v>92</v>
      </c>
      <c r="M837">
        <v>8</v>
      </c>
      <c r="N837">
        <v>0</v>
      </c>
      <c r="O837">
        <v>0</v>
      </c>
      <c r="P837">
        <v>261</v>
      </c>
      <c r="Q837">
        <v>4</v>
      </c>
      <c r="R837" t="s">
        <v>471</v>
      </c>
      <c r="S837" t="str">
        <f t="shared" si="23"/>
        <v>YCW3</v>
      </c>
      <c r="T837">
        <f>VLOOKUP(S837,Mang_Elev!$Q:$R,2,FALSE)</f>
        <v>-3.9E-2</v>
      </c>
    </row>
    <row r="838" spans="1:20" x14ac:dyDescent="0.25">
      <c r="A838" t="s">
        <v>469</v>
      </c>
      <c r="B838" s="2">
        <v>0.6743055555555556</v>
      </c>
      <c r="C838" t="s">
        <v>418</v>
      </c>
      <c r="D838" t="s">
        <v>470</v>
      </c>
      <c r="E838" t="s">
        <v>225</v>
      </c>
      <c r="F838" t="s">
        <v>402</v>
      </c>
      <c r="G838">
        <v>3</v>
      </c>
      <c r="H838">
        <v>1</v>
      </c>
      <c r="I838">
        <v>0</v>
      </c>
      <c r="J838">
        <v>2</v>
      </c>
      <c r="K838">
        <v>78</v>
      </c>
      <c r="L838">
        <v>92</v>
      </c>
      <c r="M838">
        <v>8</v>
      </c>
      <c r="N838">
        <v>0</v>
      </c>
      <c r="O838">
        <v>0</v>
      </c>
      <c r="P838">
        <v>103</v>
      </c>
      <c r="Q838">
        <v>4.5</v>
      </c>
      <c r="R838" t="s">
        <v>471</v>
      </c>
      <c r="S838" t="str">
        <f t="shared" si="23"/>
        <v>YCW3</v>
      </c>
      <c r="T838">
        <f>VLOOKUP(S838,Mang_Elev!$Q:$R,2,FALSE)</f>
        <v>-3.9E-2</v>
      </c>
    </row>
    <row r="839" spans="1:20" x14ac:dyDescent="0.25">
      <c r="A839" t="s">
        <v>469</v>
      </c>
      <c r="B839" s="2">
        <v>0.6743055555555556</v>
      </c>
      <c r="C839" t="s">
        <v>418</v>
      </c>
      <c r="D839" t="s">
        <v>470</v>
      </c>
      <c r="E839" t="s">
        <v>225</v>
      </c>
      <c r="F839" t="s">
        <v>402</v>
      </c>
      <c r="G839">
        <v>3</v>
      </c>
      <c r="H839">
        <v>1</v>
      </c>
      <c r="I839">
        <v>0</v>
      </c>
      <c r="J839">
        <v>2</v>
      </c>
      <c r="K839">
        <v>78</v>
      </c>
      <c r="L839">
        <v>92</v>
      </c>
      <c r="M839">
        <v>8</v>
      </c>
      <c r="N839">
        <v>0</v>
      </c>
      <c r="O839">
        <v>0</v>
      </c>
      <c r="P839">
        <v>81</v>
      </c>
      <c r="Q839">
        <v>5.5</v>
      </c>
      <c r="R839" t="s">
        <v>471</v>
      </c>
      <c r="S839" t="str">
        <f t="shared" si="23"/>
        <v>YCW3</v>
      </c>
      <c r="T839">
        <f>VLOOKUP(S839,Mang_Elev!$Q:$R,2,FALSE)</f>
        <v>-3.9E-2</v>
      </c>
    </row>
    <row r="840" spans="1:20" x14ac:dyDescent="0.25">
      <c r="A840" t="s">
        <v>469</v>
      </c>
      <c r="B840" s="2">
        <v>0.6743055555555556</v>
      </c>
      <c r="C840" t="s">
        <v>418</v>
      </c>
      <c r="D840" t="s">
        <v>470</v>
      </c>
      <c r="E840" t="s">
        <v>225</v>
      </c>
      <c r="F840" t="s">
        <v>402</v>
      </c>
      <c r="G840">
        <v>3</v>
      </c>
      <c r="H840">
        <v>1</v>
      </c>
      <c r="I840">
        <v>0</v>
      </c>
      <c r="J840">
        <v>2</v>
      </c>
      <c r="K840">
        <v>78</v>
      </c>
      <c r="L840">
        <v>92</v>
      </c>
      <c r="M840">
        <v>8</v>
      </c>
      <c r="N840">
        <v>0</v>
      </c>
      <c r="O840">
        <v>0</v>
      </c>
      <c r="P840">
        <v>190</v>
      </c>
      <c r="Q840">
        <v>4.5</v>
      </c>
      <c r="R840" t="s">
        <v>471</v>
      </c>
      <c r="S840" t="str">
        <f t="shared" si="23"/>
        <v>YCW3</v>
      </c>
      <c r="T840">
        <f>VLOOKUP(S840,Mang_Elev!$Q:$R,2,FALSE)</f>
        <v>-3.9E-2</v>
      </c>
    </row>
    <row r="841" spans="1:20" x14ac:dyDescent="0.25">
      <c r="A841" t="s">
        <v>469</v>
      </c>
      <c r="B841" s="2">
        <v>0.6743055555555556</v>
      </c>
      <c r="C841" t="s">
        <v>418</v>
      </c>
      <c r="D841" t="s">
        <v>470</v>
      </c>
      <c r="E841" t="s">
        <v>225</v>
      </c>
      <c r="F841" t="s">
        <v>402</v>
      </c>
      <c r="G841">
        <v>3</v>
      </c>
      <c r="H841">
        <v>0</v>
      </c>
      <c r="I841">
        <v>0</v>
      </c>
      <c r="J841">
        <v>0</v>
      </c>
      <c r="K841">
        <v>167</v>
      </c>
      <c r="L841">
        <v>98</v>
      </c>
      <c r="M841">
        <v>2</v>
      </c>
      <c r="N841">
        <v>0</v>
      </c>
      <c r="O841">
        <v>0</v>
      </c>
      <c r="P841">
        <v>313</v>
      </c>
      <c r="Q841">
        <v>5</v>
      </c>
      <c r="R841" t="s">
        <v>472</v>
      </c>
      <c r="S841" t="str">
        <f t="shared" si="23"/>
        <v>YCW3</v>
      </c>
      <c r="T841">
        <f>VLOOKUP(S841,Mang_Elev!$Q:$R,2,FALSE)</f>
        <v>-3.9E-2</v>
      </c>
    </row>
    <row r="842" spans="1:20" x14ac:dyDescent="0.25">
      <c r="A842" t="s">
        <v>469</v>
      </c>
      <c r="B842" s="2">
        <v>0.6743055555555556</v>
      </c>
      <c r="C842" t="s">
        <v>418</v>
      </c>
      <c r="D842" t="s">
        <v>470</v>
      </c>
      <c r="E842" t="s">
        <v>225</v>
      </c>
      <c r="F842" t="s">
        <v>402</v>
      </c>
      <c r="G842">
        <v>3</v>
      </c>
      <c r="H842">
        <v>0</v>
      </c>
      <c r="I842">
        <v>0</v>
      </c>
      <c r="J842">
        <v>0</v>
      </c>
      <c r="K842">
        <v>167</v>
      </c>
      <c r="L842">
        <v>98</v>
      </c>
      <c r="M842">
        <v>2</v>
      </c>
      <c r="N842">
        <v>0</v>
      </c>
      <c r="O842">
        <v>0</v>
      </c>
      <c r="P842">
        <v>261</v>
      </c>
      <c r="Q842">
        <v>6.5</v>
      </c>
      <c r="R842" t="s">
        <v>472</v>
      </c>
      <c r="S842" t="str">
        <f t="shared" si="23"/>
        <v>YCW3</v>
      </c>
      <c r="T842">
        <f>VLOOKUP(S842,Mang_Elev!$Q:$R,2,FALSE)</f>
        <v>-3.9E-2</v>
      </c>
    </row>
    <row r="843" spans="1:20" x14ac:dyDescent="0.25">
      <c r="A843" t="s">
        <v>469</v>
      </c>
      <c r="B843" s="2">
        <v>0.6743055555555556</v>
      </c>
      <c r="C843" t="s">
        <v>418</v>
      </c>
      <c r="D843" t="s">
        <v>470</v>
      </c>
      <c r="E843" t="s">
        <v>225</v>
      </c>
      <c r="F843" t="s">
        <v>402</v>
      </c>
      <c r="G843">
        <v>3</v>
      </c>
      <c r="H843">
        <v>0</v>
      </c>
      <c r="I843">
        <v>0</v>
      </c>
      <c r="J843">
        <v>0</v>
      </c>
      <c r="K843">
        <v>167</v>
      </c>
      <c r="L843">
        <v>98</v>
      </c>
      <c r="M843">
        <v>2</v>
      </c>
      <c r="N843">
        <v>0</v>
      </c>
      <c r="O843">
        <v>0</v>
      </c>
      <c r="P843">
        <v>182</v>
      </c>
      <c r="Q843">
        <v>5.5</v>
      </c>
      <c r="R843" t="s">
        <v>472</v>
      </c>
      <c r="S843" t="str">
        <f t="shared" si="23"/>
        <v>YCW3</v>
      </c>
      <c r="T843">
        <f>VLOOKUP(S843,Mang_Elev!$Q:$R,2,FALSE)</f>
        <v>-3.9E-2</v>
      </c>
    </row>
    <row r="844" spans="1:20" x14ac:dyDescent="0.25">
      <c r="A844" t="s">
        <v>469</v>
      </c>
      <c r="B844" s="2">
        <v>0.6743055555555556</v>
      </c>
      <c r="C844" t="s">
        <v>418</v>
      </c>
      <c r="D844" t="s">
        <v>470</v>
      </c>
      <c r="E844" t="s">
        <v>225</v>
      </c>
      <c r="F844" t="s">
        <v>402</v>
      </c>
      <c r="G844">
        <v>3</v>
      </c>
      <c r="H844">
        <v>0</v>
      </c>
      <c r="I844">
        <v>0</v>
      </c>
      <c r="J844">
        <v>0</v>
      </c>
      <c r="K844">
        <v>167</v>
      </c>
      <c r="L844">
        <v>98</v>
      </c>
      <c r="M844">
        <v>2</v>
      </c>
      <c r="N844">
        <v>0</v>
      </c>
      <c r="O844">
        <v>0</v>
      </c>
      <c r="P844">
        <v>200</v>
      </c>
      <c r="Q844">
        <v>6</v>
      </c>
      <c r="R844" t="s">
        <v>472</v>
      </c>
      <c r="S844" t="str">
        <f t="shared" si="23"/>
        <v>YCW3</v>
      </c>
      <c r="T844">
        <f>VLOOKUP(S844,Mang_Elev!$Q:$R,2,FALSE)</f>
        <v>-3.9E-2</v>
      </c>
    </row>
    <row r="845" spans="1:20" x14ac:dyDescent="0.25">
      <c r="A845" t="s">
        <v>469</v>
      </c>
      <c r="B845" s="2">
        <v>0.6743055555555556</v>
      </c>
      <c r="C845" t="s">
        <v>418</v>
      </c>
      <c r="D845" t="s">
        <v>470</v>
      </c>
      <c r="E845" t="s">
        <v>225</v>
      </c>
      <c r="F845" t="s">
        <v>402</v>
      </c>
      <c r="G845">
        <v>3</v>
      </c>
      <c r="H845">
        <v>0</v>
      </c>
      <c r="I845">
        <v>0</v>
      </c>
      <c r="J845">
        <v>0</v>
      </c>
      <c r="K845">
        <v>167</v>
      </c>
      <c r="L845">
        <v>98</v>
      </c>
      <c r="M845">
        <v>2</v>
      </c>
      <c r="N845">
        <v>0</v>
      </c>
      <c r="O845">
        <v>0</v>
      </c>
      <c r="P845">
        <v>225</v>
      </c>
      <c r="Q845" s="5">
        <v>2</v>
      </c>
      <c r="R845" t="s">
        <v>472</v>
      </c>
      <c r="S845" t="str">
        <f t="shared" si="23"/>
        <v>YCW3</v>
      </c>
      <c r="T845">
        <f>VLOOKUP(S845,Mang_Elev!$Q:$R,2,FALSE)</f>
        <v>-3.9E-2</v>
      </c>
    </row>
    <row r="846" spans="1:20" x14ac:dyDescent="0.25">
      <c r="A846" t="s">
        <v>469</v>
      </c>
      <c r="B846" s="2">
        <v>0.6743055555555556</v>
      </c>
      <c r="C846" t="s">
        <v>418</v>
      </c>
      <c r="D846" t="s">
        <v>470</v>
      </c>
      <c r="E846" t="s">
        <v>225</v>
      </c>
      <c r="F846" t="s">
        <v>402</v>
      </c>
      <c r="G846">
        <v>3</v>
      </c>
      <c r="H846">
        <v>0</v>
      </c>
      <c r="I846">
        <v>0</v>
      </c>
      <c r="J846">
        <v>0</v>
      </c>
      <c r="K846">
        <v>167</v>
      </c>
      <c r="L846">
        <v>98</v>
      </c>
      <c r="M846">
        <v>2</v>
      </c>
      <c r="N846">
        <v>0</v>
      </c>
      <c r="O846">
        <v>0</v>
      </c>
      <c r="P846">
        <v>308</v>
      </c>
      <c r="Q846">
        <v>8</v>
      </c>
      <c r="R846" t="s">
        <v>472</v>
      </c>
      <c r="S846" t="str">
        <f t="shared" si="23"/>
        <v>YCW3</v>
      </c>
      <c r="T846">
        <f>VLOOKUP(S846,Mang_Elev!$Q:$R,2,FALSE)</f>
        <v>-3.9E-2</v>
      </c>
    </row>
    <row r="847" spans="1:20" x14ac:dyDescent="0.25">
      <c r="A847" t="s">
        <v>469</v>
      </c>
      <c r="B847" s="2">
        <v>0.6743055555555556</v>
      </c>
      <c r="C847" t="s">
        <v>418</v>
      </c>
      <c r="D847" t="s">
        <v>470</v>
      </c>
      <c r="E847" t="s">
        <v>225</v>
      </c>
      <c r="F847" t="s">
        <v>402</v>
      </c>
      <c r="G847">
        <v>3</v>
      </c>
      <c r="H847">
        <v>0</v>
      </c>
      <c r="I847">
        <v>0</v>
      </c>
      <c r="J847">
        <v>0</v>
      </c>
      <c r="K847">
        <v>167</v>
      </c>
      <c r="L847">
        <v>98</v>
      </c>
      <c r="M847">
        <v>2</v>
      </c>
      <c r="N847">
        <v>0</v>
      </c>
      <c r="O847">
        <v>0</v>
      </c>
      <c r="P847">
        <v>170</v>
      </c>
      <c r="Q847">
        <v>6</v>
      </c>
      <c r="R847" t="s">
        <v>472</v>
      </c>
      <c r="S847" t="str">
        <f t="shared" si="23"/>
        <v>YCW3</v>
      </c>
      <c r="T847">
        <f>VLOOKUP(S847,Mang_Elev!$Q:$R,2,FALSE)</f>
        <v>-3.9E-2</v>
      </c>
    </row>
    <row r="848" spans="1:20" x14ac:dyDescent="0.25">
      <c r="A848" t="s">
        <v>469</v>
      </c>
      <c r="B848" s="2">
        <v>0.6743055555555556</v>
      </c>
      <c r="C848" t="s">
        <v>418</v>
      </c>
      <c r="D848" t="s">
        <v>470</v>
      </c>
      <c r="E848" t="s">
        <v>225</v>
      </c>
      <c r="F848" t="s">
        <v>402</v>
      </c>
      <c r="G848">
        <v>3</v>
      </c>
      <c r="H848">
        <v>0</v>
      </c>
      <c r="I848">
        <v>0</v>
      </c>
      <c r="J848">
        <v>0</v>
      </c>
      <c r="K848">
        <v>167</v>
      </c>
      <c r="L848">
        <v>98</v>
      </c>
      <c r="M848">
        <v>2</v>
      </c>
      <c r="N848">
        <v>0</v>
      </c>
      <c r="O848">
        <v>0</v>
      </c>
      <c r="P848">
        <v>181</v>
      </c>
      <c r="Q848">
        <v>4</v>
      </c>
      <c r="R848" t="s">
        <v>472</v>
      </c>
      <c r="S848" t="str">
        <f t="shared" si="23"/>
        <v>YCW3</v>
      </c>
      <c r="T848">
        <f>VLOOKUP(S848,Mang_Elev!$Q:$R,2,FALSE)</f>
        <v>-3.9E-2</v>
      </c>
    </row>
    <row r="849" spans="1:20" x14ac:dyDescent="0.25">
      <c r="A849" t="s">
        <v>469</v>
      </c>
      <c r="B849" s="2">
        <v>0.6743055555555556</v>
      </c>
      <c r="C849" t="s">
        <v>418</v>
      </c>
      <c r="D849" t="s">
        <v>470</v>
      </c>
      <c r="E849" t="s">
        <v>225</v>
      </c>
      <c r="F849" t="s">
        <v>402</v>
      </c>
      <c r="G849">
        <v>3</v>
      </c>
      <c r="H849">
        <v>0</v>
      </c>
      <c r="I849">
        <v>0</v>
      </c>
      <c r="J849">
        <v>0</v>
      </c>
      <c r="K849">
        <v>167</v>
      </c>
      <c r="L849">
        <v>98</v>
      </c>
      <c r="M849">
        <v>2</v>
      </c>
      <c r="N849">
        <v>0</v>
      </c>
      <c r="O849">
        <v>0</v>
      </c>
      <c r="P849">
        <v>262</v>
      </c>
      <c r="Q849">
        <v>4</v>
      </c>
      <c r="R849" t="s">
        <v>472</v>
      </c>
      <c r="S849" t="str">
        <f t="shared" si="23"/>
        <v>YCW3</v>
      </c>
      <c r="T849">
        <f>VLOOKUP(S849,Mang_Elev!$Q:$R,2,FALSE)</f>
        <v>-3.9E-2</v>
      </c>
    </row>
    <row r="850" spans="1:20" x14ac:dyDescent="0.25">
      <c r="A850" t="s">
        <v>469</v>
      </c>
      <c r="B850" s="2">
        <v>0.6743055555555556</v>
      </c>
      <c r="C850" t="s">
        <v>418</v>
      </c>
      <c r="D850" t="s">
        <v>470</v>
      </c>
      <c r="E850" t="s">
        <v>225</v>
      </c>
      <c r="F850" t="s">
        <v>402</v>
      </c>
      <c r="G850">
        <v>3</v>
      </c>
      <c r="H850">
        <v>0</v>
      </c>
      <c r="I850">
        <v>0</v>
      </c>
      <c r="J850">
        <v>0</v>
      </c>
      <c r="K850">
        <v>167</v>
      </c>
      <c r="L850">
        <v>98</v>
      </c>
      <c r="M850">
        <v>2</v>
      </c>
      <c r="N850">
        <v>0</v>
      </c>
      <c r="O850">
        <v>0</v>
      </c>
      <c r="P850">
        <v>192</v>
      </c>
      <c r="Q850">
        <v>3.5</v>
      </c>
      <c r="R850" t="s">
        <v>472</v>
      </c>
      <c r="S850" t="str">
        <f t="shared" si="23"/>
        <v>YCW3</v>
      </c>
      <c r="T850">
        <f>VLOOKUP(S850,Mang_Elev!$Q:$R,2,FALSE)</f>
        <v>-3.9E-2</v>
      </c>
    </row>
    <row r="851" spans="1:20" x14ac:dyDescent="0.25">
      <c r="A851" t="s">
        <v>469</v>
      </c>
      <c r="B851" s="2">
        <v>0.6958333333333333</v>
      </c>
      <c r="C851" t="s">
        <v>418</v>
      </c>
      <c r="D851" t="s">
        <v>470</v>
      </c>
      <c r="E851" t="s">
        <v>225</v>
      </c>
      <c r="F851" t="s">
        <v>402</v>
      </c>
      <c r="G851">
        <v>4</v>
      </c>
      <c r="H851">
        <v>0</v>
      </c>
      <c r="I851">
        <v>0</v>
      </c>
      <c r="J851">
        <v>2</v>
      </c>
      <c r="K851">
        <v>46</v>
      </c>
      <c r="L851">
        <v>97</v>
      </c>
      <c r="M851">
        <v>3</v>
      </c>
      <c r="N851">
        <v>0</v>
      </c>
      <c r="O851">
        <v>0</v>
      </c>
      <c r="P851">
        <v>205</v>
      </c>
      <c r="Q851">
        <v>6</v>
      </c>
      <c r="R851" t="s">
        <v>473</v>
      </c>
      <c r="S851" t="str">
        <f t="shared" si="23"/>
        <v>YCW4</v>
      </c>
      <c r="T851">
        <f>VLOOKUP(S851,Mang_Elev!$Q:$R,2,FALSE)</f>
        <v>0.104</v>
      </c>
    </row>
    <row r="852" spans="1:20" x14ac:dyDescent="0.25">
      <c r="A852" t="s">
        <v>469</v>
      </c>
      <c r="B852" s="2">
        <v>0.6958333333333333</v>
      </c>
      <c r="C852" t="s">
        <v>418</v>
      </c>
      <c r="D852" t="s">
        <v>470</v>
      </c>
      <c r="E852" t="s">
        <v>225</v>
      </c>
      <c r="F852" t="s">
        <v>402</v>
      </c>
      <c r="G852">
        <v>4</v>
      </c>
      <c r="H852">
        <v>0</v>
      </c>
      <c r="I852">
        <v>0</v>
      </c>
      <c r="J852">
        <v>2</v>
      </c>
      <c r="K852">
        <v>46</v>
      </c>
      <c r="L852">
        <v>97</v>
      </c>
      <c r="M852">
        <v>3</v>
      </c>
      <c r="N852">
        <v>0</v>
      </c>
      <c r="O852">
        <v>0</v>
      </c>
      <c r="P852">
        <v>162</v>
      </c>
      <c r="Q852">
        <v>6</v>
      </c>
      <c r="R852" t="s">
        <v>473</v>
      </c>
      <c r="S852" t="str">
        <f t="shared" si="23"/>
        <v>YCW4</v>
      </c>
      <c r="T852">
        <f>VLOOKUP(S852,Mang_Elev!$Q:$R,2,FALSE)</f>
        <v>0.104</v>
      </c>
    </row>
    <row r="853" spans="1:20" x14ac:dyDescent="0.25">
      <c r="A853" t="s">
        <v>469</v>
      </c>
      <c r="B853" s="2">
        <v>0.6958333333333333</v>
      </c>
      <c r="C853" t="s">
        <v>418</v>
      </c>
      <c r="D853" t="s">
        <v>470</v>
      </c>
      <c r="E853" t="s">
        <v>225</v>
      </c>
      <c r="F853" t="s">
        <v>402</v>
      </c>
      <c r="G853">
        <v>4</v>
      </c>
      <c r="H853">
        <v>0</v>
      </c>
      <c r="I853">
        <v>0</v>
      </c>
      <c r="J853">
        <v>2</v>
      </c>
      <c r="K853">
        <v>46</v>
      </c>
      <c r="L853">
        <v>97</v>
      </c>
      <c r="M853">
        <v>3</v>
      </c>
      <c r="N853">
        <v>0</v>
      </c>
      <c r="O853">
        <v>0</v>
      </c>
      <c r="P853">
        <v>212</v>
      </c>
      <c r="Q853">
        <v>6.5</v>
      </c>
      <c r="R853" t="s">
        <v>473</v>
      </c>
      <c r="S853" t="str">
        <f t="shared" si="23"/>
        <v>YCW4</v>
      </c>
      <c r="T853">
        <f>VLOOKUP(S853,Mang_Elev!$Q:$R,2,FALSE)</f>
        <v>0.104</v>
      </c>
    </row>
    <row r="854" spans="1:20" x14ac:dyDescent="0.25">
      <c r="A854" t="s">
        <v>469</v>
      </c>
      <c r="B854" s="2">
        <v>0.6958333333333333</v>
      </c>
      <c r="C854" t="s">
        <v>418</v>
      </c>
      <c r="D854" t="s">
        <v>470</v>
      </c>
      <c r="E854" t="s">
        <v>225</v>
      </c>
      <c r="F854" t="s">
        <v>402</v>
      </c>
      <c r="G854">
        <v>4</v>
      </c>
      <c r="H854">
        <v>0</v>
      </c>
      <c r="I854">
        <v>0</v>
      </c>
      <c r="J854">
        <v>2</v>
      </c>
      <c r="K854">
        <v>46</v>
      </c>
      <c r="L854">
        <v>97</v>
      </c>
      <c r="M854">
        <v>3</v>
      </c>
      <c r="N854">
        <v>0</v>
      </c>
      <c r="O854">
        <v>0</v>
      </c>
      <c r="P854">
        <v>202</v>
      </c>
      <c r="Q854">
        <v>6</v>
      </c>
      <c r="R854" t="s">
        <v>473</v>
      </c>
      <c r="S854" t="str">
        <f t="shared" si="23"/>
        <v>YCW4</v>
      </c>
      <c r="T854">
        <f>VLOOKUP(S854,Mang_Elev!$Q:$R,2,FALSE)</f>
        <v>0.104</v>
      </c>
    </row>
    <row r="855" spans="1:20" x14ac:dyDescent="0.25">
      <c r="A855" t="s">
        <v>469</v>
      </c>
      <c r="B855" s="2">
        <v>0.6958333333333333</v>
      </c>
      <c r="C855" t="s">
        <v>418</v>
      </c>
      <c r="D855" t="s">
        <v>470</v>
      </c>
      <c r="E855" t="s">
        <v>225</v>
      </c>
      <c r="F855" t="s">
        <v>402</v>
      </c>
      <c r="G855">
        <v>4</v>
      </c>
      <c r="H855">
        <v>0</v>
      </c>
      <c r="I855">
        <v>0</v>
      </c>
      <c r="J855">
        <v>2</v>
      </c>
      <c r="K855">
        <v>46</v>
      </c>
      <c r="L855">
        <v>97</v>
      </c>
      <c r="M855">
        <v>3</v>
      </c>
      <c r="N855">
        <v>0</v>
      </c>
      <c r="O855">
        <v>0</v>
      </c>
      <c r="P855">
        <v>200</v>
      </c>
      <c r="Q855">
        <v>6</v>
      </c>
      <c r="R855" t="s">
        <v>473</v>
      </c>
      <c r="S855" t="str">
        <f t="shared" si="23"/>
        <v>YCW4</v>
      </c>
      <c r="T855">
        <f>VLOOKUP(S855,Mang_Elev!$Q:$R,2,FALSE)</f>
        <v>0.104</v>
      </c>
    </row>
    <row r="856" spans="1:20" x14ac:dyDescent="0.25">
      <c r="A856" t="s">
        <v>469</v>
      </c>
      <c r="B856" s="2">
        <v>0.6958333333333333</v>
      </c>
      <c r="C856" t="s">
        <v>418</v>
      </c>
      <c r="D856" t="s">
        <v>470</v>
      </c>
      <c r="E856" t="s">
        <v>225</v>
      </c>
      <c r="F856" t="s">
        <v>402</v>
      </c>
      <c r="G856">
        <v>4</v>
      </c>
      <c r="H856">
        <v>0</v>
      </c>
      <c r="I856">
        <v>0</v>
      </c>
      <c r="J856">
        <v>2</v>
      </c>
      <c r="K856">
        <v>46</v>
      </c>
      <c r="L856">
        <v>97</v>
      </c>
      <c r="M856">
        <v>3</v>
      </c>
      <c r="N856">
        <v>0</v>
      </c>
      <c r="O856">
        <v>0</v>
      </c>
      <c r="P856">
        <v>220</v>
      </c>
      <c r="Q856">
        <v>5</v>
      </c>
      <c r="R856" t="s">
        <v>473</v>
      </c>
      <c r="S856" t="str">
        <f t="shared" si="23"/>
        <v>YCW4</v>
      </c>
      <c r="T856">
        <f>VLOOKUP(S856,Mang_Elev!$Q:$R,2,FALSE)</f>
        <v>0.104</v>
      </c>
    </row>
    <row r="857" spans="1:20" x14ac:dyDescent="0.25">
      <c r="A857" t="s">
        <v>469</v>
      </c>
      <c r="B857" s="2">
        <v>0.6958333333333333</v>
      </c>
      <c r="C857" t="s">
        <v>418</v>
      </c>
      <c r="D857" t="s">
        <v>470</v>
      </c>
      <c r="E857" t="s">
        <v>225</v>
      </c>
      <c r="F857" t="s">
        <v>402</v>
      </c>
      <c r="G857">
        <v>4</v>
      </c>
      <c r="H857">
        <v>0</v>
      </c>
      <c r="I857">
        <v>0</v>
      </c>
      <c r="J857">
        <v>2</v>
      </c>
      <c r="K857">
        <v>46</v>
      </c>
      <c r="L857">
        <v>97</v>
      </c>
      <c r="M857">
        <v>3</v>
      </c>
      <c r="N857">
        <v>0</v>
      </c>
      <c r="O857">
        <v>0</v>
      </c>
      <c r="P857">
        <v>195</v>
      </c>
      <c r="Q857">
        <v>7</v>
      </c>
      <c r="R857" t="s">
        <v>473</v>
      </c>
      <c r="S857" t="str">
        <f t="shared" si="23"/>
        <v>YCW4</v>
      </c>
      <c r="T857">
        <f>VLOOKUP(S857,Mang_Elev!$Q:$R,2,FALSE)</f>
        <v>0.104</v>
      </c>
    </row>
    <row r="858" spans="1:20" x14ac:dyDescent="0.25">
      <c r="A858" t="s">
        <v>469</v>
      </c>
      <c r="B858" s="2">
        <v>0.6958333333333333</v>
      </c>
      <c r="C858" t="s">
        <v>418</v>
      </c>
      <c r="D858" t="s">
        <v>470</v>
      </c>
      <c r="E858" t="s">
        <v>225</v>
      </c>
      <c r="F858" t="s">
        <v>402</v>
      </c>
      <c r="G858">
        <v>4</v>
      </c>
      <c r="H858">
        <v>0</v>
      </c>
      <c r="I858">
        <v>0</v>
      </c>
      <c r="J858">
        <v>2</v>
      </c>
      <c r="K858">
        <v>46</v>
      </c>
      <c r="L858">
        <v>97</v>
      </c>
      <c r="M858">
        <v>3</v>
      </c>
      <c r="N858">
        <v>0</v>
      </c>
      <c r="O858">
        <v>0</v>
      </c>
      <c r="P858">
        <v>265</v>
      </c>
      <c r="Q858">
        <v>7</v>
      </c>
      <c r="R858" t="s">
        <v>473</v>
      </c>
      <c r="S858" t="str">
        <f t="shared" si="23"/>
        <v>YCW4</v>
      </c>
      <c r="T858">
        <f>VLOOKUP(S858,Mang_Elev!$Q:$R,2,FALSE)</f>
        <v>0.104</v>
      </c>
    </row>
    <row r="859" spans="1:20" x14ac:dyDescent="0.25">
      <c r="A859" t="s">
        <v>469</v>
      </c>
      <c r="B859" s="2">
        <v>0.6958333333333333</v>
      </c>
      <c r="C859" t="s">
        <v>418</v>
      </c>
      <c r="D859" t="s">
        <v>470</v>
      </c>
      <c r="E859" t="s">
        <v>225</v>
      </c>
      <c r="F859" t="s">
        <v>402</v>
      </c>
      <c r="G859">
        <v>4</v>
      </c>
      <c r="H859">
        <v>0</v>
      </c>
      <c r="I859">
        <v>0</v>
      </c>
      <c r="J859">
        <v>2</v>
      </c>
      <c r="K859">
        <v>46</v>
      </c>
      <c r="L859">
        <v>97</v>
      </c>
      <c r="M859">
        <v>3</v>
      </c>
      <c r="N859">
        <v>0</v>
      </c>
      <c r="O859">
        <v>0</v>
      </c>
      <c r="P859">
        <v>160</v>
      </c>
      <c r="Q859">
        <v>7</v>
      </c>
      <c r="R859" t="s">
        <v>473</v>
      </c>
      <c r="S859" t="str">
        <f t="shared" si="23"/>
        <v>YCW4</v>
      </c>
      <c r="T859">
        <f>VLOOKUP(S859,Mang_Elev!$Q:$R,2,FALSE)</f>
        <v>0.104</v>
      </c>
    </row>
    <row r="860" spans="1:20" x14ac:dyDescent="0.25">
      <c r="A860" t="s">
        <v>469</v>
      </c>
      <c r="B860" s="2">
        <v>0.6958333333333333</v>
      </c>
      <c r="C860" t="s">
        <v>418</v>
      </c>
      <c r="D860" t="s">
        <v>470</v>
      </c>
      <c r="E860" t="s">
        <v>225</v>
      </c>
      <c r="F860" t="s">
        <v>402</v>
      </c>
      <c r="G860">
        <v>4</v>
      </c>
      <c r="H860">
        <v>0</v>
      </c>
      <c r="I860">
        <v>0</v>
      </c>
      <c r="J860">
        <v>2</v>
      </c>
      <c r="K860">
        <v>46</v>
      </c>
      <c r="L860">
        <v>97</v>
      </c>
      <c r="M860">
        <v>3</v>
      </c>
      <c r="N860">
        <v>0</v>
      </c>
      <c r="O860">
        <v>0</v>
      </c>
      <c r="P860">
        <v>195</v>
      </c>
      <c r="Q860">
        <v>8</v>
      </c>
      <c r="R860" t="s">
        <v>473</v>
      </c>
      <c r="S860" t="str">
        <f t="shared" si="23"/>
        <v>YCW4</v>
      </c>
      <c r="T860">
        <f>VLOOKUP(S860,Mang_Elev!$Q:$R,2,FALSE)</f>
        <v>0.104</v>
      </c>
    </row>
    <row r="861" spans="1:20" x14ac:dyDescent="0.25">
      <c r="A861" t="s">
        <v>469</v>
      </c>
      <c r="B861" s="2">
        <v>0.6958333333333333</v>
      </c>
      <c r="C861" t="s">
        <v>418</v>
      </c>
      <c r="D861" t="s">
        <v>470</v>
      </c>
      <c r="E861" t="s">
        <v>225</v>
      </c>
      <c r="F861" t="s">
        <v>402</v>
      </c>
      <c r="G861">
        <v>4</v>
      </c>
      <c r="H861">
        <v>0</v>
      </c>
      <c r="I861">
        <v>0</v>
      </c>
      <c r="J861">
        <v>1</v>
      </c>
      <c r="K861">
        <v>97</v>
      </c>
      <c r="L861">
        <v>95</v>
      </c>
      <c r="M861">
        <v>5</v>
      </c>
      <c r="N861">
        <v>0</v>
      </c>
      <c r="O861">
        <v>0</v>
      </c>
      <c r="P861">
        <v>190</v>
      </c>
      <c r="Q861">
        <v>7</v>
      </c>
      <c r="R861" t="s">
        <v>474</v>
      </c>
      <c r="S861" t="str">
        <f t="shared" si="23"/>
        <v>YCW4</v>
      </c>
      <c r="T861">
        <f>VLOOKUP(S861,Mang_Elev!$Q:$R,2,FALSE)</f>
        <v>0.104</v>
      </c>
    </row>
    <row r="862" spans="1:20" x14ac:dyDescent="0.25">
      <c r="A862" t="s">
        <v>469</v>
      </c>
      <c r="B862" s="2">
        <v>0.6958333333333333</v>
      </c>
      <c r="C862" t="s">
        <v>418</v>
      </c>
      <c r="D862" t="s">
        <v>470</v>
      </c>
      <c r="E862" t="s">
        <v>225</v>
      </c>
      <c r="F862" t="s">
        <v>402</v>
      </c>
      <c r="G862">
        <v>4</v>
      </c>
      <c r="H862">
        <v>0</v>
      </c>
      <c r="I862">
        <v>0</v>
      </c>
      <c r="J862">
        <v>1</v>
      </c>
      <c r="K862">
        <v>97</v>
      </c>
      <c r="L862">
        <v>95</v>
      </c>
      <c r="M862">
        <v>5</v>
      </c>
      <c r="N862">
        <v>0</v>
      </c>
      <c r="O862">
        <v>0</v>
      </c>
      <c r="P862">
        <v>188</v>
      </c>
      <c r="Q862">
        <v>6.5</v>
      </c>
      <c r="R862" t="s">
        <v>474</v>
      </c>
      <c r="S862" t="str">
        <f t="shared" si="23"/>
        <v>YCW4</v>
      </c>
      <c r="T862">
        <f>VLOOKUP(S862,Mang_Elev!$Q:$R,2,FALSE)</f>
        <v>0.104</v>
      </c>
    </row>
    <row r="863" spans="1:20" x14ac:dyDescent="0.25">
      <c r="A863" t="s">
        <v>469</v>
      </c>
      <c r="B863" s="2">
        <v>0.6958333333333333</v>
      </c>
      <c r="C863" t="s">
        <v>418</v>
      </c>
      <c r="D863" t="s">
        <v>470</v>
      </c>
      <c r="E863" t="s">
        <v>225</v>
      </c>
      <c r="F863" t="s">
        <v>402</v>
      </c>
      <c r="G863">
        <v>4</v>
      </c>
      <c r="H863">
        <v>0</v>
      </c>
      <c r="I863">
        <v>0</v>
      </c>
      <c r="J863">
        <v>1</v>
      </c>
      <c r="K863">
        <v>97</v>
      </c>
      <c r="L863">
        <v>95</v>
      </c>
      <c r="M863">
        <v>5</v>
      </c>
      <c r="N863">
        <v>0</v>
      </c>
      <c r="O863">
        <v>0</v>
      </c>
      <c r="P863">
        <v>125</v>
      </c>
      <c r="Q863">
        <v>5</v>
      </c>
      <c r="R863" t="s">
        <v>474</v>
      </c>
      <c r="S863" t="str">
        <f t="shared" si="23"/>
        <v>YCW4</v>
      </c>
      <c r="T863">
        <f>VLOOKUP(S863,Mang_Elev!$Q:$R,2,FALSE)</f>
        <v>0.104</v>
      </c>
    </row>
    <row r="864" spans="1:20" x14ac:dyDescent="0.25">
      <c r="A864" t="s">
        <v>469</v>
      </c>
      <c r="B864" s="2">
        <v>0.6958333333333333</v>
      </c>
      <c r="C864" t="s">
        <v>418</v>
      </c>
      <c r="D864" t="s">
        <v>470</v>
      </c>
      <c r="E864" t="s">
        <v>225</v>
      </c>
      <c r="F864" t="s">
        <v>402</v>
      </c>
      <c r="G864">
        <v>4</v>
      </c>
      <c r="H864">
        <v>0</v>
      </c>
      <c r="I864">
        <v>0</v>
      </c>
      <c r="J864">
        <v>1</v>
      </c>
      <c r="K864">
        <v>97</v>
      </c>
      <c r="L864">
        <v>95</v>
      </c>
      <c r="M864">
        <v>5</v>
      </c>
      <c r="N864">
        <v>0</v>
      </c>
      <c r="O864">
        <v>0</v>
      </c>
      <c r="P864">
        <v>160</v>
      </c>
      <c r="Q864">
        <v>4</v>
      </c>
      <c r="R864" t="s">
        <v>474</v>
      </c>
      <c r="S864" t="str">
        <f t="shared" si="23"/>
        <v>YCW4</v>
      </c>
      <c r="T864">
        <f>VLOOKUP(S864,Mang_Elev!$Q:$R,2,FALSE)</f>
        <v>0.104</v>
      </c>
    </row>
    <row r="865" spans="1:20" x14ac:dyDescent="0.25">
      <c r="A865" t="s">
        <v>469</v>
      </c>
      <c r="B865" s="2">
        <v>0.6958333333333333</v>
      </c>
      <c r="C865" t="s">
        <v>418</v>
      </c>
      <c r="D865" t="s">
        <v>470</v>
      </c>
      <c r="E865" t="s">
        <v>225</v>
      </c>
      <c r="F865" t="s">
        <v>402</v>
      </c>
      <c r="G865">
        <v>4</v>
      </c>
      <c r="H865">
        <v>0</v>
      </c>
      <c r="I865">
        <v>0</v>
      </c>
      <c r="J865">
        <v>1</v>
      </c>
      <c r="K865">
        <v>97</v>
      </c>
      <c r="L865">
        <v>95</v>
      </c>
      <c r="M865">
        <v>5</v>
      </c>
      <c r="N865">
        <v>0</v>
      </c>
      <c r="O865">
        <v>0</v>
      </c>
      <c r="P865">
        <v>360</v>
      </c>
      <c r="Q865">
        <v>7</v>
      </c>
      <c r="R865" t="s">
        <v>474</v>
      </c>
      <c r="S865" t="str">
        <f t="shared" si="23"/>
        <v>YCW4</v>
      </c>
      <c r="T865">
        <f>VLOOKUP(S865,Mang_Elev!$Q:$R,2,FALSE)</f>
        <v>0.104</v>
      </c>
    </row>
    <row r="866" spans="1:20" x14ac:dyDescent="0.25">
      <c r="A866" t="s">
        <v>469</v>
      </c>
      <c r="B866" s="2">
        <v>0.6958333333333333</v>
      </c>
      <c r="C866" t="s">
        <v>418</v>
      </c>
      <c r="D866" t="s">
        <v>470</v>
      </c>
      <c r="E866" t="s">
        <v>225</v>
      </c>
      <c r="F866" t="s">
        <v>402</v>
      </c>
      <c r="G866">
        <v>4</v>
      </c>
      <c r="H866">
        <v>0</v>
      </c>
      <c r="I866">
        <v>0</v>
      </c>
      <c r="J866">
        <v>1</v>
      </c>
      <c r="K866">
        <v>97</v>
      </c>
      <c r="L866">
        <v>95</v>
      </c>
      <c r="M866">
        <v>5</v>
      </c>
      <c r="N866">
        <v>0</v>
      </c>
      <c r="O866">
        <v>0</v>
      </c>
      <c r="P866">
        <v>110</v>
      </c>
      <c r="Q866">
        <v>4.5</v>
      </c>
      <c r="R866" t="s">
        <v>474</v>
      </c>
      <c r="S866" t="str">
        <f t="shared" si="23"/>
        <v>YCW4</v>
      </c>
      <c r="T866">
        <f>VLOOKUP(S866,Mang_Elev!$Q:$R,2,FALSE)</f>
        <v>0.104</v>
      </c>
    </row>
    <row r="867" spans="1:20" x14ac:dyDescent="0.25">
      <c r="A867" t="s">
        <v>469</v>
      </c>
      <c r="B867" s="2">
        <v>0.6958333333333333</v>
      </c>
      <c r="C867" t="s">
        <v>418</v>
      </c>
      <c r="D867" t="s">
        <v>470</v>
      </c>
      <c r="E867" t="s">
        <v>225</v>
      </c>
      <c r="F867" t="s">
        <v>402</v>
      </c>
      <c r="G867">
        <v>4</v>
      </c>
      <c r="H867">
        <v>0</v>
      </c>
      <c r="I867">
        <v>0</v>
      </c>
      <c r="J867">
        <v>1</v>
      </c>
      <c r="K867">
        <v>97</v>
      </c>
      <c r="L867">
        <v>95</v>
      </c>
      <c r="M867">
        <v>5</v>
      </c>
      <c r="N867">
        <v>0</v>
      </c>
      <c r="O867">
        <v>0</v>
      </c>
      <c r="P867">
        <v>233</v>
      </c>
      <c r="Q867">
        <v>6</v>
      </c>
      <c r="R867" t="s">
        <v>474</v>
      </c>
      <c r="S867" t="str">
        <f t="shared" si="23"/>
        <v>YCW4</v>
      </c>
      <c r="T867">
        <f>VLOOKUP(S867,Mang_Elev!$Q:$R,2,FALSE)</f>
        <v>0.104</v>
      </c>
    </row>
    <row r="868" spans="1:20" x14ac:dyDescent="0.25">
      <c r="A868" t="s">
        <v>469</v>
      </c>
      <c r="B868" s="2">
        <v>0.6958333333333333</v>
      </c>
      <c r="C868" t="s">
        <v>418</v>
      </c>
      <c r="D868" t="s">
        <v>470</v>
      </c>
      <c r="E868" t="s">
        <v>225</v>
      </c>
      <c r="F868" t="s">
        <v>402</v>
      </c>
      <c r="G868">
        <v>4</v>
      </c>
      <c r="H868">
        <v>0</v>
      </c>
      <c r="I868">
        <v>0</v>
      </c>
      <c r="J868">
        <v>1</v>
      </c>
      <c r="K868">
        <v>97</v>
      </c>
      <c r="L868">
        <v>95</v>
      </c>
      <c r="M868">
        <v>5</v>
      </c>
      <c r="N868">
        <v>0</v>
      </c>
      <c r="O868">
        <v>0</v>
      </c>
      <c r="P868">
        <v>260</v>
      </c>
      <c r="Q868">
        <v>7</v>
      </c>
      <c r="R868" t="s">
        <v>474</v>
      </c>
      <c r="S868" t="str">
        <f t="shared" si="23"/>
        <v>YCW4</v>
      </c>
      <c r="T868">
        <f>VLOOKUP(S868,Mang_Elev!$Q:$R,2,FALSE)</f>
        <v>0.104</v>
      </c>
    </row>
    <row r="869" spans="1:20" x14ac:dyDescent="0.25">
      <c r="A869" t="s">
        <v>469</v>
      </c>
      <c r="B869" s="2">
        <v>0.6958333333333333</v>
      </c>
      <c r="C869" t="s">
        <v>418</v>
      </c>
      <c r="D869" t="s">
        <v>470</v>
      </c>
      <c r="E869" t="s">
        <v>225</v>
      </c>
      <c r="F869" t="s">
        <v>402</v>
      </c>
      <c r="G869">
        <v>4</v>
      </c>
      <c r="H869">
        <v>0</v>
      </c>
      <c r="I869">
        <v>0</v>
      </c>
      <c r="J869">
        <v>1</v>
      </c>
      <c r="K869">
        <v>97</v>
      </c>
      <c r="L869">
        <v>95</v>
      </c>
      <c r="M869">
        <v>5</v>
      </c>
      <c r="N869">
        <v>0</v>
      </c>
      <c r="O869">
        <v>0</v>
      </c>
      <c r="P869">
        <v>130</v>
      </c>
      <c r="Q869">
        <v>5</v>
      </c>
      <c r="R869" t="s">
        <v>474</v>
      </c>
      <c r="S869" t="str">
        <f t="shared" si="23"/>
        <v>YCW4</v>
      </c>
      <c r="T869">
        <f>VLOOKUP(S869,Mang_Elev!$Q:$R,2,FALSE)</f>
        <v>0.104</v>
      </c>
    </row>
    <row r="870" spans="1:20" x14ac:dyDescent="0.25">
      <c r="A870" t="s">
        <v>469</v>
      </c>
      <c r="B870" s="2">
        <v>0.6958333333333333</v>
      </c>
      <c r="C870" t="s">
        <v>418</v>
      </c>
      <c r="D870" t="s">
        <v>470</v>
      </c>
      <c r="E870" t="s">
        <v>225</v>
      </c>
      <c r="F870" t="s">
        <v>402</v>
      </c>
      <c r="G870">
        <v>4</v>
      </c>
      <c r="H870">
        <v>0</v>
      </c>
      <c r="I870">
        <v>0</v>
      </c>
      <c r="J870">
        <v>1</v>
      </c>
      <c r="K870">
        <v>97</v>
      </c>
      <c r="L870">
        <v>95</v>
      </c>
      <c r="M870">
        <v>5</v>
      </c>
      <c r="N870">
        <v>0</v>
      </c>
      <c r="O870">
        <v>0</v>
      </c>
      <c r="P870">
        <v>220</v>
      </c>
      <c r="Q870">
        <v>5.5</v>
      </c>
      <c r="R870" t="s">
        <v>474</v>
      </c>
      <c r="S870" t="str">
        <f t="shared" si="23"/>
        <v>YCW4</v>
      </c>
      <c r="T870">
        <f>VLOOKUP(S870,Mang_Elev!$Q:$R,2,FALSE)</f>
        <v>0.104</v>
      </c>
    </row>
    <row r="871" spans="1:20" x14ac:dyDescent="0.25">
      <c r="A871" t="s">
        <v>469</v>
      </c>
      <c r="B871" s="2">
        <v>0.58958333333333335</v>
      </c>
      <c r="C871" t="s">
        <v>418</v>
      </c>
      <c r="D871" t="s">
        <v>470</v>
      </c>
      <c r="E871" t="s">
        <v>225</v>
      </c>
      <c r="F871" t="s">
        <v>402</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469</v>
      </c>
      <c r="B872" s="2">
        <v>0.58958333333333335</v>
      </c>
      <c r="C872" t="s">
        <v>418</v>
      </c>
      <c r="D872" t="s">
        <v>470</v>
      </c>
      <c r="E872" t="s">
        <v>225</v>
      </c>
      <c r="F872" t="s">
        <v>402</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469</v>
      </c>
      <c r="B873" s="2">
        <v>0.58958333333333335</v>
      </c>
      <c r="C873" t="s">
        <v>418</v>
      </c>
      <c r="D873" t="s">
        <v>470</v>
      </c>
      <c r="E873" t="s">
        <v>225</v>
      </c>
      <c r="F873" t="s">
        <v>402</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469</v>
      </c>
      <c r="B874" s="2">
        <v>0.58958333333333335</v>
      </c>
      <c r="C874" t="s">
        <v>418</v>
      </c>
      <c r="D874" t="s">
        <v>470</v>
      </c>
      <c r="E874" t="s">
        <v>225</v>
      </c>
      <c r="F874" t="s">
        <v>402</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469</v>
      </c>
      <c r="B875" s="2">
        <v>0.58958333333333335</v>
      </c>
      <c r="C875" t="s">
        <v>418</v>
      </c>
      <c r="D875" t="s">
        <v>470</v>
      </c>
      <c r="E875" t="s">
        <v>225</v>
      </c>
      <c r="F875" t="s">
        <v>402</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469</v>
      </c>
      <c r="B876" s="2">
        <v>0.58958333333333335</v>
      </c>
      <c r="C876" t="s">
        <v>418</v>
      </c>
      <c r="D876" t="s">
        <v>470</v>
      </c>
      <c r="E876" t="s">
        <v>225</v>
      </c>
      <c r="F876" t="s">
        <v>402</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469</v>
      </c>
      <c r="B877" s="2">
        <v>0.58958333333333335</v>
      </c>
      <c r="C877" t="s">
        <v>418</v>
      </c>
      <c r="D877" t="s">
        <v>470</v>
      </c>
      <c r="E877" t="s">
        <v>225</v>
      </c>
      <c r="F877" t="s">
        <v>402</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469</v>
      </c>
      <c r="B878" s="2">
        <v>0.58958333333333335</v>
      </c>
      <c r="C878" t="s">
        <v>418</v>
      </c>
      <c r="D878" t="s">
        <v>470</v>
      </c>
      <c r="E878" t="s">
        <v>225</v>
      </c>
      <c r="F878" t="s">
        <v>402</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469</v>
      </c>
      <c r="B879" s="2">
        <v>0.58958333333333335</v>
      </c>
      <c r="C879" t="s">
        <v>418</v>
      </c>
      <c r="D879" t="s">
        <v>470</v>
      </c>
      <c r="E879" t="s">
        <v>225</v>
      </c>
      <c r="F879" t="s">
        <v>402</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469</v>
      </c>
      <c r="B880" s="2">
        <v>0.58958333333333335</v>
      </c>
      <c r="C880" t="s">
        <v>418</v>
      </c>
      <c r="D880" t="s">
        <v>470</v>
      </c>
      <c r="E880" t="s">
        <v>225</v>
      </c>
      <c r="F880" t="s">
        <v>402</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469</v>
      </c>
      <c r="B881" s="2">
        <v>0.58958333333333335</v>
      </c>
      <c r="C881" t="s">
        <v>418</v>
      </c>
      <c r="D881" t="s">
        <v>470</v>
      </c>
      <c r="E881" t="s">
        <v>225</v>
      </c>
      <c r="F881" t="s">
        <v>402</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469</v>
      </c>
      <c r="B882" s="2">
        <v>0.58958333333333335</v>
      </c>
      <c r="C882" t="s">
        <v>418</v>
      </c>
      <c r="D882" t="s">
        <v>470</v>
      </c>
      <c r="E882" t="s">
        <v>225</v>
      </c>
      <c r="F882" t="s">
        <v>402</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469</v>
      </c>
      <c r="B883" s="2">
        <v>0.58958333333333335</v>
      </c>
      <c r="C883" t="s">
        <v>418</v>
      </c>
      <c r="D883" t="s">
        <v>470</v>
      </c>
      <c r="E883" t="s">
        <v>225</v>
      </c>
      <c r="F883" t="s">
        <v>402</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469</v>
      </c>
      <c r="B884" s="2">
        <v>0.58958333333333335</v>
      </c>
      <c r="C884" t="s">
        <v>418</v>
      </c>
      <c r="D884" t="s">
        <v>470</v>
      </c>
      <c r="E884" t="s">
        <v>225</v>
      </c>
      <c r="F884" t="s">
        <v>402</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469</v>
      </c>
      <c r="B885" s="2">
        <v>0.58958333333333335</v>
      </c>
      <c r="C885" t="s">
        <v>418</v>
      </c>
      <c r="D885" t="s">
        <v>470</v>
      </c>
      <c r="E885" t="s">
        <v>225</v>
      </c>
      <c r="F885" t="s">
        <v>402</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469</v>
      </c>
      <c r="B886" s="2">
        <v>0.58958333333333335</v>
      </c>
      <c r="C886" t="s">
        <v>418</v>
      </c>
      <c r="D886" t="s">
        <v>470</v>
      </c>
      <c r="E886" t="s">
        <v>225</v>
      </c>
      <c r="F886" t="s">
        <v>402</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469</v>
      </c>
      <c r="B887" s="2">
        <v>0.58958333333333335</v>
      </c>
      <c r="C887" t="s">
        <v>418</v>
      </c>
      <c r="D887" t="s">
        <v>470</v>
      </c>
      <c r="E887" t="s">
        <v>225</v>
      </c>
      <c r="F887" t="s">
        <v>402</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469</v>
      </c>
      <c r="B888" s="2">
        <v>0.58958333333333335</v>
      </c>
      <c r="C888" t="s">
        <v>418</v>
      </c>
      <c r="D888" t="s">
        <v>470</v>
      </c>
      <c r="E888" t="s">
        <v>225</v>
      </c>
      <c r="F888" t="s">
        <v>402</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469</v>
      </c>
      <c r="B889" s="2">
        <v>0.58958333333333335</v>
      </c>
      <c r="C889" t="s">
        <v>418</v>
      </c>
      <c r="D889" t="s">
        <v>470</v>
      </c>
      <c r="E889" t="s">
        <v>225</v>
      </c>
      <c r="F889" t="s">
        <v>402</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469</v>
      </c>
      <c r="B890" s="2">
        <v>0.58958333333333335</v>
      </c>
      <c r="C890" t="s">
        <v>418</v>
      </c>
      <c r="D890" t="s">
        <v>470</v>
      </c>
      <c r="E890" t="s">
        <v>225</v>
      </c>
      <c r="F890" t="s">
        <v>402</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469</v>
      </c>
      <c r="B891" s="2">
        <v>0.62777777777777777</v>
      </c>
      <c r="C891" t="s">
        <v>418</v>
      </c>
      <c r="D891" t="s">
        <v>470</v>
      </c>
      <c r="E891" t="s">
        <v>225</v>
      </c>
      <c r="F891" t="s">
        <v>402</v>
      </c>
      <c r="G891">
        <v>2</v>
      </c>
      <c r="H891">
        <v>4</v>
      </c>
      <c r="I891">
        <v>0</v>
      </c>
      <c r="J891">
        <v>3</v>
      </c>
      <c r="K891">
        <v>102</v>
      </c>
      <c r="L891">
        <v>95</v>
      </c>
      <c r="M891">
        <v>5</v>
      </c>
      <c r="N891">
        <v>0</v>
      </c>
      <c r="O891">
        <v>0</v>
      </c>
      <c r="P891">
        <v>122</v>
      </c>
      <c r="Q891">
        <v>5.5</v>
      </c>
      <c r="R891" t="s">
        <v>475</v>
      </c>
      <c r="S891" t="str">
        <f t="shared" si="23"/>
        <v>YCW2</v>
      </c>
      <c r="T891">
        <f>VLOOKUP(S891,Mang_Elev!$Q:$R,2,FALSE)</f>
        <v>4.5999999999999999E-2</v>
      </c>
    </row>
    <row r="892" spans="1:20" x14ac:dyDescent="0.25">
      <c r="A892" t="s">
        <v>469</v>
      </c>
      <c r="B892" s="2">
        <v>0.62777777777777777</v>
      </c>
      <c r="C892" t="s">
        <v>418</v>
      </c>
      <c r="D892" t="s">
        <v>470</v>
      </c>
      <c r="E892" t="s">
        <v>225</v>
      </c>
      <c r="F892" t="s">
        <v>402</v>
      </c>
      <c r="G892">
        <v>2</v>
      </c>
      <c r="H892">
        <v>4</v>
      </c>
      <c r="I892">
        <v>0</v>
      </c>
      <c r="J892">
        <v>3</v>
      </c>
      <c r="K892">
        <v>102</v>
      </c>
      <c r="L892">
        <v>95</v>
      </c>
      <c r="M892">
        <v>5</v>
      </c>
      <c r="N892">
        <v>0</v>
      </c>
      <c r="O892">
        <v>0</v>
      </c>
      <c r="P892">
        <v>120</v>
      </c>
      <c r="Q892">
        <v>6</v>
      </c>
      <c r="R892" t="s">
        <v>475</v>
      </c>
      <c r="S892" t="str">
        <f t="shared" si="23"/>
        <v>YCW2</v>
      </c>
      <c r="T892">
        <f>VLOOKUP(S892,Mang_Elev!$Q:$R,2,FALSE)</f>
        <v>4.5999999999999999E-2</v>
      </c>
    </row>
    <row r="893" spans="1:20" x14ac:dyDescent="0.25">
      <c r="A893" t="s">
        <v>469</v>
      </c>
      <c r="B893" s="2">
        <v>0.62777777777777777</v>
      </c>
      <c r="C893" t="s">
        <v>418</v>
      </c>
      <c r="D893" t="s">
        <v>470</v>
      </c>
      <c r="E893" t="s">
        <v>225</v>
      </c>
      <c r="F893" t="s">
        <v>402</v>
      </c>
      <c r="G893">
        <v>2</v>
      </c>
      <c r="H893">
        <v>4</v>
      </c>
      <c r="I893">
        <v>0</v>
      </c>
      <c r="J893">
        <v>3</v>
      </c>
      <c r="K893">
        <v>102</v>
      </c>
      <c r="L893">
        <v>95</v>
      </c>
      <c r="M893">
        <v>5</v>
      </c>
      <c r="N893">
        <v>0</v>
      </c>
      <c r="O893">
        <v>0</v>
      </c>
      <c r="P893">
        <v>145</v>
      </c>
      <c r="Q893">
        <v>6</v>
      </c>
      <c r="R893" t="s">
        <v>475</v>
      </c>
      <c r="S893" t="str">
        <f t="shared" si="23"/>
        <v>YCW2</v>
      </c>
      <c r="T893">
        <f>VLOOKUP(S893,Mang_Elev!$Q:$R,2,FALSE)</f>
        <v>4.5999999999999999E-2</v>
      </c>
    </row>
    <row r="894" spans="1:20" x14ac:dyDescent="0.25">
      <c r="A894" t="s">
        <v>469</v>
      </c>
      <c r="B894" s="2">
        <v>0.62777777777777777</v>
      </c>
      <c r="C894" t="s">
        <v>418</v>
      </c>
      <c r="D894" t="s">
        <v>470</v>
      </c>
      <c r="E894" t="s">
        <v>225</v>
      </c>
      <c r="F894" t="s">
        <v>402</v>
      </c>
      <c r="G894">
        <v>2</v>
      </c>
      <c r="H894">
        <v>4</v>
      </c>
      <c r="I894">
        <v>0</v>
      </c>
      <c r="J894">
        <v>3</v>
      </c>
      <c r="K894">
        <v>102</v>
      </c>
      <c r="L894">
        <v>95</v>
      </c>
      <c r="M894">
        <v>5</v>
      </c>
      <c r="N894">
        <v>0</v>
      </c>
      <c r="O894">
        <v>0</v>
      </c>
      <c r="P894">
        <v>279</v>
      </c>
      <c r="Q894">
        <v>11</v>
      </c>
      <c r="R894" t="s">
        <v>475</v>
      </c>
      <c r="S894" t="str">
        <f t="shared" si="23"/>
        <v>YCW2</v>
      </c>
      <c r="T894">
        <f>VLOOKUP(S894,Mang_Elev!$Q:$R,2,FALSE)</f>
        <v>4.5999999999999999E-2</v>
      </c>
    </row>
    <row r="895" spans="1:20" x14ac:dyDescent="0.25">
      <c r="A895" t="s">
        <v>469</v>
      </c>
      <c r="B895" s="2">
        <v>0.62777777777777777</v>
      </c>
      <c r="C895" t="s">
        <v>418</v>
      </c>
      <c r="D895" t="s">
        <v>470</v>
      </c>
      <c r="E895" t="s">
        <v>225</v>
      </c>
      <c r="F895" t="s">
        <v>402</v>
      </c>
      <c r="G895">
        <v>2</v>
      </c>
      <c r="H895">
        <v>4</v>
      </c>
      <c r="I895">
        <v>0</v>
      </c>
      <c r="J895">
        <v>3</v>
      </c>
      <c r="K895">
        <v>102</v>
      </c>
      <c r="L895">
        <v>95</v>
      </c>
      <c r="M895">
        <v>5</v>
      </c>
      <c r="N895">
        <v>0</v>
      </c>
      <c r="O895">
        <v>0</v>
      </c>
      <c r="P895">
        <v>90</v>
      </c>
      <c r="Q895">
        <v>6</v>
      </c>
      <c r="R895" t="s">
        <v>475</v>
      </c>
      <c r="S895" t="str">
        <f t="shared" si="23"/>
        <v>YCW2</v>
      </c>
      <c r="T895">
        <f>VLOOKUP(S895,Mang_Elev!$Q:$R,2,FALSE)</f>
        <v>4.5999999999999999E-2</v>
      </c>
    </row>
    <row r="896" spans="1:20" x14ac:dyDescent="0.25">
      <c r="A896" t="s">
        <v>469</v>
      </c>
      <c r="B896" s="2">
        <v>0.62777777777777777</v>
      </c>
      <c r="C896" t="s">
        <v>418</v>
      </c>
      <c r="D896" t="s">
        <v>470</v>
      </c>
      <c r="E896" t="s">
        <v>225</v>
      </c>
      <c r="F896" t="s">
        <v>402</v>
      </c>
      <c r="G896">
        <v>2</v>
      </c>
      <c r="H896">
        <v>4</v>
      </c>
      <c r="I896">
        <v>0</v>
      </c>
      <c r="J896">
        <v>3</v>
      </c>
      <c r="K896">
        <v>102</v>
      </c>
      <c r="L896">
        <v>95</v>
      </c>
      <c r="M896">
        <v>5</v>
      </c>
      <c r="N896">
        <v>0</v>
      </c>
      <c r="O896">
        <v>0</v>
      </c>
      <c r="P896">
        <v>244</v>
      </c>
      <c r="Q896">
        <v>12</v>
      </c>
      <c r="R896" t="s">
        <v>475</v>
      </c>
      <c r="S896" t="str">
        <f t="shared" si="23"/>
        <v>YCW2</v>
      </c>
      <c r="T896">
        <f>VLOOKUP(S896,Mang_Elev!$Q:$R,2,FALSE)</f>
        <v>4.5999999999999999E-2</v>
      </c>
    </row>
    <row r="897" spans="1:20" x14ac:dyDescent="0.25">
      <c r="A897" t="s">
        <v>469</v>
      </c>
      <c r="B897" s="2">
        <v>0.62777777777777777</v>
      </c>
      <c r="C897" t="s">
        <v>418</v>
      </c>
      <c r="D897" t="s">
        <v>470</v>
      </c>
      <c r="E897" t="s">
        <v>225</v>
      </c>
      <c r="F897" t="s">
        <v>402</v>
      </c>
      <c r="G897">
        <v>2</v>
      </c>
      <c r="H897">
        <v>4</v>
      </c>
      <c r="I897">
        <v>0</v>
      </c>
      <c r="J897">
        <v>3</v>
      </c>
      <c r="K897">
        <v>102</v>
      </c>
      <c r="L897">
        <v>95</v>
      </c>
      <c r="M897">
        <v>5</v>
      </c>
      <c r="N897">
        <v>0</v>
      </c>
      <c r="O897">
        <v>0</v>
      </c>
      <c r="P897">
        <v>114</v>
      </c>
      <c r="Q897">
        <v>5.5</v>
      </c>
      <c r="R897" t="s">
        <v>475</v>
      </c>
      <c r="S897" t="str">
        <f t="shared" si="23"/>
        <v>YCW2</v>
      </c>
      <c r="T897">
        <f>VLOOKUP(S897,Mang_Elev!$Q:$R,2,FALSE)</f>
        <v>4.5999999999999999E-2</v>
      </c>
    </row>
    <row r="898" spans="1:20" x14ac:dyDescent="0.25">
      <c r="A898" t="s">
        <v>469</v>
      </c>
      <c r="B898" s="2">
        <v>0.62777777777777777</v>
      </c>
      <c r="C898" t="s">
        <v>418</v>
      </c>
      <c r="D898" t="s">
        <v>470</v>
      </c>
      <c r="E898" t="s">
        <v>225</v>
      </c>
      <c r="F898" t="s">
        <v>402</v>
      </c>
      <c r="G898">
        <v>2</v>
      </c>
      <c r="H898">
        <v>4</v>
      </c>
      <c r="I898">
        <v>0</v>
      </c>
      <c r="J898">
        <v>3</v>
      </c>
      <c r="K898">
        <v>102</v>
      </c>
      <c r="L898">
        <v>95</v>
      </c>
      <c r="M898">
        <v>5</v>
      </c>
      <c r="N898">
        <v>0</v>
      </c>
      <c r="O898">
        <v>0</v>
      </c>
      <c r="P898">
        <v>193</v>
      </c>
      <c r="Q898">
        <v>8</v>
      </c>
      <c r="R898" t="s">
        <v>475</v>
      </c>
      <c r="S898" t="str">
        <f t="shared" si="23"/>
        <v>YCW2</v>
      </c>
      <c r="T898">
        <f>VLOOKUP(S898,Mang_Elev!$Q:$R,2,FALSE)</f>
        <v>4.5999999999999999E-2</v>
      </c>
    </row>
    <row r="899" spans="1:20" x14ac:dyDescent="0.25">
      <c r="A899" t="s">
        <v>469</v>
      </c>
      <c r="B899" s="2">
        <v>0.62777777777777777</v>
      </c>
      <c r="C899" t="s">
        <v>418</v>
      </c>
      <c r="D899" t="s">
        <v>470</v>
      </c>
      <c r="E899" t="s">
        <v>225</v>
      </c>
      <c r="F899" t="s">
        <v>402</v>
      </c>
      <c r="G899">
        <v>2</v>
      </c>
      <c r="H899">
        <v>4</v>
      </c>
      <c r="I899">
        <v>0</v>
      </c>
      <c r="J899">
        <v>3</v>
      </c>
      <c r="K899">
        <v>102</v>
      </c>
      <c r="L899">
        <v>95</v>
      </c>
      <c r="M899">
        <v>5</v>
      </c>
      <c r="N899">
        <v>0</v>
      </c>
      <c r="O899">
        <v>0</v>
      </c>
      <c r="P899">
        <v>128</v>
      </c>
      <c r="Q899">
        <v>7</v>
      </c>
      <c r="R899" t="s">
        <v>475</v>
      </c>
      <c r="S899" t="str">
        <f t="shared" ref="S899:S962" si="24">_xlfn.CONCAT(F899,G899)</f>
        <v>YCW2</v>
      </c>
      <c r="T899">
        <f>VLOOKUP(S899,Mang_Elev!$Q:$R,2,FALSE)</f>
        <v>4.5999999999999999E-2</v>
      </c>
    </row>
    <row r="900" spans="1:20" x14ac:dyDescent="0.25">
      <c r="A900" t="s">
        <v>469</v>
      </c>
      <c r="B900" s="2">
        <v>0.62777777777777777</v>
      </c>
      <c r="C900" t="s">
        <v>418</v>
      </c>
      <c r="D900" t="s">
        <v>470</v>
      </c>
      <c r="E900" t="s">
        <v>225</v>
      </c>
      <c r="F900" t="s">
        <v>402</v>
      </c>
      <c r="G900">
        <v>2</v>
      </c>
      <c r="H900">
        <v>4</v>
      </c>
      <c r="I900">
        <v>0</v>
      </c>
      <c r="J900">
        <v>3</v>
      </c>
      <c r="K900">
        <v>102</v>
      </c>
      <c r="L900">
        <v>95</v>
      </c>
      <c r="M900">
        <v>5</v>
      </c>
      <c r="N900">
        <v>0</v>
      </c>
      <c r="O900">
        <v>0</v>
      </c>
      <c r="P900">
        <v>96</v>
      </c>
      <c r="Q900">
        <v>4.5</v>
      </c>
      <c r="R900" t="s">
        <v>475</v>
      </c>
      <c r="S900" t="str">
        <f t="shared" si="24"/>
        <v>YCW2</v>
      </c>
      <c r="T900">
        <f>VLOOKUP(S900,Mang_Elev!$Q:$R,2,FALSE)</f>
        <v>4.5999999999999999E-2</v>
      </c>
    </row>
    <row r="901" spans="1:20" x14ac:dyDescent="0.25">
      <c r="A901" t="s">
        <v>469</v>
      </c>
      <c r="B901" s="2">
        <v>0.62777777777777777</v>
      </c>
      <c r="C901" t="s">
        <v>418</v>
      </c>
      <c r="D901" t="s">
        <v>470</v>
      </c>
      <c r="E901" t="s">
        <v>225</v>
      </c>
      <c r="F901" t="s">
        <v>402</v>
      </c>
      <c r="G901">
        <v>2</v>
      </c>
      <c r="H901">
        <v>3</v>
      </c>
      <c r="I901">
        <v>0</v>
      </c>
      <c r="J901">
        <v>1</v>
      </c>
      <c r="K901">
        <v>99</v>
      </c>
      <c r="L901">
        <v>90</v>
      </c>
      <c r="M901">
        <v>10</v>
      </c>
      <c r="N901">
        <v>0</v>
      </c>
      <c r="O901">
        <v>0</v>
      </c>
      <c r="P901">
        <v>272</v>
      </c>
      <c r="Q901">
        <v>11</v>
      </c>
      <c r="R901" t="s">
        <v>474</v>
      </c>
      <c r="S901" t="str">
        <f t="shared" si="24"/>
        <v>YCW2</v>
      </c>
      <c r="T901">
        <f>VLOOKUP(S901,Mang_Elev!$Q:$R,2,FALSE)</f>
        <v>4.5999999999999999E-2</v>
      </c>
    </row>
    <row r="902" spans="1:20" x14ac:dyDescent="0.25">
      <c r="A902" t="s">
        <v>469</v>
      </c>
      <c r="B902" s="2">
        <v>0.62777777777777777</v>
      </c>
      <c r="C902" t="s">
        <v>418</v>
      </c>
      <c r="D902" t="s">
        <v>470</v>
      </c>
      <c r="E902" t="s">
        <v>225</v>
      </c>
      <c r="F902" t="s">
        <v>402</v>
      </c>
      <c r="G902">
        <v>2</v>
      </c>
      <c r="H902">
        <v>3</v>
      </c>
      <c r="I902">
        <v>0</v>
      </c>
      <c r="J902">
        <v>1</v>
      </c>
      <c r="K902">
        <v>99</v>
      </c>
      <c r="L902">
        <v>90</v>
      </c>
      <c r="M902">
        <v>10</v>
      </c>
      <c r="N902">
        <v>0</v>
      </c>
      <c r="O902">
        <v>0</v>
      </c>
      <c r="P902">
        <v>76</v>
      </c>
      <c r="Q902">
        <v>6</v>
      </c>
      <c r="R902" t="s">
        <v>474</v>
      </c>
      <c r="S902" t="str">
        <f t="shared" si="24"/>
        <v>YCW2</v>
      </c>
      <c r="T902">
        <f>VLOOKUP(S902,Mang_Elev!$Q:$R,2,FALSE)</f>
        <v>4.5999999999999999E-2</v>
      </c>
    </row>
    <row r="903" spans="1:20" x14ac:dyDescent="0.25">
      <c r="A903" t="s">
        <v>469</v>
      </c>
      <c r="B903" s="2">
        <v>0.62777777777777777</v>
      </c>
      <c r="C903" t="s">
        <v>418</v>
      </c>
      <c r="D903" t="s">
        <v>470</v>
      </c>
      <c r="E903" t="s">
        <v>225</v>
      </c>
      <c r="F903" t="s">
        <v>402</v>
      </c>
      <c r="G903">
        <v>2</v>
      </c>
      <c r="H903">
        <v>3</v>
      </c>
      <c r="I903">
        <v>0</v>
      </c>
      <c r="J903">
        <v>1</v>
      </c>
      <c r="K903">
        <v>99</v>
      </c>
      <c r="L903">
        <v>90</v>
      </c>
      <c r="M903">
        <v>10</v>
      </c>
      <c r="N903">
        <v>0</v>
      </c>
      <c r="O903">
        <v>0</v>
      </c>
      <c r="P903">
        <v>257</v>
      </c>
      <c r="Q903">
        <v>9</v>
      </c>
      <c r="R903" t="s">
        <v>474</v>
      </c>
      <c r="S903" t="str">
        <f t="shared" si="24"/>
        <v>YCW2</v>
      </c>
      <c r="T903">
        <f>VLOOKUP(S903,Mang_Elev!$Q:$R,2,FALSE)</f>
        <v>4.5999999999999999E-2</v>
      </c>
    </row>
    <row r="904" spans="1:20" x14ac:dyDescent="0.25">
      <c r="A904" t="s">
        <v>469</v>
      </c>
      <c r="B904" s="2">
        <v>0.62777777777777777</v>
      </c>
      <c r="C904" t="s">
        <v>418</v>
      </c>
      <c r="D904" t="s">
        <v>470</v>
      </c>
      <c r="E904" t="s">
        <v>225</v>
      </c>
      <c r="F904" t="s">
        <v>402</v>
      </c>
      <c r="G904">
        <v>2</v>
      </c>
      <c r="H904">
        <v>3</v>
      </c>
      <c r="I904">
        <v>0</v>
      </c>
      <c r="J904">
        <v>1</v>
      </c>
      <c r="K904">
        <v>99</v>
      </c>
      <c r="L904">
        <v>90</v>
      </c>
      <c r="M904">
        <v>10</v>
      </c>
      <c r="N904">
        <v>0</v>
      </c>
      <c r="O904">
        <v>0</v>
      </c>
      <c r="P904">
        <v>117</v>
      </c>
      <c r="Q904">
        <v>5</v>
      </c>
      <c r="R904" t="s">
        <v>474</v>
      </c>
      <c r="S904" t="str">
        <f t="shared" si="24"/>
        <v>YCW2</v>
      </c>
      <c r="T904">
        <f>VLOOKUP(S904,Mang_Elev!$Q:$R,2,FALSE)</f>
        <v>4.5999999999999999E-2</v>
      </c>
    </row>
    <row r="905" spans="1:20" x14ac:dyDescent="0.25">
      <c r="A905" t="s">
        <v>469</v>
      </c>
      <c r="B905" s="2">
        <v>0.62777777777777777</v>
      </c>
      <c r="C905" t="s">
        <v>418</v>
      </c>
      <c r="D905" t="s">
        <v>470</v>
      </c>
      <c r="E905" t="s">
        <v>225</v>
      </c>
      <c r="F905" t="s">
        <v>402</v>
      </c>
      <c r="G905">
        <v>2</v>
      </c>
      <c r="H905">
        <v>3</v>
      </c>
      <c r="I905">
        <v>0</v>
      </c>
      <c r="J905">
        <v>1</v>
      </c>
      <c r="K905">
        <v>99</v>
      </c>
      <c r="L905">
        <v>90</v>
      </c>
      <c r="M905">
        <v>10</v>
      </c>
      <c r="N905">
        <v>0</v>
      </c>
      <c r="O905">
        <v>0</v>
      </c>
      <c r="P905">
        <v>210</v>
      </c>
      <c r="Q905">
        <v>11</v>
      </c>
      <c r="R905" t="s">
        <v>474</v>
      </c>
      <c r="S905" t="str">
        <f t="shared" si="24"/>
        <v>YCW2</v>
      </c>
      <c r="T905">
        <f>VLOOKUP(S905,Mang_Elev!$Q:$R,2,FALSE)</f>
        <v>4.5999999999999999E-2</v>
      </c>
    </row>
    <row r="906" spans="1:20" x14ac:dyDescent="0.25">
      <c r="A906" t="s">
        <v>469</v>
      </c>
      <c r="B906" s="2">
        <v>0.62777777777777777</v>
      </c>
      <c r="C906" t="s">
        <v>418</v>
      </c>
      <c r="D906" t="s">
        <v>470</v>
      </c>
      <c r="E906" t="s">
        <v>225</v>
      </c>
      <c r="F906" t="s">
        <v>402</v>
      </c>
      <c r="G906">
        <v>2</v>
      </c>
      <c r="H906">
        <v>3</v>
      </c>
      <c r="I906">
        <v>0</v>
      </c>
      <c r="J906">
        <v>1</v>
      </c>
      <c r="K906">
        <v>99</v>
      </c>
      <c r="L906">
        <v>90</v>
      </c>
      <c r="M906">
        <v>10</v>
      </c>
      <c r="N906">
        <v>0</v>
      </c>
      <c r="O906">
        <v>0</v>
      </c>
      <c r="P906">
        <v>245</v>
      </c>
      <c r="Q906">
        <v>8.5</v>
      </c>
      <c r="R906" t="s">
        <v>474</v>
      </c>
      <c r="S906" t="str">
        <f t="shared" si="24"/>
        <v>YCW2</v>
      </c>
      <c r="T906">
        <f>VLOOKUP(S906,Mang_Elev!$Q:$R,2,FALSE)</f>
        <v>4.5999999999999999E-2</v>
      </c>
    </row>
    <row r="907" spans="1:20" x14ac:dyDescent="0.25">
      <c r="A907" t="s">
        <v>469</v>
      </c>
      <c r="B907" s="2">
        <v>0.62777777777777777</v>
      </c>
      <c r="C907" t="s">
        <v>418</v>
      </c>
      <c r="D907" t="s">
        <v>470</v>
      </c>
      <c r="E907" t="s">
        <v>225</v>
      </c>
      <c r="F907" t="s">
        <v>402</v>
      </c>
      <c r="G907">
        <v>2</v>
      </c>
      <c r="H907">
        <v>3</v>
      </c>
      <c r="I907">
        <v>0</v>
      </c>
      <c r="J907">
        <v>1</v>
      </c>
      <c r="K907">
        <v>99</v>
      </c>
      <c r="L907">
        <v>90</v>
      </c>
      <c r="M907">
        <v>10</v>
      </c>
      <c r="N907">
        <v>0</v>
      </c>
      <c r="O907">
        <v>0</v>
      </c>
      <c r="P907">
        <v>240</v>
      </c>
      <c r="Q907">
        <v>10</v>
      </c>
      <c r="R907" t="s">
        <v>474</v>
      </c>
      <c r="S907" t="str">
        <f t="shared" si="24"/>
        <v>YCW2</v>
      </c>
      <c r="T907">
        <f>VLOOKUP(S907,Mang_Elev!$Q:$R,2,FALSE)</f>
        <v>4.5999999999999999E-2</v>
      </c>
    </row>
    <row r="908" spans="1:20" x14ac:dyDescent="0.25">
      <c r="A908" t="s">
        <v>469</v>
      </c>
      <c r="B908" s="2">
        <v>0.62777777777777777</v>
      </c>
      <c r="C908" t="s">
        <v>418</v>
      </c>
      <c r="D908" t="s">
        <v>470</v>
      </c>
      <c r="E908" t="s">
        <v>225</v>
      </c>
      <c r="F908" t="s">
        <v>402</v>
      </c>
      <c r="G908">
        <v>2</v>
      </c>
      <c r="H908">
        <v>3</v>
      </c>
      <c r="I908">
        <v>0</v>
      </c>
      <c r="J908">
        <v>1</v>
      </c>
      <c r="K908">
        <v>99</v>
      </c>
      <c r="L908">
        <v>90</v>
      </c>
      <c r="M908">
        <v>10</v>
      </c>
      <c r="N908">
        <v>0</v>
      </c>
      <c r="O908">
        <v>0</v>
      </c>
      <c r="P908">
        <v>75</v>
      </c>
      <c r="Q908">
        <v>6</v>
      </c>
      <c r="R908" t="s">
        <v>474</v>
      </c>
      <c r="S908" t="str">
        <f t="shared" si="24"/>
        <v>YCW2</v>
      </c>
      <c r="T908">
        <f>VLOOKUP(S908,Mang_Elev!$Q:$R,2,FALSE)</f>
        <v>4.5999999999999999E-2</v>
      </c>
    </row>
    <row r="909" spans="1:20" x14ac:dyDescent="0.25">
      <c r="A909" t="s">
        <v>469</v>
      </c>
      <c r="B909" s="2">
        <v>0.62777777777777777</v>
      </c>
      <c r="C909" t="s">
        <v>418</v>
      </c>
      <c r="D909" t="s">
        <v>470</v>
      </c>
      <c r="E909" t="s">
        <v>225</v>
      </c>
      <c r="F909" t="s">
        <v>402</v>
      </c>
      <c r="G909">
        <v>2</v>
      </c>
      <c r="H909">
        <v>3</v>
      </c>
      <c r="I909">
        <v>0</v>
      </c>
      <c r="J909">
        <v>1</v>
      </c>
      <c r="K909">
        <v>99</v>
      </c>
      <c r="L909">
        <v>90</v>
      </c>
      <c r="M909">
        <v>10</v>
      </c>
      <c r="N909">
        <v>0</v>
      </c>
      <c r="O909">
        <v>0</v>
      </c>
      <c r="P909">
        <v>190</v>
      </c>
      <c r="Q909">
        <v>7</v>
      </c>
      <c r="R909" t="s">
        <v>474</v>
      </c>
      <c r="S909" t="str">
        <f t="shared" si="24"/>
        <v>YCW2</v>
      </c>
      <c r="T909">
        <f>VLOOKUP(S909,Mang_Elev!$Q:$R,2,FALSE)</f>
        <v>4.5999999999999999E-2</v>
      </c>
    </row>
    <row r="910" spans="1:20" x14ac:dyDescent="0.25">
      <c r="A910" t="s">
        <v>469</v>
      </c>
      <c r="B910" s="2">
        <v>0.62777777777777777</v>
      </c>
      <c r="C910" t="s">
        <v>418</v>
      </c>
      <c r="D910" t="s">
        <v>470</v>
      </c>
      <c r="E910" t="s">
        <v>225</v>
      </c>
      <c r="F910" t="s">
        <v>402</v>
      </c>
      <c r="G910">
        <v>2</v>
      </c>
      <c r="H910">
        <v>3</v>
      </c>
      <c r="I910">
        <v>0</v>
      </c>
      <c r="J910">
        <v>1</v>
      </c>
      <c r="K910">
        <v>99</v>
      </c>
      <c r="L910">
        <v>90</v>
      </c>
      <c r="M910">
        <v>10</v>
      </c>
      <c r="N910">
        <v>0</v>
      </c>
      <c r="O910">
        <v>0</v>
      </c>
      <c r="P910">
        <v>183</v>
      </c>
      <c r="Q910">
        <v>7.5</v>
      </c>
      <c r="R910" t="s">
        <v>474</v>
      </c>
      <c r="S910" t="str">
        <f t="shared" si="24"/>
        <v>YCW2</v>
      </c>
      <c r="T910">
        <f>VLOOKUP(S910,Mang_Elev!$Q:$R,2,FALSE)</f>
        <v>4.5999999999999999E-2</v>
      </c>
    </row>
    <row r="911" spans="1:20" x14ac:dyDescent="0.25">
      <c r="A911" t="s">
        <v>476</v>
      </c>
      <c r="B911" s="2">
        <v>0.3840277777777778</v>
      </c>
      <c r="C911" t="s">
        <v>418</v>
      </c>
      <c r="D911" t="s">
        <v>477</v>
      </c>
      <c r="E911" t="s">
        <v>225</v>
      </c>
      <c r="F911" t="s">
        <v>231</v>
      </c>
      <c r="G911">
        <v>3</v>
      </c>
      <c r="H911">
        <v>0</v>
      </c>
      <c r="I911">
        <v>0</v>
      </c>
      <c r="J911">
        <v>5</v>
      </c>
      <c r="K911">
        <v>111</v>
      </c>
      <c r="L911">
        <v>5</v>
      </c>
      <c r="M911">
        <v>95</v>
      </c>
      <c r="N911">
        <v>0</v>
      </c>
      <c r="O911">
        <v>0</v>
      </c>
      <c r="P911">
        <v>245</v>
      </c>
      <c r="Q911">
        <v>4.5</v>
      </c>
      <c r="R911" t="s">
        <v>475</v>
      </c>
      <c r="S911" t="str">
        <f t="shared" si="24"/>
        <v>VSR3</v>
      </c>
      <c r="T911">
        <f>VLOOKUP(S911,Mang_Elev!$Q:$R,2,FALSE)</f>
        <v>0.77999997138977095</v>
      </c>
    </row>
    <row r="912" spans="1:20" x14ac:dyDescent="0.25">
      <c r="A912" t="s">
        <v>476</v>
      </c>
      <c r="B912" s="2">
        <v>0.3840277777777778</v>
      </c>
      <c r="C912" t="s">
        <v>418</v>
      </c>
      <c r="D912" t="s">
        <v>477</v>
      </c>
      <c r="E912" t="s">
        <v>225</v>
      </c>
      <c r="F912" t="s">
        <v>231</v>
      </c>
      <c r="G912">
        <v>3</v>
      </c>
      <c r="H912">
        <v>0</v>
      </c>
      <c r="I912">
        <v>0</v>
      </c>
      <c r="J912">
        <v>5</v>
      </c>
      <c r="K912">
        <v>111</v>
      </c>
      <c r="L912">
        <v>5</v>
      </c>
      <c r="M912">
        <v>95</v>
      </c>
      <c r="N912">
        <v>0</v>
      </c>
      <c r="O912">
        <v>0</v>
      </c>
      <c r="P912">
        <v>240</v>
      </c>
      <c r="Q912">
        <v>7</v>
      </c>
      <c r="R912" t="s">
        <v>475</v>
      </c>
      <c r="S912" t="str">
        <f t="shared" si="24"/>
        <v>VSR3</v>
      </c>
      <c r="T912">
        <f>VLOOKUP(S912,Mang_Elev!$Q:$R,2,FALSE)</f>
        <v>0.77999997138977095</v>
      </c>
    </row>
    <row r="913" spans="1:20" x14ac:dyDescent="0.25">
      <c r="A913" t="s">
        <v>476</v>
      </c>
      <c r="B913" s="2">
        <v>0.3840277777777778</v>
      </c>
      <c r="C913" t="s">
        <v>418</v>
      </c>
      <c r="D913" t="s">
        <v>477</v>
      </c>
      <c r="E913" t="s">
        <v>225</v>
      </c>
      <c r="F913" t="s">
        <v>231</v>
      </c>
      <c r="G913">
        <v>3</v>
      </c>
      <c r="H913">
        <v>0</v>
      </c>
      <c r="I913">
        <v>0</v>
      </c>
      <c r="J913">
        <v>5</v>
      </c>
      <c r="K913">
        <v>111</v>
      </c>
      <c r="L913">
        <v>5</v>
      </c>
      <c r="M913">
        <v>95</v>
      </c>
      <c r="N913">
        <v>0</v>
      </c>
      <c r="O913">
        <v>0</v>
      </c>
      <c r="P913">
        <v>225</v>
      </c>
      <c r="Q913">
        <v>9</v>
      </c>
      <c r="R913" t="s">
        <v>475</v>
      </c>
      <c r="S913" t="str">
        <f t="shared" si="24"/>
        <v>VSR3</v>
      </c>
      <c r="T913">
        <f>VLOOKUP(S913,Mang_Elev!$Q:$R,2,FALSE)</f>
        <v>0.77999997138977095</v>
      </c>
    </row>
    <row r="914" spans="1:20" x14ac:dyDescent="0.25">
      <c r="A914" t="s">
        <v>476</v>
      </c>
      <c r="B914" s="2">
        <v>0.3840277777777778</v>
      </c>
      <c r="C914" t="s">
        <v>418</v>
      </c>
      <c r="D914" t="s">
        <v>477</v>
      </c>
      <c r="E914" t="s">
        <v>225</v>
      </c>
      <c r="F914" t="s">
        <v>231</v>
      </c>
      <c r="G914">
        <v>3</v>
      </c>
      <c r="H914">
        <v>0</v>
      </c>
      <c r="I914">
        <v>0</v>
      </c>
      <c r="J914">
        <v>5</v>
      </c>
      <c r="K914">
        <v>111</v>
      </c>
      <c r="L914">
        <v>5</v>
      </c>
      <c r="M914">
        <v>95</v>
      </c>
      <c r="N914">
        <v>0</v>
      </c>
      <c r="O914">
        <v>0</v>
      </c>
      <c r="P914">
        <v>90</v>
      </c>
      <c r="Q914">
        <v>5</v>
      </c>
      <c r="R914" t="s">
        <v>475</v>
      </c>
      <c r="S914" t="str">
        <f t="shared" si="24"/>
        <v>VSR3</v>
      </c>
      <c r="T914">
        <f>VLOOKUP(S914,Mang_Elev!$Q:$R,2,FALSE)</f>
        <v>0.77999997138977095</v>
      </c>
    </row>
    <row r="915" spans="1:20" x14ac:dyDescent="0.25">
      <c r="A915" t="s">
        <v>476</v>
      </c>
      <c r="B915" s="2">
        <v>0.3840277777777778</v>
      </c>
      <c r="C915" t="s">
        <v>418</v>
      </c>
      <c r="D915" t="s">
        <v>477</v>
      </c>
      <c r="E915" t="s">
        <v>225</v>
      </c>
      <c r="F915" t="s">
        <v>231</v>
      </c>
      <c r="G915">
        <v>3</v>
      </c>
      <c r="H915">
        <v>0</v>
      </c>
      <c r="I915">
        <v>0</v>
      </c>
      <c r="J915">
        <v>5</v>
      </c>
      <c r="K915">
        <v>111</v>
      </c>
      <c r="L915">
        <v>5</v>
      </c>
      <c r="M915">
        <v>95</v>
      </c>
      <c r="N915">
        <v>0</v>
      </c>
      <c r="O915">
        <v>0</v>
      </c>
      <c r="P915">
        <v>235</v>
      </c>
      <c r="Q915">
        <v>5</v>
      </c>
      <c r="R915" t="s">
        <v>475</v>
      </c>
      <c r="S915" t="str">
        <f t="shared" si="24"/>
        <v>VSR3</v>
      </c>
      <c r="T915">
        <f>VLOOKUP(S915,Mang_Elev!$Q:$R,2,FALSE)</f>
        <v>0.77999997138977095</v>
      </c>
    </row>
    <row r="916" spans="1:20" x14ac:dyDescent="0.25">
      <c r="A916" t="s">
        <v>476</v>
      </c>
      <c r="B916" s="2">
        <v>0.3840277777777778</v>
      </c>
      <c r="C916" t="s">
        <v>418</v>
      </c>
      <c r="D916" t="s">
        <v>477</v>
      </c>
      <c r="E916" t="s">
        <v>225</v>
      </c>
      <c r="F916" t="s">
        <v>231</v>
      </c>
      <c r="G916">
        <v>3</v>
      </c>
      <c r="H916">
        <v>0</v>
      </c>
      <c r="I916">
        <v>0</v>
      </c>
      <c r="J916">
        <v>5</v>
      </c>
      <c r="K916">
        <v>111</v>
      </c>
      <c r="L916">
        <v>5</v>
      </c>
      <c r="M916">
        <v>95</v>
      </c>
      <c r="N916">
        <v>0</v>
      </c>
      <c r="O916">
        <v>0</v>
      </c>
      <c r="P916">
        <v>320</v>
      </c>
      <c r="Q916">
        <v>6</v>
      </c>
      <c r="R916" t="s">
        <v>475</v>
      </c>
      <c r="S916" t="str">
        <f t="shared" si="24"/>
        <v>VSR3</v>
      </c>
      <c r="T916">
        <f>VLOOKUP(S916,Mang_Elev!$Q:$R,2,FALSE)</f>
        <v>0.77999997138977095</v>
      </c>
    </row>
    <row r="917" spans="1:20" x14ac:dyDescent="0.25">
      <c r="A917" t="s">
        <v>476</v>
      </c>
      <c r="B917" s="2">
        <v>0.3840277777777778</v>
      </c>
      <c r="C917" t="s">
        <v>418</v>
      </c>
      <c r="D917" t="s">
        <v>477</v>
      </c>
      <c r="E917" t="s">
        <v>225</v>
      </c>
      <c r="F917" t="s">
        <v>231</v>
      </c>
      <c r="G917">
        <v>3</v>
      </c>
      <c r="H917">
        <v>0</v>
      </c>
      <c r="I917">
        <v>0</v>
      </c>
      <c r="J917">
        <v>5</v>
      </c>
      <c r="K917">
        <v>111</v>
      </c>
      <c r="L917">
        <v>5</v>
      </c>
      <c r="M917">
        <v>95</v>
      </c>
      <c r="N917">
        <v>0</v>
      </c>
      <c r="O917">
        <v>0</v>
      </c>
      <c r="P917">
        <v>130</v>
      </c>
      <c r="Q917">
        <v>4</v>
      </c>
      <c r="R917" t="s">
        <v>475</v>
      </c>
      <c r="S917" t="str">
        <f t="shared" si="24"/>
        <v>VSR3</v>
      </c>
      <c r="T917">
        <f>VLOOKUP(S917,Mang_Elev!$Q:$R,2,FALSE)</f>
        <v>0.77999997138977095</v>
      </c>
    </row>
    <row r="918" spans="1:20" x14ac:dyDescent="0.25">
      <c r="A918" t="s">
        <v>476</v>
      </c>
      <c r="B918" s="2">
        <v>0.3840277777777778</v>
      </c>
      <c r="C918" t="s">
        <v>418</v>
      </c>
      <c r="D918" t="s">
        <v>477</v>
      </c>
      <c r="E918" t="s">
        <v>225</v>
      </c>
      <c r="F918" t="s">
        <v>231</v>
      </c>
      <c r="G918">
        <v>3</v>
      </c>
      <c r="H918">
        <v>0</v>
      </c>
      <c r="I918">
        <v>0</v>
      </c>
      <c r="J918">
        <v>5</v>
      </c>
      <c r="K918">
        <v>111</v>
      </c>
      <c r="L918">
        <v>5</v>
      </c>
      <c r="M918">
        <v>95</v>
      </c>
      <c r="N918">
        <v>0</v>
      </c>
      <c r="O918">
        <v>0</v>
      </c>
      <c r="P918">
        <v>160</v>
      </c>
      <c r="Q918">
        <v>6</v>
      </c>
      <c r="R918" t="s">
        <v>475</v>
      </c>
      <c r="S918" t="str">
        <f t="shared" si="24"/>
        <v>VSR3</v>
      </c>
      <c r="T918">
        <f>VLOOKUP(S918,Mang_Elev!$Q:$R,2,FALSE)</f>
        <v>0.77999997138977095</v>
      </c>
    </row>
    <row r="919" spans="1:20" x14ac:dyDescent="0.25">
      <c r="A919" t="s">
        <v>476</v>
      </c>
      <c r="B919" s="2">
        <v>0.3840277777777778</v>
      </c>
      <c r="C919" t="s">
        <v>418</v>
      </c>
      <c r="D919" t="s">
        <v>477</v>
      </c>
      <c r="E919" t="s">
        <v>225</v>
      </c>
      <c r="F919" t="s">
        <v>231</v>
      </c>
      <c r="G919">
        <v>3</v>
      </c>
      <c r="H919">
        <v>0</v>
      </c>
      <c r="I919">
        <v>0</v>
      </c>
      <c r="J919">
        <v>5</v>
      </c>
      <c r="K919">
        <v>111</v>
      </c>
      <c r="L919">
        <v>5</v>
      </c>
      <c r="M919">
        <v>95</v>
      </c>
      <c r="N919">
        <v>0</v>
      </c>
      <c r="O919">
        <v>0</v>
      </c>
      <c r="P919">
        <v>225</v>
      </c>
      <c r="Q919">
        <v>6</v>
      </c>
      <c r="R919" t="s">
        <v>475</v>
      </c>
      <c r="S919" t="str">
        <f t="shared" si="24"/>
        <v>VSR3</v>
      </c>
      <c r="T919">
        <f>VLOOKUP(S919,Mang_Elev!$Q:$R,2,FALSE)</f>
        <v>0.77999997138977095</v>
      </c>
    </row>
    <row r="920" spans="1:20" x14ac:dyDescent="0.25">
      <c r="A920" t="s">
        <v>476</v>
      </c>
      <c r="B920" s="2">
        <v>0.3840277777777778</v>
      </c>
      <c r="C920" t="s">
        <v>418</v>
      </c>
      <c r="D920" t="s">
        <v>477</v>
      </c>
      <c r="E920" t="s">
        <v>225</v>
      </c>
      <c r="F920" t="s">
        <v>231</v>
      </c>
      <c r="G920">
        <v>3</v>
      </c>
      <c r="H920">
        <v>0</v>
      </c>
      <c r="I920">
        <v>0</v>
      </c>
      <c r="J920">
        <v>5</v>
      </c>
      <c r="K920">
        <v>111</v>
      </c>
      <c r="L920">
        <v>5</v>
      </c>
      <c r="M920">
        <v>95</v>
      </c>
      <c r="N920">
        <v>0</v>
      </c>
      <c r="O920">
        <v>0</v>
      </c>
      <c r="P920">
        <v>90</v>
      </c>
      <c r="Q920">
        <v>5</v>
      </c>
      <c r="R920" t="s">
        <v>475</v>
      </c>
      <c r="S920" t="str">
        <f t="shared" si="24"/>
        <v>VSR3</v>
      </c>
      <c r="T920">
        <f>VLOOKUP(S920,Mang_Elev!$Q:$R,2,FALSE)</f>
        <v>0.77999997138977095</v>
      </c>
    </row>
    <row r="921" spans="1:20" x14ac:dyDescent="0.25">
      <c r="A921" t="s">
        <v>476</v>
      </c>
      <c r="B921" s="2">
        <v>0.3840277777777778</v>
      </c>
      <c r="C921" t="s">
        <v>418</v>
      </c>
      <c r="D921" t="s">
        <v>477</v>
      </c>
      <c r="E921" t="s">
        <v>225</v>
      </c>
      <c r="F921" t="s">
        <v>231</v>
      </c>
      <c r="G921">
        <v>3</v>
      </c>
      <c r="H921">
        <v>11</v>
      </c>
      <c r="I921">
        <v>0</v>
      </c>
      <c r="J921">
        <v>117</v>
      </c>
      <c r="K921">
        <v>77</v>
      </c>
      <c r="L921">
        <v>5</v>
      </c>
      <c r="M921">
        <v>95</v>
      </c>
      <c r="N921">
        <v>0</v>
      </c>
      <c r="O921">
        <v>0</v>
      </c>
      <c r="P921">
        <v>295</v>
      </c>
      <c r="Q921">
        <v>5</v>
      </c>
      <c r="R921" t="s">
        <v>478</v>
      </c>
      <c r="S921" t="str">
        <f t="shared" si="24"/>
        <v>VSR3</v>
      </c>
      <c r="T921">
        <f>VLOOKUP(S921,Mang_Elev!$Q:$R,2,FALSE)</f>
        <v>0.77999997138977095</v>
      </c>
    </row>
    <row r="922" spans="1:20" x14ac:dyDescent="0.25">
      <c r="A922" t="s">
        <v>476</v>
      </c>
      <c r="B922" s="2">
        <v>0.3840277777777778</v>
      </c>
      <c r="C922" t="s">
        <v>418</v>
      </c>
      <c r="D922" t="s">
        <v>477</v>
      </c>
      <c r="E922" t="s">
        <v>225</v>
      </c>
      <c r="F922" t="s">
        <v>231</v>
      </c>
      <c r="G922">
        <v>3</v>
      </c>
      <c r="H922">
        <v>11</v>
      </c>
      <c r="I922">
        <v>0</v>
      </c>
      <c r="J922">
        <v>117</v>
      </c>
      <c r="K922">
        <v>77</v>
      </c>
      <c r="L922">
        <v>5</v>
      </c>
      <c r="M922">
        <v>95</v>
      </c>
      <c r="N922">
        <v>0</v>
      </c>
      <c r="O922">
        <v>0</v>
      </c>
      <c r="P922">
        <v>250</v>
      </c>
      <c r="Q922">
        <v>8</v>
      </c>
      <c r="R922" t="s">
        <v>478</v>
      </c>
      <c r="S922" t="str">
        <f t="shared" si="24"/>
        <v>VSR3</v>
      </c>
      <c r="T922">
        <f>VLOOKUP(S922,Mang_Elev!$Q:$R,2,FALSE)</f>
        <v>0.77999997138977095</v>
      </c>
    </row>
    <row r="923" spans="1:20" x14ac:dyDescent="0.25">
      <c r="A923" t="s">
        <v>476</v>
      </c>
      <c r="B923" s="2">
        <v>0.3840277777777778</v>
      </c>
      <c r="C923" t="s">
        <v>418</v>
      </c>
      <c r="D923" t="s">
        <v>477</v>
      </c>
      <c r="E923" t="s">
        <v>225</v>
      </c>
      <c r="F923" t="s">
        <v>231</v>
      </c>
      <c r="G923">
        <v>3</v>
      </c>
      <c r="H923">
        <v>11</v>
      </c>
      <c r="I923">
        <v>0</v>
      </c>
      <c r="J923">
        <v>117</v>
      </c>
      <c r="K923">
        <v>77</v>
      </c>
      <c r="L923">
        <v>5</v>
      </c>
      <c r="M923">
        <v>95</v>
      </c>
      <c r="N923">
        <v>0</v>
      </c>
      <c r="O923">
        <v>0</v>
      </c>
      <c r="P923">
        <v>180</v>
      </c>
      <c r="Q923">
        <v>9</v>
      </c>
      <c r="R923" t="s">
        <v>478</v>
      </c>
      <c r="S923" t="str">
        <f t="shared" si="24"/>
        <v>VSR3</v>
      </c>
      <c r="T923">
        <f>VLOOKUP(S923,Mang_Elev!$Q:$R,2,FALSE)</f>
        <v>0.77999997138977095</v>
      </c>
    </row>
    <row r="924" spans="1:20" x14ac:dyDescent="0.25">
      <c r="A924" t="s">
        <v>476</v>
      </c>
      <c r="B924" s="2">
        <v>0.3840277777777778</v>
      </c>
      <c r="C924" t="s">
        <v>418</v>
      </c>
      <c r="D924" t="s">
        <v>477</v>
      </c>
      <c r="E924" t="s">
        <v>225</v>
      </c>
      <c r="F924" t="s">
        <v>231</v>
      </c>
      <c r="G924">
        <v>3</v>
      </c>
      <c r="H924">
        <v>11</v>
      </c>
      <c r="I924">
        <v>0</v>
      </c>
      <c r="J924">
        <v>117</v>
      </c>
      <c r="K924">
        <v>77</v>
      </c>
      <c r="L924">
        <v>5</v>
      </c>
      <c r="M924">
        <v>95</v>
      </c>
      <c r="N924">
        <v>0</v>
      </c>
      <c r="O924">
        <v>0</v>
      </c>
      <c r="P924">
        <v>110</v>
      </c>
      <c r="Q924">
        <v>4</v>
      </c>
      <c r="R924" t="s">
        <v>478</v>
      </c>
      <c r="S924" t="str">
        <f t="shared" si="24"/>
        <v>VSR3</v>
      </c>
      <c r="T924">
        <f>VLOOKUP(S924,Mang_Elev!$Q:$R,2,FALSE)</f>
        <v>0.77999997138977095</v>
      </c>
    </row>
    <row r="925" spans="1:20" x14ac:dyDescent="0.25">
      <c r="A925" t="s">
        <v>476</v>
      </c>
      <c r="B925" s="2">
        <v>0.3840277777777778</v>
      </c>
      <c r="C925" t="s">
        <v>418</v>
      </c>
      <c r="D925" t="s">
        <v>477</v>
      </c>
      <c r="E925" t="s">
        <v>225</v>
      </c>
      <c r="F925" t="s">
        <v>231</v>
      </c>
      <c r="G925">
        <v>3</v>
      </c>
      <c r="H925">
        <v>11</v>
      </c>
      <c r="I925">
        <v>0</v>
      </c>
      <c r="J925">
        <v>117</v>
      </c>
      <c r="K925">
        <v>77</v>
      </c>
      <c r="L925">
        <v>5</v>
      </c>
      <c r="M925">
        <v>95</v>
      </c>
      <c r="N925">
        <v>0</v>
      </c>
      <c r="O925">
        <v>0</v>
      </c>
      <c r="P925">
        <v>150</v>
      </c>
      <c r="Q925">
        <v>5</v>
      </c>
      <c r="R925" t="s">
        <v>478</v>
      </c>
      <c r="S925" t="str">
        <f t="shared" si="24"/>
        <v>VSR3</v>
      </c>
      <c r="T925">
        <f>VLOOKUP(S925,Mang_Elev!$Q:$R,2,FALSE)</f>
        <v>0.77999997138977095</v>
      </c>
    </row>
    <row r="926" spans="1:20" x14ac:dyDescent="0.25">
      <c r="A926" t="s">
        <v>476</v>
      </c>
      <c r="B926" s="2">
        <v>0.3840277777777778</v>
      </c>
      <c r="C926" t="s">
        <v>418</v>
      </c>
      <c r="D926" t="s">
        <v>477</v>
      </c>
      <c r="E926" t="s">
        <v>225</v>
      </c>
      <c r="F926" t="s">
        <v>231</v>
      </c>
      <c r="G926">
        <v>3</v>
      </c>
      <c r="H926">
        <v>11</v>
      </c>
      <c r="I926">
        <v>0</v>
      </c>
      <c r="J926">
        <v>117</v>
      </c>
      <c r="K926">
        <v>77</v>
      </c>
      <c r="L926">
        <v>5</v>
      </c>
      <c r="M926">
        <v>95</v>
      </c>
      <c r="N926">
        <v>0</v>
      </c>
      <c r="O926">
        <v>0</v>
      </c>
      <c r="P926">
        <v>140</v>
      </c>
      <c r="Q926">
        <v>6</v>
      </c>
      <c r="R926" t="s">
        <v>478</v>
      </c>
      <c r="S926" t="str">
        <f t="shared" si="24"/>
        <v>VSR3</v>
      </c>
      <c r="T926">
        <f>VLOOKUP(S926,Mang_Elev!$Q:$R,2,FALSE)</f>
        <v>0.77999997138977095</v>
      </c>
    </row>
    <row r="927" spans="1:20" x14ac:dyDescent="0.25">
      <c r="A927" t="s">
        <v>476</v>
      </c>
      <c r="B927" s="2">
        <v>0.3840277777777778</v>
      </c>
      <c r="C927" t="s">
        <v>418</v>
      </c>
      <c r="D927" t="s">
        <v>477</v>
      </c>
      <c r="E927" t="s">
        <v>225</v>
      </c>
      <c r="F927" t="s">
        <v>231</v>
      </c>
      <c r="G927">
        <v>3</v>
      </c>
      <c r="H927">
        <v>11</v>
      </c>
      <c r="I927">
        <v>0</v>
      </c>
      <c r="J927">
        <v>117</v>
      </c>
      <c r="K927">
        <v>77</v>
      </c>
      <c r="L927">
        <v>5</v>
      </c>
      <c r="M927">
        <v>95</v>
      </c>
      <c r="N927">
        <v>0</v>
      </c>
      <c r="O927">
        <v>0</v>
      </c>
      <c r="P927">
        <v>150</v>
      </c>
      <c r="Q927">
        <v>4</v>
      </c>
      <c r="R927" t="s">
        <v>478</v>
      </c>
      <c r="S927" t="str">
        <f t="shared" si="24"/>
        <v>VSR3</v>
      </c>
      <c r="T927">
        <f>VLOOKUP(S927,Mang_Elev!$Q:$R,2,FALSE)</f>
        <v>0.77999997138977095</v>
      </c>
    </row>
    <row r="928" spans="1:20" x14ac:dyDescent="0.25">
      <c r="A928" t="s">
        <v>476</v>
      </c>
      <c r="B928" s="2">
        <v>0.3840277777777778</v>
      </c>
      <c r="C928" t="s">
        <v>418</v>
      </c>
      <c r="D928" t="s">
        <v>477</v>
      </c>
      <c r="E928" t="s">
        <v>225</v>
      </c>
      <c r="F928" t="s">
        <v>231</v>
      </c>
      <c r="G928">
        <v>3</v>
      </c>
      <c r="H928">
        <v>11</v>
      </c>
      <c r="I928">
        <v>0</v>
      </c>
      <c r="J928">
        <v>117</v>
      </c>
      <c r="K928">
        <v>77</v>
      </c>
      <c r="L928">
        <v>5</v>
      </c>
      <c r="M928">
        <v>95</v>
      </c>
      <c r="N928">
        <v>0</v>
      </c>
      <c r="O928">
        <v>0</v>
      </c>
      <c r="P928">
        <v>170</v>
      </c>
      <c r="Q928">
        <v>5</v>
      </c>
      <c r="R928" t="s">
        <v>478</v>
      </c>
      <c r="S928" t="str">
        <f t="shared" si="24"/>
        <v>VSR3</v>
      </c>
      <c r="T928">
        <f>VLOOKUP(S928,Mang_Elev!$Q:$R,2,FALSE)</f>
        <v>0.77999997138977095</v>
      </c>
    </row>
    <row r="929" spans="1:20" x14ac:dyDescent="0.25">
      <c r="A929" t="s">
        <v>476</v>
      </c>
      <c r="B929" s="2">
        <v>0.3840277777777778</v>
      </c>
      <c r="C929" t="s">
        <v>418</v>
      </c>
      <c r="D929" t="s">
        <v>477</v>
      </c>
      <c r="E929" t="s">
        <v>225</v>
      </c>
      <c r="F929" t="s">
        <v>231</v>
      </c>
      <c r="G929">
        <v>3</v>
      </c>
      <c r="H929">
        <v>11</v>
      </c>
      <c r="I929">
        <v>0</v>
      </c>
      <c r="J929">
        <v>117</v>
      </c>
      <c r="K929">
        <v>77</v>
      </c>
      <c r="L929">
        <v>5</v>
      </c>
      <c r="M929">
        <v>95</v>
      </c>
      <c r="N929">
        <v>0</v>
      </c>
      <c r="O929">
        <v>0</v>
      </c>
      <c r="P929">
        <v>140</v>
      </c>
      <c r="Q929">
        <v>8</v>
      </c>
      <c r="R929" t="s">
        <v>478</v>
      </c>
      <c r="S929" t="str">
        <f t="shared" si="24"/>
        <v>VSR3</v>
      </c>
      <c r="T929">
        <f>VLOOKUP(S929,Mang_Elev!$Q:$R,2,FALSE)</f>
        <v>0.77999997138977095</v>
      </c>
    </row>
    <row r="930" spans="1:20" x14ac:dyDescent="0.25">
      <c r="A930" t="s">
        <v>476</v>
      </c>
      <c r="B930" s="2">
        <v>0.3840277777777778</v>
      </c>
      <c r="C930" t="s">
        <v>418</v>
      </c>
      <c r="D930" t="s">
        <v>477</v>
      </c>
      <c r="E930" t="s">
        <v>225</v>
      </c>
      <c r="F930" t="s">
        <v>231</v>
      </c>
      <c r="G930">
        <v>3</v>
      </c>
      <c r="H930">
        <v>11</v>
      </c>
      <c r="I930">
        <v>0</v>
      </c>
      <c r="J930">
        <v>117</v>
      </c>
      <c r="K930">
        <v>77</v>
      </c>
      <c r="L930">
        <v>5</v>
      </c>
      <c r="M930">
        <v>95</v>
      </c>
      <c r="N930">
        <v>0</v>
      </c>
      <c r="O930">
        <v>0</v>
      </c>
      <c r="P930">
        <v>190</v>
      </c>
      <c r="Q930">
        <v>5</v>
      </c>
      <c r="R930" t="s">
        <v>478</v>
      </c>
      <c r="S930" t="str">
        <f t="shared" si="24"/>
        <v>VSR3</v>
      </c>
      <c r="T930">
        <f>VLOOKUP(S930,Mang_Elev!$Q:$R,2,FALSE)</f>
        <v>0.77999997138977095</v>
      </c>
    </row>
    <row r="931" spans="1:20" x14ac:dyDescent="0.25">
      <c r="A931" t="s">
        <v>476</v>
      </c>
      <c r="B931" s="2">
        <v>0.42638888888888887</v>
      </c>
      <c r="C931" t="s">
        <v>418</v>
      </c>
      <c r="D931" t="s">
        <v>477</v>
      </c>
      <c r="E931" t="s">
        <v>225</v>
      </c>
      <c r="F931" t="s">
        <v>231</v>
      </c>
      <c r="G931">
        <v>4</v>
      </c>
      <c r="H931">
        <v>10</v>
      </c>
      <c r="I931">
        <v>0</v>
      </c>
      <c r="J931">
        <v>0</v>
      </c>
      <c r="K931">
        <v>100</v>
      </c>
      <c r="L931">
        <v>95</v>
      </c>
      <c r="M931">
        <v>5</v>
      </c>
      <c r="N931">
        <v>0</v>
      </c>
      <c r="O931">
        <v>0</v>
      </c>
      <c r="P931">
        <v>220</v>
      </c>
      <c r="Q931">
        <v>8</v>
      </c>
      <c r="R931" t="s">
        <v>420</v>
      </c>
      <c r="S931" t="str">
        <f t="shared" si="24"/>
        <v>VSR4</v>
      </c>
      <c r="T931">
        <f>VLOOKUP(S931,Mang_Elev!$Q:$R,2,FALSE)</f>
        <v>0.50999999046325695</v>
      </c>
    </row>
    <row r="932" spans="1:20" x14ac:dyDescent="0.25">
      <c r="A932" t="s">
        <v>476</v>
      </c>
      <c r="B932" s="2">
        <v>0.42638888888888887</v>
      </c>
      <c r="C932" t="s">
        <v>418</v>
      </c>
      <c r="D932" t="s">
        <v>477</v>
      </c>
      <c r="E932" t="s">
        <v>225</v>
      </c>
      <c r="F932" t="s">
        <v>231</v>
      </c>
      <c r="G932">
        <v>4</v>
      </c>
      <c r="H932">
        <v>10</v>
      </c>
      <c r="I932">
        <v>0</v>
      </c>
      <c r="J932">
        <v>0</v>
      </c>
      <c r="K932">
        <v>100</v>
      </c>
      <c r="L932">
        <v>95</v>
      </c>
      <c r="M932">
        <v>5</v>
      </c>
      <c r="N932">
        <v>0</v>
      </c>
      <c r="O932">
        <v>0</v>
      </c>
      <c r="P932">
        <v>270</v>
      </c>
      <c r="Q932">
        <v>6</v>
      </c>
      <c r="R932" t="s">
        <v>420</v>
      </c>
      <c r="S932" t="str">
        <f t="shared" si="24"/>
        <v>VSR4</v>
      </c>
      <c r="T932">
        <f>VLOOKUP(S932,Mang_Elev!$Q:$R,2,FALSE)</f>
        <v>0.50999999046325695</v>
      </c>
    </row>
    <row r="933" spans="1:20" x14ac:dyDescent="0.25">
      <c r="A933" t="s">
        <v>476</v>
      </c>
      <c r="B933" s="2">
        <v>0.42638888888888887</v>
      </c>
      <c r="C933" t="s">
        <v>418</v>
      </c>
      <c r="D933" t="s">
        <v>477</v>
      </c>
      <c r="E933" t="s">
        <v>225</v>
      </c>
      <c r="F933" t="s">
        <v>231</v>
      </c>
      <c r="G933">
        <v>4</v>
      </c>
      <c r="H933">
        <v>10</v>
      </c>
      <c r="I933">
        <v>0</v>
      </c>
      <c r="J933">
        <v>0</v>
      </c>
      <c r="K933">
        <v>100</v>
      </c>
      <c r="L933">
        <v>95</v>
      </c>
      <c r="M933">
        <v>5</v>
      </c>
      <c r="N933">
        <v>0</v>
      </c>
      <c r="O933">
        <v>0</v>
      </c>
      <c r="P933">
        <v>95</v>
      </c>
      <c r="Q933">
        <v>5</v>
      </c>
      <c r="R933" t="s">
        <v>420</v>
      </c>
      <c r="S933" t="str">
        <f t="shared" si="24"/>
        <v>VSR4</v>
      </c>
      <c r="T933">
        <f>VLOOKUP(S933,Mang_Elev!$Q:$R,2,FALSE)</f>
        <v>0.50999999046325695</v>
      </c>
    </row>
    <row r="934" spans="1:20" x14ac:dyDescent="0.25">
      <c r="A934" t="s">
        <v>476</v>
      </c>
      <c r="B934" s="2">
        <v>0.42638888888888887</v>
      </c>
      <c r="C934" t="s">
        <v>418</v>
      </c>
      <c r="D934" t="s">
        <v>477</v>
      </c>
      <c r="E934" t="s">
        <v>225</v>
      </c>
      <c r="F934" t="s">
        <v>231</v>
      </c>
      <c r="G934">
        <v>4</v>
      </c>
      <c r="H934">
        <v>10</v>
      </c>
      <c r="I934">
        <v>0</v>
      </c>
      <c r="J934">
        <v>0</v>
      </c>
      <c r="K934">
        <v>100</v>
      </c>
      <c r="L934">
        <v>95</v>
      </c>
      <c r="M934">
        <v>5</v>
      </c>
      <c r="N934">
        <v>0</v>
      </c>
      <c r="O934">
        <v>0</v>
      </c>
      <c r="P934">
        <v>75</v>
      </c>
      <c r="Q934">
        <v>4</v>
      </c>
      <c r="R934" t="s">
        <v>420</v>
      </c>
      <c r="S934" t="str">
        <f t="shared" si="24"/>
        <v>VSR4</v>
      </c>
      <c r="T934">
        <f>VLOOKUP(S934,Mang_Elev!$Q:$R,2,FALSE)</f>
        <v>0.50999999046325695</v>
      </c>
    </row>
    <row r="935" spans="1:20" x14ac:dyDescent="0.25">
      <c r="A935" t="s">
        <v>476</v>
      </c>
      <c r="B935" s="2">
        <v>0.42638888888888887</v>
      </c>
      <c r="C935" t="s">
        <v>418</v>
      </c>
      <c r="D935" t="s">
        <v>477</v>
      </c>
      <c r="E935" t="s">
        <v>225</v>
      </c>
      <c r="F935" t="s">
        <v>231</v>
      </c>
      <c r="G935">
        <v>4</v>
      </c>
      <c r="H935">
        <v>10</v>
      </c>
      <c r="I935">
        <v>0</v>
      </c>
      <c r="J935">
        <v>0</v>
      </c>
      <c r="K935">
        <v>100</v>
      </c>
      <c r="L935">
        <v>95</v>
      </c>
      <c r="M935">
        <v>5</v>
      </c>
      <c r="N935">
        <v>0</v>
      </c>
      <c r="O935">
        <v>0</v>
      </c>
      <c r="P935">
        <v>200</v>
      </c>
      <c r="Q935">
        <v>4</v>
      </c>
      <c r="R935" t="s">
        <v>420</v>
      </c>
      <c r="S935" t="str">
        <f t="shared" si="24"/>
        <v>VSR4</v>
      </c>
      <c r="T935">
        <f>VLOOKUP(S935,Mang_Elev!$Q:$R,2,FALSE)</f>
        <v>0.50999999046325695</v>
      </c>
    </row>
    <row r="936" spans="1:20" x14ac:dyDescent="0.25">
      <c r="A936" t="s">
        <v>476</v>
      </c>
      <c r="B936" s="2">
        <v>0.42638888888888887</v>
      </c>
      <c r="C936" t="s">
        <v>418</v>
      </c>
      <c r="D936" t="s">
        <v>477</v>
      </c>
      <c r="E936" t="s">
        <v>225</v>
      </c>
      <c r="F936" t="s">
        <v>231</v>
      </c>
      <c r="G936">
        <v>4</v>
      </c>
      <c r="H936">
        <v>10</v>
      </c>
      <c r="I936">
        <v>0</v>
      </c>
      <c r="J936">
        <v>0</v>
      </c>
      <c r="K936">
        <v>100</v>
      </c>
      <c r="L936">
        <v>95</v>
      </c>
      <c r="M936">
        <v>5</v>
      </c>
      <c r="N936">
        <v>0</v>
      </c>
      <c r="O936">
        <v>0</v>
      </c>
      <c r="P936">
        <v>140</v>
      </c>
      <c r="Q936">
        <v>5</v>
      </c>
      <c r="R936" t="s">
        <v>420</v>
      </c>
      <c r="S936" t="str">
        <f t="shared" si="24"/>
        <v>VSR4</v>
      </c>
      <c r="T936">
        <f>VLOOKUP(S936,Mang_Elev!$Q:$R,2,FALSE)</f>
        <v>0.50999999046325695</v>
      </c>
    </row>
    <row r="937" spans="1:20" x14ac:dyDescent="0.25">
      <c r="A937" t="s">
        <v>476</v>
      </c>
      <c r="B937" s="2">
        <v>0.42638888888888887</v>
      </c>
      <c r="C937" t="s">
        <v>418</v>
      </c>
      <c r="D937" t="s">
        <v>477</v>
      </c>
      <c r="E937" t="s">
        <v>225</v>
      </c>
      <c r="F937" t="s">
        <v>231</v>
      </c>
      <c r="G937">
        <v>4</v>
      </c>
      <c r="H937">
        <v>10</v>
      </c>
      <c r="I937">
        <v>0</v>
      </c>
      <c r="J937">
        <v>0</v>
      </c>
      <c r="K937">
        <v>100</v>
      </c>
      <c r="L937">
        <v>95</v>
      </c>
      <c r="M937">
        <v>5</v>
      </c>
      <c r="N937">
        <v>0</v>
      </c>
      <c r="O937">
        <v>0</v>
      </c>
      <c r="P937">
        <v>210</v>
      </c>
      <c r="Q937">
        <v>5</v>
      </c>
      <c r="R937" t="s">
        <v>420</v>
      </c>
      <c r="S937" t="str">
        <f t="shared" si="24"/>
        <v>VSR4</v>
      </c>
      <c r="T937">
        <f>VLOOKUP(S937,Mang_Elev!$Q:$R,2,FALSE)</f>
        <v>0.50999999046325695</v>
      </c>
    </row>
    <row r="938" spans="1:20" x14ac:dyDescent="0.25">
      <c r="A938" t="s">
        <v>476</v>
      </c>
      <c r="B938" s="2">
        <v>0.42638888888888887</v>
      </c>
      <c r="C938" t="s">
        <v>418</v>
      </c>
      <c r="D938" t="s">
        <v>477</v>
      </c>
      <c r="E938" t="s">
        <v>225</v>
      </c>
      <c r="F938" t="s">
        <v>231</v>
      </c>
      <c r="G938">
        <v>4</v>
      </c>
      <c r="H938">
        <v>10</v>
      </c>
      <c r="I938">
        <v>0</v>
      </c>
      <c r="J938">
        <v>0</v>
      </c>
      <c r="K938">
        <v>100</v>
      </c>
      <c r="L938">
        <v>95</v>
      </c>
      <c r="M938">
        <v>5</v>
      </c>
      <c r="N938">
        <v>0</v>
      </c>
      <c r="O938">
        <v>0</v>
      </c>
      <c r="P938">
        <v>160</v>
      </c>
      <c r="Q938">
        <v>4</v>
      </c>
      <c r="R938" t="s">
        <v>420</v>
      </c>
      <c r="S938" t="str">
        <f t="shared" si="24"/>
        <v>VSR4</v>
      </c>
      <c r="T938">
        <f>VLOOKUP(S938,Mang_Elev!$Q:$R,2,FALSE)</f>
        <v>0.50999999046325695</v>
      </c>
    </row>
    <row r="939" spans="1:20" x14ac:dyDescent="0.25">
      <c r="A939" t="s">
        <v>476</v>
      </c>
      <c r="B939" s="2">
        <v>0.42638888888888887</v>
      </c>
      <c r="C939" t="s">
        <v>418</v>
      </c>
      <c r="D939" t="s">
        <v>477</v>
      </c>
      <c r="E939" t="s">
        <v>225</v>
      </c>
      <c r="F939" t="s">
        <v>231</v>
      </c>
      <c r="G939">
        <v>4</v>
      </c>
      <c r="H939">
        <v>10</v>
      </c>
      <c r="I939">
        <v>0</v>
      </c>
      <c r="J939">
        <v>0</v>
      </c>
      <c r="K939">
        <v>100</v>
      </c>
      <c r="L939">
        <v>95</v>
      </c>
      <c r="M939">
        <v>5</v>
      </c>
      <c r="N939">
        <v>0</v>
      </c>
      <c r="O939">
        <v>0</v>
      </c>
      <c r="P939">
        <v>120</v>
      </c>
      <c r="Q939">
        <v>4</v>
      </c>
      <c r="R939" t="s">
        <v>420</v>
      </c>
      <c r="S939" t="str">
        <f t="shared" si="24"/>
        <v>VSR4</v>
      </c>
      <c r="T939">
        <f>VLOOKUP(S939,Mang_Elev!$Q:$R,2,FALSE)</f>
        <v>0.50999999046325695</v>
      </c>
    </row>
    <row r="940" spans="1:20" x14ac:dyDescent="0.25">
      <c r="A940" t="s">
        <v>476</v>
      </c>
      <c r="B940" s="2">
        <v>0.42638888888888887</v>
      </c>
      <c r="C940" t="s">
        <v>418</v>
      </c>
      <c r="D940" t="s">
        <v>477</v>
      </c>
      <c r="E940" t="s">
        <v>225</v>
      </c>
      <c r="F940" t="s">
        <v>231</v>
      </c>
      <c r="G940">
        <v>4</v>
      </c>
      <c r="H940">
        <v>10</v>
      </c>
      <c r="I940">
        <v>0</v>
      </c>
      <c r="J940">
        <v>0</v>
      </c>
      <c r="K940">
        <v>100</v>
      </c>
      <c r="L940">
        <v>95</v>
      </c>
      <c r="M940">
        <v>5</v>
      </c>
      <c r="N940">
        <v>0</v>
      </c>
      <c r="O940">
        <v>0</v>
      </c>
      <c r="P940">
        <v>100</v>
      </c>
      <c r="Q940">
        <v>3</v>
      </c>
      <c r="R940" t="s">
        <v>420</v>
      </c>
      <c r="S940" t="str">
        <f t="shared" si="24"/>
        <v>VSR4</v>
      </c>
      <c r="T940">
        <f>VLOOKUP(S940,Mang_Elev!$Q:$R,2,FALSE)</f>
        <v>0.50999999046325695</v>
      </c>
    </row>
    <row r="941" spans="1:20" x14ac:dyDescent="0.25">
      <c r="A941" t="s">
        <v>476</v>
      </c>
      <c r="B941" s="2">
        <v>0.42638888888888887</v>
      </c>
      <c r="C941" t="s">
        <v>418</v>
      </c>
      <c r="D941" t="s">
        <v>477</v>
      </c>
      <c r="E941" t="s">
        <v>225</v>
      </c>
      <c r="F941" t="s">
        <v>231</v>
      </c>
      <c r="G941">
        <v>4</v>
      </c>
      <c r="H941">
        <v>5</v>
      </c>
      <c r="I941">
        <v>5</v>
      </c>
      <c r="J941">
        <v>0</v>
      </c>
      <c r="K941">
        <v>96</v>
      </c>
      <c r="L941">
        <v>94</v>
      </c>
      <c r="M941">
        <v>6</v>
      </c>
      <c r="N941">
        <v>0</v>
      </c>
      <c r="O941">
        <v>0</v>
      </c>
      <c r="P941">
        <v>130</v>
      </c>
      <c r="Q941">
        <v>8</v>
      </c>
      <c r="R941" t="s">
        <v>420</v>
      </c>
      <c r="S941" t="str">
        <f t="shared" si="24"/>
        <v>VSR4</v>
      </c>
      <c r="T941">
        <f>VLOOKUP(S941,Mang_Elev!$Q:$R,2,FALSE)</f>
        <v>0.50999999046325695</v>
      </c>
    </row>
    <row r="942" spans="1:20" x14ac:dyDescent="0.25">
      <c r="A942" t="s">
        <v>476</v>
      </c>
      <c r="B942" s="2">
        <v>0.42638888888888887</v>
      </c>
      <c r="C942" t="s">
        <v>418</v>
      </c>
      <c r="D942" t="s">
        <v>477</v>
      </c>
      <c r="E942" t="s">
        <v>225</v>
      </c>
      <c r="F942" t="s">
        <v>231</v>
      </c>
      <c r="G942">
        <v>4</v>
      </c>
      <c r="H942">
        <v>5</v>
      </c>
      <c r="I942">
        <v>5</v>
      </c>
      <c r="J942">
        <v>0</v>
      </c>
      <c r="K942">
        <v>96</v>
      </c>
      <c r="L942">
        <v>94</v>
      </c>
      <c r="M942">
        <v>6</v>
      </c>
      <c r="N942">
        <v>0</v>
      </c>
      <c r="O942">
        <v>0</v>
      </c>
      <c r="P942">
        <v>70</v>
      </c>
      <c r="Q942">
        <v>3</v>
      </c>
      <c r="R942" t="s">
        <v>420</v>
      </c>
      <c r="S942" t="str">
        <f t="shared" si="24"/>
        <v>VSR4</v>
      </c>
      <c r="T942">
        <f>VLOOKUP(S942,Mang_Elev!$Q:$R,2,FALSE)</f>
        <v>0.50999999046325695</v>
      </c>
    </row>
    <row r="943" spans="1:20" x14ac:dyDescent="0.25">
      <c r="A943" t="s">
        <v>476</v>
      </c>
      <c r="B943" s="2">
        <v>0.42638888888888887</v>
      </c>
      <c r="C943" t="s">
        <v>418</v>
      </c>
      <c r="D943" t="s">
        <v>477</v>
      </c>
      <c r="E943" t="s">
        <v>225</v>
      </c>
      <c r="F943" t="s">
        <v>231</v>
      </c>
      <c r="G943">
        <v>4</v>
      </c>
      <c r="H943">
        <v>5</v>
      </c>
      <c r="I943">
        <v>5</v>
      </c>
      <c r="J943">
        <v>0</v>
      </c>
      <c r="K943">
        <v>96</v>
      </c>
      <c r="L943">
        <v>94</v>
      </c>
      <c r="M943">
        <v>6</v>
      </c>
      <c r="N943">
        <v>0</v>
      </c>
      <c r="O943">
        <v>0</v>
      </c>
      <c r="P943">
        <v>240</v>
      </c>
      <c r="Q943">
        <v>8</v>
      </c>
      <c r="R943" t="s">
        <v>420</v>
      </c>
      <c r="S943" t="str">
        <f t="shared" si="24"/>
        <v>VSR4</v>
      </c>
      <c r="T943">
        <f>VLOOKUP(S943,Mang_Elev!$Q:$R,2,FALSE)</f>
        <v>0.50999999046325695</v>
      </c>
    </row>
    <row r="944" spans="1:20" x14ac:dyDescent="0.25">
      <c r="A944" t="s">
        <v>476</v>
      </c>
      <c r="B944" s="2">
        <v>0.42638888888888887</v>
      </c>
      <c r="C944" t="s">
        <v>418</v>
      </c>
      <c r="D944" t="s">
        <v>477</v>
      </c>
      <c r="E944" t="s">
        <v>225</v>
      </c>
      <c r="F944" t="s">
        <v>231</v>
      </c>
      <c r="G944">
        <v>4</v>
      </c>
      <c r="H944">
        <v>5</v>
      </c>
      <c r="I944">
        <v>5</v>
      </c>
      <c r="J944">
        <v>0</v>
      </c>
      <c r="K944">
        <v>96</v>
      </c>
      <c r="L944">
        <v>94</v>
      </c>
      <c r="M944">
        <v>6</v>
      </c>
      <c r="N944">
        <v>0</v>
      </c>
      <c r="O944">
        <v>0</v>
      </c>
      <c r="P944">
        <v>130</v>
      </c>
      <c r="Q944">
        <v>5</v>
      </c>
      <c r="R944" t="s">
        <v>420</v>
      </c>
      <c r="S944" t="str">
        <f t="shared" si="24"/>
        <v>VSR4</v>
      </c>
      <c r="T944">
        <f>VLOOKUP(S944,Mang_Elev!$Q:$R,2,FALSE)</f>
        <v>0.50999999046325695</v>
      </c>
    </row>
    <row r="945" spans="1:20" x14ac:dyDescent="0.25">
      <c r="A945" t="s">
        <v>476</v>
      </c>
      <c r="B945" s="2">
        <v>0.42638888888888887</v>
      </c>
      <c r="C945" t="s">
        <v>418</v>
      </c>
      <c r="D945" t="s">
        <v>477</v>
      </c>
      <c r="E945" t="s">
        <v>225</v>
      </c>
      <c r="F945" t="s">
        <v>231</v>
      </c>
      <c r="G945">
        <v>4</v>
      </c>
      <c r="H945">
        <v>5</v>
      </c>
      <c r="I945">
        <v>5</v>
      </c>
      <c r="J945">
        <v>0</v>
      </c>
      <c r="K945">
        <v>96</v>
      </c>
      <c r="L945">
        <v>94</v>
      </c>
      <c r="M945">
        <v>6</v>
      </c>
      <c r="N945">
        <v>0</v>
      </c>
      <c r="O945">
        <v>0</v>
      </c>
      <c r="P945">
        <v>90</v>
      </c>
      <c r="Q945">
        <v>4</v>
      </c>
      <c r="R945" t="s">
        <v>420</v>
      </c>
      <c r="S945" t="str">
        <f t="shared" si="24"/>
        <v>VSR4</v>
      </c>
      <c r="T945">
        <f>VLOOKUP(S945,Mang_Elev!$Q:$R,2,FALSE)</f>
        <v>0.50999999046325695</v>
      </c>
    </row>
    <row r="946" spans="1:20" x14ac:dyDescent="0.25">
      <c r="A946" t="s">
        <v>476</v>
      </c>
      <c r="B946" s="2">
        <v>0.42638888888888887</v>
      </c>
      <c r="C946" t="s">
        <v>418</v>
      </c>
      <c r="D946" t="s">
        <v>477</v>
      </c>
      <c r="E946" t="s">
        <v>225</v>
      </c>
      <c r="F946" t="s">
        <v>231</v>
      </c>
      <c r="G946">
        <v>4</v>
      </c>
      <c r="H946">
        <v>5</v>
      </c>
      <c r="I946">
        <v>5</v>
      </c>
      <c r="J946">
        <v>0</v>
      </c>
      <c r="K946">
        <v>96</v>
      </c>
      <c r="L946">
        <v>94</v>
      </c>
      <c r="M946">
        <v>6</v>
      </c>
      <c r="N946">
        <v>0</v>
      </c>
      <c r="O946">
        <v>0</v>
      </c>
      <c r="P946">
        <v>250</v>
      </c>
      <c r="Q946">
        <v>6</v>
      </c>
      <c r="R946" t="s">
        <v>420</v>
      </c>
      <c r="S946" t="str">
        <f t="shared" si="24"/>
        <v>VSR4</v>
      </c>
      <c r="T946">
        <f>VLOOKUP(S946,Mang_Elev!$Q:$R,2,FALSE)</f>
        <v>0.50999999046325695</v>
      </c>
    </row>
    <row r="947" spans="1:20" x14ac:dyDescent="0.25">
      <c r="A947" t="s">
        <v>476</v>
      </c>
      <c r="B947" s="2">
        <v>0.42638888888888887</v>
      </c>
      <c r="C947" t="s">
        <v>418</v>
      </c>
      <c r="D947" t="s">
        <v>477</v>
      </c>
      <c r="E947" t="s">
        <v>225</v>
      </c>
      <c r="F947" t="s">
        <v>231</v>
      </c>
      <c r="G947">
        <v>4</v>
      </c>
      <c r="H947">
        <v>5</v>
      </c>
      <c r="I947">
        <v>5</v>
      </c>
      <c r="J947">
        <v>0</v>
      </c>
      <c r="K947">
        <v>96</v>
      </c>
      <c r="L947">
        <v>94</v>
      </c>
      <c r="M947">
        <v>6</v>
      </c>
      <c r="N947">
        <v>0</v>
      </c>
      <c r="O947">
        <v>0</v>
      </c>
      <c r="P947">
        <v>110</v>
      </c>
      <c r="Q947">
        <v>5</v>
      </c>
      <c r="R947" t="s">
        <v>420</v>
      </c>
      <c r="S947" t="str">
        <f t="shared" si="24"/>
        <v>VSR4</v>
      </c>
      <c r="T947">
        <f>VLOOKUP(S947,Mang_Elev!$Q:$R,2,FALSE)</f>
        <v>0.50999999046325695</v>
      </c>
    </row>
    <row r="948" spans="1:20" x14ac:dyDescent="0.25">
      <c r="A948" t="s">
        <v>476</v>
      </c>
      <c r="B948" s="2">
        <v>0.42638888888888887</v>
      </c>
      <c r="C948" t="s">
        <v>418</v>
      </c>
      <c r="D948" t="s">
        <v>477</v>
      </c>
      <c r="E948" t="s">
        <v>225</v>
      </c>
      <c r="F948" t="s">
        <v>231</v>
      </c>
      <c r="G948">
        <v>4</v>
      </c>
      <c r="H948">
        <v>5</v>
      </c>
      <c r="I948">
        <v>5</v>
      </c>
      <c r="J948">
        <v>0</v>
      </c>
      <c r="K948">
        <v>96</v>
      </c>
      <c r="L948">
        <v>94</v>
      </c>
      <c r="M948">
        <v>6</v>
      </c>
      <c r="N948">
        <v>0</v>
      </c>
      <c r="O948">
        <v>0</v>
      </c>
      <c r="P948">
        <v>110</v>
      </c>
      <c r="Q948">
        <v>7</v>
      </c>
      <c r="R948" t="s">
        <v>420</v>
      </c>
      <c r="S948" t="str">
        <f t="shared" si="24"/>
        <v>VSR4</v>
      </c>
      <c r="T948">
        <f>VLOOKUP(S948,Mang_Elev!$Q:$R,2,FALSE)</f>
        <v>0.50999999046325695</v>
      </c>
    </row>
    <row r="949" spans="1:20" x14ac:dyDescent="0.25">
      <c r="A949" t="s">
        <v>476</v>
      </c>
      <c r="B949" s="2">
        <v>0.42638888888888887</v>
      </c>
      <c r="C949" t="s">
        <v>418</v>
      </c>
      <c r="D949" t="s">
        <v>477</v>
      </c>
      <c r="E949" t="s">
        <v>225</v>
      </c>
      <c r="F949" t="s">
        <v>231</v>
      </c>
      <c r="G949">
        <v>4</v>
      </c>
      <c r="H949">
        <v>5</v>
      </c>
      <c r="I949">
        <v>5</v>
      </c>
      <c r="J949">
        <v>0</v>
      </c>
      <c r="K949">
        <v>96</v>
      </c>
      <c r="L949">
        <v>94</v>
      </c>
      <c r="M949">
        <v>6</v>
      </c>
      <c r="N949">
        <v>0</v>
      </c>
      <c r="O949">
        <v>0</v>
      </c>
      <c r="P949">
        <v>110</v>
      </c>
      <c r="Q949">
        <v>5</v>
      </c>
      <c r="R949" t="s">
        <v>420</v>
      </c>
      <c r="S949" t="str">
        <f t="shared" si="24"/>
        <v>VSR4</v>
      </c>
      <c r="T949">
        <f>VLOOKUP(S949,Mang_Elev!$Q:$R,2,FALSE)</f>
        <v>0.50999999046325695</v>
      </c>
    </row>
    <row r="950" spans="1:20" x14ac:dyDescent="0.25">
      <c r="A950" t="s">
        <v>476</v>
      </c>
      <c r="B950" s="2">
        <v>0.42638888888888887</v>
      </c>
      <c r="C950" t="s">
        <v>418</v>
      </c>
      <c r="D950" t="s">
        <v>477</v>
      </c>
      <c r="E950" t="s">
        <v>225</v>
      </c>
      <c r="F950" t="s">
        <v>231</v>
      </c>
      <c r="G950">
        <v>4</v>
      </c>
      <c r="H950">
        <v>5</v>
      </c>
      <c r="I950">
        <v>5</v>
      </c>
      <c r="J950">
        <v>0</v>
      </c>
      <c r="K950">
        <v>96</v>
      </c>
      <c r="L950">
        <v>94</v>
      </c>
      <c r="M950">
        <v>6</v>
      </c>
      <c r="N950">
        <v>0</v>
      </c>
      <c r="O950">
        <v>0</v>
      </c>
      <c r="P950">
        <v>390</v>
      </c>
      <c r="Q950">
        <v>1</v>
      </c>
      <c r="R950" t="s">
        <v>420</v>
      </c>
      <c r="S950" t="str">
        <f t="shared" si="24"/>
        <v>VSR4</v>
      </c>
      <c r="T950">
        <f>VLOOKUP(S950,Mang_Elev!$Q:$R,2,FALSE)</f>
        <v>0.50999999046325695</v>
      </c>
    </row>
    <row r="951" spans="1:20" x14ac:dyDescent="0.25">
      <c r="A951" t="s">
        <v>476</v>
      </c>
      <c r="B951" s="2">
        <v>0.46875</v>
      </c>
      <c r="C951" t="s">
        <v>418</v>
      </c>
      <c r="D951" t="s">
        <v>477</v>
      </c>
      <c r="E951" t="s">
        <v>225</v>
      </c>
      <c r="F951" t="s">
        <v>231</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476</v>
      </c>
      <c r="B952" s="2">
        <v>0.46875</v>
      </c>
      <c r="C952" t="s">
        <v>418</v>
      </c>
      <c r="D952" t="s">
        <v>477</v>
      </c>
      <c r="E952" t="s">
        <v>225</v>
      </c>
      <c r="F952" t="s">
        <v>231</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476</v>
      </c>
      <c r="B953" s="2">
        <v>0.46875</v>
      </c>
      <c r="C953" t="s">
        <v>418</v>
      </c>
      <c r="D953" t="s">
        <v>477</v>
      </c>
      <c r="E953" t="s">
        <v>225</v>
      </c>
      <c r="F953" t="s">
        <v>231</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476</v>
      </c>
      <c r="B954" s="2">
        <v>0.46875</v>
      </c>
      <c r="C954" t="s">
        <v>418</v>
      </c>
      <c r="D954" t="s">
        <v>477</v>
      </c>
      <c r="E954" t="s">
        <v>225</v>
      </c>
      <c r="F954" t="s">
        <v>231</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476</v>
      </c>
      <c r="B955" s="2">
        <v>0.46875</v>
      </c>
      <c r="C955" t="s">
        <v>418</v>
      </c>
      <c r="D955" t="s">
        <v>477</v>
      </c>
      <c r="E955" t="s">
        <v>225</v>
      </c>
      <c r="F955" t="s">
        <v>231</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476</v>
      </c>
      <c r="B956" s="2">
        <v>0.46875</v>
      </c>
      <c r="C956" t="s">
        <v>418</v>
      </c>
      <c r="D956" t="s">
        <v>477</v>
      </c>
      <c r="E956" t="s">
        <v>225</v>
      </c>
      <c r="F956" t="s">
        <v>231</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476</v>
      </c>
      <c r="B957" s="2">
        <v>0.46875</v>
      </c>
      <c r="C957" t="s">
        <v>418</v>
      </c>
      <c r="D957" t="s">
        <v>477</v>
      </c>
      <c r="E957" t="s">
        <v>225</v>
      </c>
      <c r="F957" t="s">
        <v>231</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476</v>
      </c>
      <c r="B958" s="2">
        <v>0.46875</v>
      </c>
      <c r="C958" t="s">
        <v>418</v>
      </c>
      <c r="D958" t="s">
        <v>477</v>
      </c>
      <c r="E958" t="s">
        <v>225</v>
      </c>
      <c r="F958" t="s">
        <v>231</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476</v>
      </c>
      <c r="B959" s="2">
        <v>0.46875</v>
      </c>
      <c r="C959" t="s">
        <v>418</v>
      </c>
      <c r="D959" t="s">
        <v>477</v>
      </c>
      <c r="E959" t="s">
        <v>225</v>
      </c>
      <c r="F959" t="s">
        <v>231</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476</v>
      </c>
      <c r="B960" s="2">
        <v>0.46875</v>
      </c>
      <c r="C960" t="s">
        <v>418</v>
      </c>
      <c r="D960" t="s">
        <v>477</v>
      </c>
      <c r="E960" t="s">
        <v>225</v>
      </c>
      <c r="F960" t="s">
        <v>231</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476</v>
      </c>
      <c r="B961" s="2">
        <v>0.46875</v>
      </c>
      <c r="C961" t="s">
        <v>418</v>
      </c>
      <c r="D961" t="s">
        <v>477</v>
      </c>
      <c r="E961" t="s">
        <v>225</v>
      </c>
      <c r="F961" t="s">
        <v>231</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476</v>
      </c>
      <c r="B962" s="2">
        <v>0.46875</v>
      </c>
      <c r="C962" t="s">
        <v>418</v>
      </c>
      <c r="D962" t="s">
        <v>477</v>
      </c>
      <c r="E962" t="s">
        <v>225</v>
      </c>
      <c r="F962" t="s">
        <v>231</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476</v>
      </c>
      <c r="B963" s="2">
        <v>0.46875</v>
      </c>
      <c r="C963" t="s">
        <v>418</v>
      </c>
      <c r="D963" t="s">
        <v>477</v>
      </c>
      <c r="E963" t="s">
        <v>225</v>
      </c>
      <c r="F963" t="s">
        <v>231</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476</v>
      </c>
      <c r="B964" s="2">
        <v>0.46875</v>
      </c>
      <c r="C964" t="s">
        <v>418</v>
      </c>
      <c r="D964" t="s">
        <v>477</v>
      </c>
      <c r="E964" t="s">
        <v>225</v>
      </c>
      <c r="F964" t="s">
        <v>231</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476</v>
      </c>
      <c r="B965" s="2">
        <v>0.46875</v>
      </c>
      <c r="C965" t="s">
        <v>418</v>
      </c>
      <c r="D965" t="s">
        <v>477</v>
      </c>
      <c r="E965" t="s">
        <v>225</v>
      </c>
      <c r="F965" t="s">
        <v>231</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476</v>
      </c>
      <c r="B966" s="2">
        <v>0.46875</v>
      </c>
      <c r="C966" t="s">
        <v>418</v>
      </c>
      <c r="D966" t="s">
        <v>477</v>
      </c>
      <c r="E966" t="s">
        <v>225</v>
      </c>
      <c r="F966" t="s">
        <v>231</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476</v>
      </c>
      <c r="B967" s="2">
        <v>0.46875</v>
      </c>
      <c r="C967" t="s">
        <v>418</v>
      </c>
      <c r="D967" t="s">
        <v>477</v>
      </c>
      <c r="E967" t="s">
        <v>225</v>
      </c>
      <c r="F967" t="s">
        <v>231</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476</v>
      </c>
      <c r="B968" s="2">
        <v>0.46875</v>
      </c>
      <c r="C968" t="s">
        <v>418</v>
      </c>
      <c r="D968" t="s">
        <v>477</v>
      </c>
      <c r="E968" t="s">
        <v>225</v>
      </c>
      <c r="F968" t="s">
        <v>231</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476</v>
      </c>
      <c r="B969" s="2">
        <v>0.46875</v>
      </c>
      <c r="C969" t="s">
        <v>418</v>
      </c>
      <c r="D969" t="s">
        <v>477</v>
      </c>
      <c r="E969" t="s">
        <v>225</v>
      </c>
      <c r="F969" t="s">
        <v>231</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476</v>
      </c>
      <c r="B970" s="2">
        <v>0.46875</v>
      </c>
      <c r="C970" t="s">
        <v>418</v>
      </c>
      <c r="D970" t="s">
        <v>477</v>
      </c>
      <c r="E970" t="s">
        <v>225</v>
      </c>
      <c r="F970" t="s">
        <v>231</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Z314"/>
  <sheetViews>
    <sheetView workbookViewId="0">
      <pane ySplit="1" topLeftCell="A79" activePane="bottomLeft" state="frozen"/>
      <selection pane="bottomLeft" activeCell="A101" sqref="A101:XFD105"/>
    </sheetView>
  </sheetViews>
  <sheetFormatPr defaultRowHeight="15" x14ac:dyDescent="0.25"/>
  <cols>
    <col min="1" max="1" width="10.7109375" bestFit="1" customWidth="1"/>
    <col min="24" max="24" width="233.85546875" style="11" bestFit="1" customWidth="1"/>
  </cols>
  <sheetData>
    <row r="1" spans="1:26" x14ac:dyDescent="0.25">
      <c r="A1" t="s">
        <v>0</v>
      </c>
      <c r="B1" t="s">
        <v>1</v>
      </c>
      <c r="C1" t="s">
        <v>2</v>
      </c>
      <c r="D1" t="s">
        <v>3</v>
      </c>
      <c r="E1" t="s">
        <v>4</v>
      </c>
      <c r="F1" t="s">
        <v>5</v>
      </c>
      <c r="G1" t="s">
        <v>6</v>
      </c>
      <c r="H1" t="s">
        <v>631</v>
      </c>
      <c r="I1" t="s">
        <v>529</v>
      </c>
      <c r="J1" t="s">
        <v>530</v>
      </c>
      <c r="K1" t="s">
        <v>531</v>
      </c>
      <c r="L1" t="s">
        <v>532</v>
      </c>
      <c r="M1" t="s">
        <v>533</v>
      </c>
      <c r="N1" t="s">
        <v>15</v>
      </c>
      <c r="O1" t="s">
        <v>534</v>
      </c>
      <c r="P1" t="s">
        <v>535</v>
      </c>
      <c r="Q1" t="s">
        <v>536</v>
      </c>
      <c r="R1" t="s">
        <v>10</v>
      </c>
      <c r="S1" t="s">
        <v>13</v>
      </c>
      <c r="T1" t="s">
        <v>537</v>
      </c>
      <c r="U1" t="s">
        <v>538</v>
      </c>
      <c r="V1" t="s">
        <v>539</v>
      </c>
      <c r="W1" t="s">
        <v>540</v>
      </c>
      <c r="X1" s="11" t="s">
        <v>541</v>
      </c>
      <c r="Y1" t="s">
        <v>406</v>
      </c>
      <c r="Z1" t="s">
        <v>261</v>
      </c>
    </row>
    <row r="2" spans="1:26" x14ac:dyDescent="0.25">
      <c r="A2" s="1">
        <v>45090</v>
      </c>
      <c r="B2" s="2">
        <v>0.5541666666666667</v>
      </c>
      <c r="C2" t="s">
        <v>418</v>
      </c>
      <c r="D2" t="s">
        <v>419</v>
      </c>
      <c r="E2" t="s">
        <v>25</v>
      </c>
      <c r="F2" t="s">
        <v>26</v>
      </c>
      <c r="G2">
        <v>4</v>
      </c>
      <c r="H2">
        <v>1</v>
      </c>
      <c r="I2">
        <v>100</v>
      </c>
      <c r="J2">
        <v>34</v>
      </c>
      <c r="K2">
        <v>7</v>
      </c>
      <c r="L2">
        <v>40</v>
      </c>
      <c r="M2">
        <v>75</v>
      </c>
      <c r="N2" t="s">
        <v>29</v>
      </c>
      <c r="O2" t="s">
        <v>29</v>
      </c>
      <c r="P2" t="s">
        <v>29</v>
      </c>
      <c r="Q2" t="s">
        <v>29</v>
      </c>
      <c r="R2" t="s">
        <v>542</v>
      </c>
      <c r="S2">
        <v>1</v>
      </c>
      <c r="T2">
        <v>16</v>
      </c>
      <c r="U2">
        <v>58</v>
      </c>
      <c r="V2">
        <v>7.5</v>
      </c>
      <c r="W2" t="s">
        <v>155</v>
      </c>
      <c r="X2" s="11" t="s">
        <v>543</v>
      </c>
      <c r="Y2" t="str">
        <f>_xlfn.CONCAT(F2,G2)</f>
        <v>SI4</v>
      </c>
      <c r="Z2">
        <f>VLOOKUP(Y2,Mang_Elev!$Q:$R,2,FALSE)</f>
        <v>0.56799999999999995</v>
      </c>
    </row>
    <row r="3" spans="1:26" x14ac:dyDescent="0.25">
      <c r="A3" s="1">
        <v>45090</v>
      </c>
      <c r="B3" s="2">
        <v>0.5541666666666667</v>
      </c>
      <c r="C3" t="s">
        <v>418</v>
      </c>
      <c r="D3" t="s">
        <v>419</v>
      </c>
      <c r="E3" t="s">
        <v>25</v>
      </c>
      <c r="F3" t="s">
        <v>26</v>
      </c>
      <c r="G3">
        <v>4</v>
      </c>
      <c r="H3">
        <v>2</v>
      </c>
      <c r="I3">
        <v>100</v>
      </c>
      <c r="J3">
        <v>34</v>
      </c>
      <c r="K3">
        <v>7</v>
      </c>
      <c r="L3">
        <v>40</v>
      </c>
      <c r="M3">
        <v>75</v>
      </c>
      <c r="N3" t="s">
        <v>29</v>
      </c>
      <c r="O3" t="s">
        <v>29</v>
      </c>
      <c r="P3" t="s">
        <v>29</v>
      </c>
      <c r="Q3" t="s">
        <v>29</v>
      </c>
      <c r="R3" t="s">
        <v>542</v>
      </c>
      <c r="S3">
        <v>1</v>
      </c>
      <c r="T3">
        <v>16.5</v>
      </c>
      <c r="U3">
        <v>65</v>
      </c>
      <c r="V3">
        <v>7.5</v>
      </c>
      <c r="W3" t="s">
        <v>155</v>
      </c>
      <c r="X3" s="11" t="s">
        <v>543</v>
      </c>
      <c r="Y3" t="str">
        <f t="shared" ref="Y3:Y66" si="0">_xlfn.CONCAT(F3,G3)</f>
        <v>SI4</v>
      </c>
      <c r="Z3">
        <f>VLOOKUP(Y3,Mang_Elev!$Q:$R,2,FALSE)</f>
        <v>0.56799999999999995</v>
      </c>
    </row>
    <row r="4" spans="1:26" x14ac:dyDescent="0.25">
      <c r="A4" s="1">
        <v>45090</v>
      </c>
      <c r="B4" s="2">
        <v>0.5541666666666667</v>
      </c>
      <c r="C4" t="s">
        <v>418</v>
      </c>
      <c r="D4" t="s">
        <v>419</v>
      </c>
      <c r="E4" t="s">
        <v>25</v>
      </c>
      <c r="F4" t="s">
        <v>26</v>
      </c>
      <c r="G4">
        <v>4</v>
      </c>
      <c r="H4">
        <v>3</v>
      </c>
      <c r="I4">
        <v>100</v>
      </c>
      <c r="J4">
        <v>34</v>
      </c>
      <c r="K4">
        <v>7</v>
      </c>
      <c r="L4">
        <v>40</v>
      </c>
      <c r="M4">
        <v>75</v>
      </c>
      <c r="N4" t="s">
        <v>29</v>
      </c>
      <c r="O4" t="s">
        <v>29</v>
      </c>
      <c r="P4" t="s">
        <v>29</v>
      </c>
      <c r="Q4" t="s">
        <v>29</v>
      </c>
      <c r="R4" t="s">
        <v>542</v>
      </c>
      <c r="S4">
        <v>1</v>
      </c>
      <c r="T4">
        <v>10.1</v>
      </c>
      <c r="U4">
        <v>37</v>
      </c>
      <c r="V4">
        <v>7</v>
      </c>
      <c r="W4" t="s">
        <v>155</v>
      </c>
      <c r="X4" s="11" t="s">
        <v>543</v>
      </c>
      <c r="Y4" t="str">
        <f t="shared" si="0"/>
        <v>SI4</v>
      </c>
      <c r="Z4">
        <f>VLOOKUP(Y4,Mang_Elev!$Q:$R,2,FALSE)</f>
        <v>0.56799999999999995</v>
      </c>
    </row>
    <row r="5" spans="1:26" x14ac:dyDescent="0.25">
      <c r="A5" s="1">
        <v>45090</v>
      </c>
      <c r="B5" s="2">
        <v>0.5541666666666667</v>
      </c>
      <c r="C5" t="s">
        <v>418</v>
      </c>
      <c r="D5" t="s">
        <v>419</v>
      </c>
      <c r="E5" t="s">
        <v>25</v>
      </c>
      <c r="F5" t="s">
        <v>26</v>
      </c>
      <c r="G5">
        <v>4</v>
      </c>
      <c r="H5">
        <v>4</v>
      </c>
      <c r="I5">
        <v>100</v>
      </c>
      <c r="J5">
        <v>34</v>
      </c>
      <c r="K5">
        <v>7</v>
      </c>
      <c r="L5">
        <v>40</v>
      </c>
      <c r="M5">
        <v>75</v>
      </c>
      <c r="N5" t="s">
        <v>29</v>
      </c>
      <c r="O5" t="s">
        <v>29</v>
      </c>
      <c r="P5" t="s">
        <v>29</v>
      </c>
      <c r="Q5" t="s">
        <v>29</v>
      </c>
      <c r="R5" t="s">
        <v>542</v>
      </c>
      <c r="S5">
        <v>1</v>
      </c>
      <c r="T5">
        <v>10.5</v>
      </c>
      <c r="U5">
        <v>44</v>
      </c>
      <c r="V5">
        <v>7.5</v>
      </c>
      <c r="W5" t="s">
        <v>155</v>
      </c>
      <c r="X5" s="11" t="s">
        <v>543</v>
      </c>
      <c r="Y5" t="str">
        <f t="shared" si="0"/>
        <v>SI4</v>
      </c>
      <c r="Z5">
        <f>VLOOKUP(Y5,Mang_Elev!$Q:$R,2,FALSE)</f>
        <v>0.56799999999999995</v>
      </c>
    </row>
    <row r="6" spans="1:26" x14ac:dyDescent="0.25">
      <c r="A6" s="1">
        <v>45090</v>
      </c>
      <c r="B6" s="2">
        <v>0.5541666666666667</v>
      </c>
      <c r="C6" t="s">
        <v>418</v>
      </c>
      <c r="D6" t="s">
        <v>419</v>
      </c>
      <c r="E6" t="s">
        <v>25</v>
      </c>
      <c r="F6" t="s">
        <v>26</v>
      </c>
      <c r="G6">
        <v>4</v>
      </c>
      <c r="H6">
        <v>5</v>
      </c>
      <c r="I6">
        <v>100</v>
      </c>
      <c r="J6">
        <v>34</v>
      </c>
      <c r="K6">
        <v>7</v>
      </c>
      <c r="L6">
        <v>40</v>
      </c>
      <c r="M6">
        <v>75</v>
      </c>
      <c r="N6" t="s">
        <v>29</v>
      </c>
      <c r="O6" t="s">
        <v>29</v>
      </c>
      <c r="P6" t="s">
        <v>29</v>
      </c>
      <c r="Q6" t="s">
        <v>29</v>
      </c>
      <c r="R6" t="s">
        <v>542</v>
      </c>
      <c r="S6">
        <v>1</v>
      </c>
      <c r="T6">
        <v>7.5</v>
      </c>
      <c r="U6">
        <v>28</v>
      </c>
      <c r="V6">
        <v>5.2</v>
      </c>
      <c r="W6" t="s">
        <v>155</v>
      </c>
      <c r="Y6" t="str">
        <f t="shared" si="0"/>
        <v>SI4</v>
      </c>
      <c r="Z6">
        <f>VLOOKUP(Y6,Mang_Elev!$Q:$R,2,FALSE)</f>
        <v>0.56799999999999995</v>
      </c>
    </row>
    <row r="7" spans="1:26" x14ac:dyDescent="0.25">
      <c r="A7" s="1">
        <v>45090</v>
      </c>
      <c r="B7" s="2">
        <v>0.5541666666666667</v>
      </c>
      <c r="C7" t="s">
        <v>418</v>
      </c>
      <c r="D7" t="s">
        <v>419</v>
      </c>
      <c r="E7" t="s">
        <v>25</v>
      </c>
      <c r="F7" t="s">
        <v>26</v>
      </c>
      <c r="G7">
        <v>4</v>
      </c>
      <c r="H7">
        <v>6</v>
      </c>
      <c r="I7">
        <v>100</v>
      </c>
      <c r="J7">
        <v>34</v>
      </c>
      <c r="K7">
        <v>7</v>
      </c>
      <c r="L7">
        <v>40</v>
      </c>
      <c r="M7">
        <v>75</v>
      </c>
      <c r="N7" t="s">
        <v>29</v>
      </c>
      <c r="O7" t="s">
        <v>29</v>
      </c>
      <c r="P7" t="s">
        <v>29</v>
      </c>
      <c r="Q7" t="s">
        <v>29</v>
      </c>
      <c r="R7" t="s">
        <v>542</v>
      </c>
      <c r="S7">
        <v>1</v>
      </c>
      <c r="T7">
        <v>8</v>
      </c>
      <c r="U7">
        <v>31</v>
      </c>
      <c r="V7">
        <v>6.8</v>
      </c>
      <c r="W7" t="s">
        <v>155</v>
      </c>
      <c r="X7" s="11" t="s">
        <v>544</v>
      </c>
      <c r="Y7" t="str">
        <f t="shared" si="0"/>
        <v>SI4</v>
      </c>
      <c r="Z7">
        <f>VLOOKUP(Y7,Mang_Elev!$Q:$R,2,FALSE)</f>
        <v>0.56799999999999995</v>
      </c>
    </row>
    <row r="8" spans="1:26" x14ac:dyDescent="0.25">
      <c r="A8" s="1">
        <v>45090</v>
      </c>
      <c r="B8" s="2">
        <v>0.5541666666666667</v>
      </c>
      <c r="C8" t="s">
        <v>418</v>
      </c>
      <c r="D8" t="s">
        <v>419</v>
      </c>
      <c r="E8" t="s">
        <v>25</v>
      </c>
      <c r="F8" t="s">
        <v>26</v>
      </c>
      <c r="G8">
        <v>4</v>
      </c>
      <c r="H8">
        <v>7</v>
      </c>
      <c r="I8">
        <v>100</v>
      </c>
      <c r="J8">
        <v>34</v>
      </c>
      <c r="K8">
        <v>7</v>
      </c>
      <c r="L8">
        <v>40</v>
      </c>
      <c r="M8">
        <v>75</v>
      </c>
      <c r="N8" t="s">
        <v>29</v>
      </c>
      <c r="O8" t="s">
        <v>29</v>
      </c>
      <c r="P8" t="s">
        <v>29</v>
      </c>
      <c r="Q8" t="s">
        <v>29</v>
      </c>
      <c r="R8" t="s">
        <v>542</v>
      </c>
      <c r="S8">
        <v>1</v>
      </c>
      <c r="T8">
        <v>16</v>
      </c>
      <c r="U8">
        <v>60</v>
      </c>
      <c r="V8">
        <v>6</v>
      </c>
      <c r="W8" t="s">
        <v>155</v>
      </c>
      <c r="X8" s="11" t="s">
        <v>544</v>
      </c>
      <c r="Y8" t="str">
        <f t="shared" si="0"/>
        <v>SI4</v>
      </c>
      <c r="Z8">
        <f>VLOOKUP(Y8,Mang_Elev!$Q:$R,2,FALSE)</f>
        <v>0.56799999999999995</v>
      </c>
    </row>
    <row r="9" spans="1:26" x14ac:dyDescent="0.25">
      <c r="A9" s="1">
        <v>45090</v>
      </c>
      <c r="B9" s="2">
        <v>0.5541666666666667</v>
      </c>
      <c r="C9" t="s">
        <v>418</v>
      </c>
      <c r="D9" t="s">
        <v>419</v>
      </c>
      <c r="E9" t="s">
        <v>25</v>
      </c>
      <c r="F9" t="s">
        <v>26</v>
      </c>
      <c r="G9">
        <v>4</v>
      </c>
      <c r="H9">
        <v>8</v>
      </c>
      <c r="I9">
        <v>100</v>
      </c>
      <c r="J9">
        <v>34</v>
      </c>
      <c r="K9">
        <v>7</v>
      </c>
      <c r="L9">
        <v>40</v>
      </c>
      <c r="M9">
        <v>75</v>
      </c>
      <c r="N9" t="s">
        <v>29</v>
      </c>
      <c r="O9" t="s">
        <v>29</v>
      </c>
      <c r="P9" t="s">
        <v>29</v>
      </c>
      <c r="Q9" t="s">
        <v>29</v>
      </c>
      <c r="R9" t="s">
        <v>542</v>
      </c>
      <c r="S9">
        <v>1</v>
      </c>
      <c r="T9">
        <v>8.5</v>
      </c>
      <c r="U9">
        <v>36</v>
      </c>
      <c r="V9">
        <v>7</v>
      </c>
      <c r="W9" t="s">
        <v>155</v>
      </c>
      <c r="X9" s="11" t="s">
        <v>544</v>
      </c>
      <c r="Y9" t="str">
        <f t="shared" si="0"/>
        <v>SI4</v>
      </c>
      <c r="Z9">
        <f>VLOOKUP(Y9,Mang_Elev!$Q:$R,2,FALSE)</f>
        <v>0.56799999999999995</v>
      </c>
    </row>
    <row r="10" spans="1:26" x14ac:dyDescent="0.25">
      <c r="A10" s="1">
        <v>45090</v>
      </c>
      <c r="B10" s="2">
        <v>0.5541666666666667</v>
      </c>
      <c r="C10" t="s">
        <v>418</v>
      </c>
      <c r="D10" t="s">
        <v>419</v>
      </c>
      <c r="E10" t="s">
        <v>25</v>
      </c>
      <c r="F10" t="s">
        <v>26</v>
      </c>
      <c r="G10">
        <v>4</v>
      </c>
      <c r="H10">
        <v>9</v>
      </c>
      <c r="I10">
        <v>100</v>
      </c>
      <c r="J10">
        <v>34</v>
      </c>
      <c r="K10">
        <v>7</v>
      </c>
      <c r="L10">
        <v>40</v>
      </c>
      <c r="M10">
        <v>75</v>
      </c>
      <c r="N10" t="s">
        <v>29</v>
      </c>
      <c r="O10" t="s">
        <v>29</v>
      </c>
      <c r="P10" t="s">
        <v>29</v>
      </c>
      <c r="Q10" t="s">
        <v>29</v>
      </c>
      <c r="R10" t="s">
        <v>542</v>
      </c>
      <c r="S10">
        <v>1</v>
      </c>
      <c r="T10">
        <v>11</v>
      </c>
      <c r="U10">
        <v>46</v>
      </c>
      <c r="V10">
        <v>4.0999999999999996</v>
      </c>
      <c r="W10" t="s">
        <v>155</v>
      </c>
      <c r="X10" s="11" t="s">
        <v>545</v>
      </c>
      <c r="Y10" t="str">
        <f t="shared" si="0"/>
        <v>SI4</v>
      </c>
      <c r="Z10">
        <f>VLOOKUP(Y10,Mang_Elev!$Q:$R,2,FALSE)</f>
        <v>0.56799999999999995</v>
      </c>
    </row>
    <row r="11" spans="1:26" x14ac:dyDescent="0.25">
      <c r="A11" s="1">
        <v>45090</v>
      </c>
      <c r="B11" s="2">
        <v>0.5854166666666667</v>
      </c>
      <c r="C11" t="s">
        <v>418</v>
      </c>
      <c r="D11" t="s">
        <v>419</v>
      </c>
      <c r="E11" t="s">
        <v>25</v>
      </c>
      <c r="F11" t="s">
        <v>26</v>
      </c>
      <c r="G11">
        <v>5</v>
      </c>
      <c r="H11">
        <v>1</v>
      </c>
      <c r="I11">
        <v>100</v>
      </c>
      <c r="J11">
        <v>32</v>
      </c>
      <c r="K11">
        <v>17</v>
      </c>
      <c r="L11">
        <v>32</v>
      </c>
      <c r="M11">
        <v>80</v>
      </c>
      <c r="N11" t="s">
        <v>50</v>
      </c>
      <c r="O11" t="s">
        <v>29</v>
      </c>
      <c r="P11" t="s">
        <v>29</v>
      </c>
      <c r="Q11" t="s">
        <v>29</v>
      </c>
      <c r="R11" t="s">
        <v>542</v>
      </c>
      <c r="S11">
        <v>1</v>
      </c>
      <c r="T11">
        <v>9.5</v>
      </c>
      <c r="U11">
        <v>42</v>
      </c>
      <c r="V11">
        <v>5.6</v>
      </c>
      <c r="X11" s="11" t="s">
        <v>546</v>
      </c>
      <c r="Y11" t="str">
        <f t="shared" si="0"/>
        <v>SI5</v>
      </c>
      <c r="Z11">
        <f>VLOOKUP(Y11,Mang_Elev!$Q:$R,2,FALSE)</f>
        <v>0.57599999999999996</v>
      </c>
    </row>
    <row r="12" spans="1:26" x14ac:dyDescent="0.25">
      <c r="A12" s="1">
        <v>45090</v>
      </c>
      <c r="B12" s="2">
        <v>0.5854166666666667</v>
      </c>
      <c r="C12" t="s">
        <v>418</v>
      </c>
      <c r="D12" t="s">
        <v>419</v>
      </c>
      <c r="E12" t="s">
        <v>25</v>
      </c>
      <c r="F12" t="s">
        <v>26</v>
      </c>
      <c r="G12">
        <v>5</v>
      </c>
      <c r="H12">
        <v>2</v>
      </c>
      <c r="I12">
        <v>100</v>
      </c>
      <c r="J12">
        <v>32</v>
      </c>
      <c r="K12">
        <v>17</v>
      </c>
      <c r="L12">
        <v>32</v>
      </c>
      <c r="M12">
        <v>80</v>
      </c>
      <c r="N12" t="s">
        <v>50</v>
      </c>
      <c r="O12" t="s">
        <v>29</v>
      </c>
      <c r="P12" t="s">
        <v>29</v>
      </c>
      <c r="Q12" t="s">
        <v>29</v>
      </c>
      <c r="R12" t="s">
        <v>542</v>
      </c>
      <c r="S12">
        <v>1</v>
      </c>
      <c r="T12">
        <v>10.5</v>
      </c>
      <c r="U12">
        <v>43</v>
      </c>
      <c r="V12">
        <v>5.4</v>
      </c>
      <c r="X12" s="11" t="s">
        <v>546</v>
      </c>
      <c r="Y12" t="str">
        <f t="shared" si="0"/>
        <v>SI5</v>
      </c>
      <c r="Z12">
        <f>VLOOKUP(Y12,Mang_Elev!$Q:$R,2,FALSE)</f>
        <v>0.57599999999999996</v>
      </c>
    </row>
    <row r="13" spans="1:26" x14ac:dyDescent="0.25">
      <c r="A13" s="1">
        <v>45090</v>
      </c>
      <c r="B13" s="2">
        <v>0.5854166666666667</v>
      </c>
      <c r="C13" t="s">
        <v>418</v>
      </c>
      <c r="D13" t="s">
        <v>419</v>
      </c>
      <c r="E13" t="s">
        <v>25</v>
      </c>
      <c r="F13" t="s">
        <v>26</v>
      </c>
      <c r="G13">
        <v>5</v>
      </c>
      <c r="H13">
        <v>3</v>
      </c>
      <c r="I13">
        <v>100</v>
      </c>
      <c r="J13">
        <v>32</v>
      </c>
      <c r="K13">
        <v>17</v>
      </c>
      <c r="L13">
        <v>32</v>
      </c>
      <c r="M13">
        <v>80</v>
      </c>
      <c r="N13" t="s">
        <v>50</v>
      </c>
      <c r="O13" t="s">
        <v>29</v>
      </c>
      <c r="P13" t="s">
        <v>29</v>
      </c>
      <c r="Q13" t="s">
        <v>29</v>
      </c>
      <c r="R13" t="s">
        <v>542</v>
      </c>
      <c r="S13">
        <v>1</v>
      </c>
      <c r="T13">
        <v>8</v>
      </c>
      <c r="U13">
        <v>30.5</v>
      </c>
      <c r="V13">
        <v>5.4</v>
      </c>
      <c r="Y13" t="str">
        <f t="shared" si="0"/>
        <v>SI5</v>
      </c>
      <c r="Z13">
        <f>VLOOKUP(Y13,Mang_Elev!$Q:$R,2,FALSE)</f>
        <v>0.57599999999999996</v>
      </c>
    </row>
    <row r="14" spans="1:26" x14ac:dyDescent="0.25">
      <c r="A14" s="1">
        <v>45090</v>
      </c>
      <c r="B14" s="2">
        <v>0.5854166666666667</v>
      </c>
      <c r="C14" t="s">
        <v>418</v>
      </c>
      <c r="D14" t="s">
        <v>419</v>
      </c>
      <c r="E14" t="s">
        <v>25</v>
      </c>
      <c r="F14" t="s">
        <v>26</v>
      </c>
      <c r="G14">
        <v>5</v>
      </c>
      <c r="H14">
        <v>4</v>
      </c>
      <c r="I14">
        <v>100</v>
      </c>
      <c r="J14">
        <v>32</v>
      </c>
      <c r="K14">
        <v>17</v>
      </c>
      <c r="L14">
        <v>32</v>
      </c>
      <c r="M14">
        <v>80</v>
      </c>
      <c r="N14" t="s">
        <v>50</v>
      </c>
      <c r="O14" t="s">
        <v>29</v>
      </c>
      <c r="P14" t="s">
        <v>29</v>
      </c>
      <c r="Q14" t="s">
        <v>29</v>
      </c>
      <c r="R14" t="s">
        <v>542</v>
      </c>
      <c r="S14">
        <v>3</v>
      </c>
      <c r="T14">
        <v>8</v>
      </c>
      <c r="U14">
        <v>57</v>
      </c>
      <c r="V14">
        <v>5.0999999999999996</v>
      </c>
      <c r="Y14" t="str">
        <f t="shared" si="0"/>
        <v>SI5</v>
      </c>
      <c r="Z14">
        <f>VLOOKUP(Y14,Mang_Elev!$Q:$R,2,FALSE)</f>
        <v>0.57599999999999996</v>
      </c>
    </row>
    <row r="15" spans="1:26" x14ac:dyDescent="0.25">
      <c r="A15" s="1">
        <v>45090</v>
      </c>
      <c r="B15" s="2">
        <v>0.5854166666666667</v>
      </c>
      <c r="C15" t="s">
        <v>418</v>
      </c>
      <c r="D15" t="s">
        <v>419</v>
      </c>
      <c r="E15" t="s">
        <v>25</v>
      </c>
      <c r="F15" t="s">
        <v>26</v>
      </c>
      <c r="G15">
        <v>5</v>
      </c>
      <c r="H15">
        <v>5</v>
      </c>
      <c r="I15">
        <v>100</v>
      </c>
      <c r="J15">
        <v>32</v>
      </c>
      <c r="K15">
        <v>17</v>
      </c>
      <c r="L15">
        <v>32</v>
      </c>
      <c r="M15">
        <v>80</v>
      </c>
      <c r="N15" t="s">
        <v>50</v>
      </c>
      <c r="O15" t="s">
        <v>29</v>
      </c>
      <c r="P15" t="s">
        <v>29</v>
      </c>
      <c r="Q15" t="s">
        <v>29</v>
      </c>
      <c r="R15" t="s">
        <v>542</v>
      </c>
      <c r="S15">
        <v>1</v>
      </c>
      <c r="T15">
        <v>14.5</v>
      </c>
      <c r="U15">
        <v>75</v>
      </c>
      <c r="V15">
        <v>6</v>
      </c>
      <c r="X15" s="11" t="s">
        <v>547</v>
      </c>
      <c r="Y15" t="str">
        <f t="shared" si="0"/>
        <v>SI5</v>
      </c>
      <c r="Z15">
        <f>VLOOKUP(Y15,Mang_Elev!$Q:$R,2,FALSE)</f>
        <v>0.57599999999999996</v>
      </c>
    </row>
    <row r="16" spans="1:26" x14ac:dyDescent="0.25">
      <c r="A16" s="1">
        <v>45090</v>
      </c>
      <c r="B16" s="2">
        <v>0.5854166666666667</v>
      </c>
      <c r="C16" t="s">
        <v>418</v>
      </c>
      <c r="D16" t="s">
        <v>419</v>
      </c>
      <c r="E16" t="s">
        <v>25</v>
      </c>
      <c r="F16" t="s">
        <v>26</v>
      </c>
      <c r="G16">
        <v>5</v>
      </c>
      <c r="H16">
        <v>6</v>
      </c>
      <c r="I16">
        <v>100</v>
      </c>
      <c r="J16">
        <v>32</v>
      </c>
      <c r="K16">
        <v>17</v>
      </c>
      <c r="L16">
        <v>32</v>
      </c>
      <c r="M16">
        <v>80</v>
      </c>
      <c r="N16" t="s">
        <v>50</v>
      </c>
      <c r="O16" t="s">
        <v>29</v>
      </c>
      <c r="P16" t="s">
        <v>29</v>
      </c>
      <c r="Q16" t="s">
        <v>29</v>
      </c>
      <c r="R16" t="s">
        <v>542</v>
      </c>
      <c r="S16">
        <v>1</v>
      </c>
      <c r="T16">
        <v>7</v>
      </c>
      <c r="U16">
        <v>24</v>
      </c>
      <c r="V16">
        <v>4.1399999999999997</v>
      </c>
      <c r="X16" s="11" t="s">
        <v>544</v>
      </c>
      <c r="Y16" t="str">
        <f t="shared" si="0"/>
        <v>SI5</v>
      </c>
      <c r="Z16">
        <f>VLOOKUP(Y16,Mang_Elev!$Q:$R,2,FALSE)</f>
        <v>0.57599999999999996</v>
      </c>
    </row>
    <row r="17" spans="1:26" x14ac:dyDescent="0.25">
      <c r="A17" s="1">
        <v>45090</v>
      </c>
      <c r="B17" s="2">
        <v>0.5854166666666667</v>
      </c>
      <c r="C17" t="s">
        <v>418</v>
      </c>
      <c r="D17" t="s">
        <v>419</v>
      </c>
      <c r="E17" t="s">
        <v>25</v>
      </c>
      <c r="F17" t="s">
        <v>26</v>
      </c>
      <c r="G17">
        <v>5</v>
      </c>
      <c r="H17">
        <v>7</v>
      </c>
      <c r="I17">
        <v>100</v>
      </c>
      <c r="J17">
        <v>32</v>
      </c>
      <c r="K17">
        <v>17</v>
      </c>
      <c r="L17">
        <v>32</v>
      </c>
      <c r="M17">
        <v>80</v>
      </c>
      <c r="N17" t="s">
        <v>50</v>
      </c>
      <c r="O17" t="s">
        <v>29</v>
      </c>
      <c r="P17" t="s">
        <v>29</v>
      </c>
      <c r="Q17" t="s">
        <v>29</v>
      </c>
      <c r="R17" t="s">
        <v>542</v>
      </c>
      <c r="S17">
        <v>1</v>
      </c>
      <c r="T17">
        <v>6.5</v>
      </c>
      <c r="U17">
        <v>16</v>
      </c>
      <c r="V17">
        <v>3.54</v>
      </c>
      <c r="X17" s="11" t="s">
        <v>544</v>
      </c>
      <c r="Y17" t="str">
        <f t="shared" si="0"/>
        <v>SI5</v>
      </c>
      <c r="Z17">
        <f>VLOOKUP(Y17,Mang_Elev!$Q:$R,2,FALSE)</f>
        <v>0.57599999999999996</v>
      </c>
    </row>
    <row r="18" spans="1:26" x14ac:dyDescent="0.25">
      <c r="A18" s="1">
        <v>45058</v>
      </c>
      <c r="B18" s="2">
        <v>0.49722222222222223</v>
      </c>
      <c r="C18" t="s">
        <v>418</v>
      </c>
      <c r="D18" t="s">
        <v>423</v>
      </c>
      <c r="E18" t="s">
        <v>25</v>
      </c>
      <c r="F18" t="s">
        <v>26</v>
      </c>
      <c r="G18">
        <v>1</v>
      </c>
      <c r="H18">
        <v>1</v>
      </c>
      <c r="I18">
        <v>100</v>
      </c>
      <c r="J18">
        <v>16</v>
      </c>
      <c r="K18">
        <v>4</v>
      </c>
      <c r="L18">
        <v>30</v>
      </c>
      <c r="M18">
        <v>50</v>
      </c>
      <c r="N18" t="s">
        <v>50</v>
      </c>
      <c r="O18" t="s">
        <v>29</v>
      </c>
      <c r="P18" t="s">
        <v>50</v>
      </c>
      <c r="Q18" t="s">
        <v>29</v>
      </c>
      <c r="R18" t="s">
        <v>542</v>
      </c>
      <c r="S18">
        <v>2</v>
      </c>
      <c r="T18">
        <v>6</v>
      </c>
      <c r="U18">
        <v>37</v>
      </c>
      <c r="V18">
        <v>3.2</v>
      </c>
      <c r="W18" t="s">
        <v>548</v>
      </c>
      <c r="Y18" t="str">
        <f t="shared" si="0"/>
        <v>SI1</v>
      </c>
      <c r="Z18">
        <f>VLOOKUP(Y18,Mang_Elev!$Q:$R,2,FALSE)</f>
        <v>0.56899999999999995</v>
      </c>
    </row>
    <row r="19" spans="1:26" x14ac:dyDescent="0.25">
      <c r="A19" s="1">
        <v>45058</v>
      </c>
      <c r="B19" s="2">
        <v>0.49722222222222223</v>
      </c>
      <c r="C19" t="s">
        <v>418</v>
      </c>
      <c r="D19" t="s">
        <v>423</v>
      </c>
      <c r="E19" t="s">
        <v>25</v>
      </c>
      <c r="F19" t="s">
        <v>26</v>
      </c>
      <c r="G19">
        <v>1</v>
      </c>
      <c r="H19">
        <v>2</v>
      </c>
      <c r="I19">
        <v>100</v>
      </c>
      <c r="J19">
        <v>16</v>
      </c>
      <c r="K19">
        <v>4</v>
      </c>
      <c r="L19">
        <v>30</v>
      </c>
      <c r="M19">
        <v>50</v>
      </c>
      <c r="N19" t="s">
        <v>50</v>
      </c>
      <c r="O19" t="s">
        <v>29</v>
      </c>
      <c r="P19" t="s">
        <v>50</v>
      </c>
      <c r="Q19" t="s">
        <v>29</v>
      </c>
      <c r="R19" t="s">
        <v>542</v>
      </c>
      <c r="S19">
        <v>12</v>
      </c>
      <c r="T19">
        <v>12.5</v>
      </c>
      <c r="U19">
        <v>258</v>
      </c>
      <c r="V19">
        <v>4.5</v>
      </c>
      <c r="W19" t="s">
        <v>548</v>
      </c>
      <c r="Y19" t="str">
        <f t="shared" si="0"/>
        <v>SI1</v>
      </c>
      <c r="Z19">
        <f>VLOOKUP(Y19,Mang_Elev!$Q:$R,2,FALSE)</f>
        <v>0.56899999999999995</v>
      </c>
    </row>
    <row r="20" spans="1:26" x14ac:dyDescent="0.25">
      <c r="A20" s="1">
        <v>45058</v>
      </c>
      <c r="B20" s="2">
        <v>0.49722222222222223</v>
      </c>
      <c r="C20" t="s">
        <v>418</v>
      </c>
      <c r="D20" t="s">
        <v>423</v>
      </c>
      <c r="E20" t="s">
        <v>25</v>
      </c>
      <c r="F20" t="s">
        <v>26</v>
      </c>
      <c r="G20">
        <v>1</v>
      </c>
      <c r="H20">
        <v>3</v>
      </c>
      <c r="I20">
        <v>100</v>
      </c>
      <c r="J20">
        <v>16</v>
      </c>
      <c r="K20">
        <v>4</v>
      </c>
      <c r="L20">
        <v>30</v>
      </c>
      <c r="M20">
        <v>50</v>
      </c>
      <c r="N20" t="s">
        <v>50</v>
      </c>
      <c r="O20" t="s">
        <v>29</v>
      </c>
      <c r="P20" t="s">
        <v>50</v>
      </c>
      <c r="Q20" t="s">
        <v>29</v>
      </c>
      <c r="R20" t="s">
        <v>542</v>
      </c>
      <c r="S20">
        <v>4</v>
      </c>
      <c r="T20">
        <v>6.5</v>
      </c>
      <c r="U20">
        <v>43.5</v>
      </c>
      <c r="V20">
        <v>3.6</v>
      </c>
      <c r="W20" t="s">
        <v>548</v>
      </c>
      <c r="Y20" t="str">
        <f t="shared" si="0"/>
        <v>SI1</v>
      </c>
      <c r="Z20">
        <f>VLOOKUP(Y20,Mang_Elev!$Q:$R,2,FALSE)</f>
        <v>0.56899999999999995</v>
      </c>
    </row>
    <row r="21" spans="1:26" x14ac:dyDescent="0.25">
      <c r="A21" s="1">
        <v>45058</v>
      </c>
      <c r="B21" s="2">
        <v>0.49722222222222223</v>
      </c>
      <c r="C21" t="s">
        <v>418</v>
      </c>
      <c r="D21" t="s">
        <v>423</v>
      </c>
      <c r="E21" t="s">
        <v>25</v>
      </c>
      <c r="F21" t="s">
        <v>26</v>
      </c>
      <c r="G21">
        <v>1</v>
      </c>
      <c r="H21">
        <v>4</v>
      </c>
      <c r="I21">
        <v>100</v>
      </c>
      <c r="J21">
        <v>16</v>
      </c>
      <c r="K21">
        <v>4</v>
      </c>
      <c r="L21">
        <v>30</v>
      </c>
      <c r="M21">
        <v>50</v>
      </c>
      <c r="N21" t="s">
        <v>50</v>
      </c>
      <c r="O21" t="s">
        <v>29</v>
      </c>
      <c r="P21" t="s">
        <v>50</v>
      </c>
      <c r="Q21" t="s">
        <v>29</v>
      </c>
      <c r="R21" t="s">
        <v>542</v>
      </c>
      <c r="S21">
        <v>8</v>
      </c>
      <c r="T21">
        <v>10.5</v>
      </c>
      <c r="U21">
        <v>96</v>
      </c>
      <c r="V21">
        <v>3.1</v>
      </c>
      <c r="W21" t="s">
        <v>548</v>
      </c>
      <c r="Y21" t="str">
        <f t="shared" si="0"/>
        <v>SI1</v>
      </c>
      <c r="Z21">
        <f>VLOOKUP(Y21,Mang_Elev!$Q:$R,2,FALSE)</f>
        <v>0.56899999999999995</v>
      </c>
    </row>
    <row r="22" spans="1:26" x14ac:dyDescent="0.25">
      <c r="A22" s="1">
        <v>45058</v>
      </c>
      <c r="B22" s="2">
        <v>0.49722222222222223</v>
      </c>
      <c r="C22" t="s">
        <v>418</v>
      </c>
      <c r="D22" t="s">
        <v>423</v>
      </c>
      <c r="E22" t="s">
        <v>25</v>
      </c>
      <c r="F22" t="s">
        <v>26</v>
      </c>
      <c r="G22">
        <v>1</v>
      </c>
      <c r="H22">
        <v>5</v>
      </c>
      <c r="I22">
        <v>100</v>
      </c>
      <c r="J22">
        <v>16</v>
      </c>
      <c r="K22">
        <v>4</v>
      </c>
      <c r="L22">
        <v>30</v>
      </c>
      <c r="M22">
        <v>50</v>
      </c>
      <c r="N22" t="s">
        <v>50</v>
      </c>
      <c r="O22" t="s">
        <v>29</v>
      </c>
      <c r="P22" t="s">
        <v>50</v>
      </c>
      <c r="Q22" t="s">
        <v>29</v>
      </c>
      <c r="R22" t="s">
        <v>542</v>
      </c>
      <c r="S22">
        <v>4</v>
      </c>
      <c r="T22">
        <v>7</v>
      </c>
      <c r="U22">
        <v>44</v>
      </c>
      <c r="V22">
        <v>3.8</v>
      </c>
      <c r="W22" t="s">
        <v>548</v>
      </c>
      <c r="Y22" t="str">
        <f t="shared" si="0"/>
        <v>SI1</v>
      </c>
      <c r="Z22">
        <f>VLOOKUP(Y22,Mang_Elev!$Q:$R,2,FALSE)</f>
        <v>0.56899999999999995</v>
      </c>
    </row>
    <row r="23" spans="1:26" x14ac:dyDescent="0.25">
      <c r="A23" s="1">
        <v>45058</v>
      </c>
      <c r="B23" s="2">
        <v>0.53333333333333333</v>
      </c>
      <c r="C23" t="s">
        <v>418</v>
      </c>
      <c r="D23" t="s">
        <v>423</v>
      </c>
      <c r="E23" t="s">
        <v>25</v>
      </c>
      <c r="F23" t="s">
        <v>26</v>
      </c>
      <c r="G23">
        <v>2</v>
      </c>
      <c r="H23">
        <v>1</v>
      </c>
      <c r="I23">
        <v>100</v>
      </c>
      <c r="J23">
        <v>9</v>
      </c>
      <c r="K23">
        <v>0</v>
      </c>
      <c r="L23">
        <v>32</v>
      </c>
      <c r="M23">
        <v>60</v>
      </c>
      <c r="N23" t="s">
        <v>50</v>
      </c>
      <c r="O23" t="s">
        <v>29</v>
      </c>
      <c r="P23" t="s">
        <v>50</v>
      </c>
      <c r="Q23" t="s">
        <v>29</v>
      </c>
      <c r="R23" t="s">
        <v>542</v>
      </c>
      <c r="S23">
        <v>4</v>
      </c>
      <c r="T23">
        <v>11.5</v>
      </c>
      <c r="U23">
        <v>81</v>
      </c>
      <c r="V23">
        <v>4.5999999999999996</v>
      </c>
      <c r="W23" t="s">
        <v>549</v>
      </c>
      <c r="Y23" t="str">
        <f t="shared" si="0"/>
        <v>SI2</v>
      </c>
      <c r="Z23">
        <f>VLOOKUP(Y23,Mang_Elev!$Q:$R,2,FALSE)</f>
        <v>0.56000000000000005</v>
      </c>
    </row>
    <row r="24" spans="1:26" x14ac:dyDescent="0.25">
      <c r="A24" s="1">
        <v>45058</v>
      </c>
      <c r="B24" s="2">
        <v>0.53333333333333333</v>
      </c>
      <c r="C24" t="s">
        <v>418</v>
      </c>
      <c r="D24" t="s">
        <v>423</v>
      </c>
      <c r="E24" t="s">
        <v>25</v>
      </c>
      <c r="F24" t="s">
        <v>26</v>
      </c>
      <c r="G24">
        <v>2</v>
      </c>
      <c r="H24">
        <v>2</v>
      </c>
      <c r="I24">
        <v>100</v>
      </c>
      <c r="J24">
        <v>9</v>
      </c>
      <c r="K24">
        <v>0</v>
      </c>
      <c r="L24">
        <v>32</v>
      </c>
      <c r="M24">
        <v>60</v>
      </c>
      <c r="N24" t="s">
        <v>50</v>
      </c>
      <c r="O24" t="s">
        <v>29</v>
      </c>
      <c r="P24" t="s">
        <v>50</v>
      </c>
      <c r="Q24" t="s">
        <v>29</v>
      </c>
      <c r="R24" t="s">
        <v>542</v>
      </c>
      <c r="S24">
        <v>5</v>
      </c>
      <c r="T24">
        <v>20</v>
      </c>
      <c r="U24">
        <v>132</v>
      </c>
      <c r="V24">
        <v>5.0999999999999996</v>
      </c>
      <c r="W24" t="s">
        <v>549</v>
      </c>
      <c r="X24" s="11" t="s">
        <v>550</v>
      </c>
      <c r="Y24" t="str">
        <f t="shared" si="0"/>
        <v>SI2</v>
      </c>
      <c r="Z24">
        <f>VLOOKUP(Y24,Mang_Elev!$Q:$R,2,FALSE)</f>
        <v>0.56000000000000005</v>
      </c>
    </row>
    <row r="25" spans="1:26" x14ac:dyDescent="0.25">
      <c r="A25" s="1">
        <v>45058</v>
      </c>
      <c r="B25" s="2">
        <v>0.53333333333333333</v>
      </c>
      <c r="C25" t="s">
        <v>418</v>
      </c>
      <c r="D25" t="s">
        <v>423</v>
      </c>
      <c r="E25" t="s">
        <v>25</v>
      </c>
      <c r="F25" t="s">
        <v>26</v>
      </c>
      <c r="G25">
        <v>2</v>
      </c>
      <c r="H25">
        <v>3</v>
      </c>
      <c r="I25">
        <v>100</v>
      </c>
      <c r="J25">
        <v>9</v>
      </c>
      <c r="K25">
        <v>0</v>
      </c>
      <c r="L25">
        <v>32</v>
      </c>
      <c r="M25">
        <v>60</v>
      </c>
      <c r="N25" t="s">
        <v>50</v>
      </c>
      <c r="O25" t="s">
        <v>29</v>
      </c>
      <c r="P25" t="s">
        <v>50</v>
      </c>
      <c r="Q25" t="s">
        <v>29</v>
      </c>
      <c r="R25" t="s">
        <v>542</v>
      </c>
      <c r="S25">
        <v>5</v>
      </c>
      <c r="T25">
        <v>9</v>
      </c>
      <c r="U25">
        <v>147</v>
      </c>
      <c r="V25">
        <v>4</v>
      </c>
      <c r="W25" t="s">
        <v>549</v>
      </c>
      <c r="Y25" t="str">
        <f t="shared" si="0"/>
        <v>SI2</v>
      </c>
      <c r="Z25">
        <f>VLOOKUP(Y25,Mang_Elev!$Q:$R,2,FALSE)</f>
        <v>0.56000000000000005</v>
      </c>
    </row>
    <row r="26" spans="1:26" x14ac:dyDescent="0.25">
      <c r="A26" s="1">
        <v>45058</v>
      </c>
      <c r="B26" s="2">
        <v>0.53333333333333333</v>
      </c>
      <c r="C26" t="s">
        <v>418</v>
      </c>
      <c r="D26" t="s">
        <v>423</v>
      </c>
      <c r="E26" t="s">
        <v>25</v>
      </c>
      <c r="F26" t="s">
        <v>26</v>
      </c>
      <c r="G26">
        <v>2</v>
      </c>
      <c r="H26">
        <v>4</v>
      </c>
      <c r="I26">
        <v>100</v>
      </c>
      <c r="J26">
        <v>9</v>
      </c>
      <c r="K26">
        <v>0</v>
      </c>
      <c r="L26">
        <v>32</v>
      </c>
      <c r="M26">
        <v>60</v>
      </c>
      <c r="N26" t="s">
        <v>50</v>
      </c>
      <c r="O26" t="s">
        <v>29</v>
      </c>
      <c r="P26" t="s">
        <v>50</v>
      </c>
      <c r="Q26" t="s">
        <v>29</v>
      </c>
      <c r="R26" t="s">
        <v>542</v>
      </c>
      <c r="S26">
        <v>4</v>
      </c>
      <c r="T26">
        <v>16</v>
      </c>
      <c r="U26">
        <v>140</v>
      </c>
      <c r="V26">
        <v>5.2</v>
      </c>
      <c r="W26" t="s">
        <v>549</v>
      </c>
      <c r="Y26" t="str">
        <f t="shared" si="0"/>
        <v>SI2</v>
      </c>
      <c r="Z26">
        <f>VLOOKUP(Y26,Mang_Elev!$Q:$R,2,FALSE)</f>
        <v>0.56000000000000005</v>
      </c>
    </row>
    <row r="27" spans="1:26" x14ac:dyDescent="0.25">
      <c r="A27" s="1">
        <v>45058</v>
      </c>
      <c r="B27" s="2">
        <v>0.53333333333333333</v>
      </c>
      <c r="C27" t="s">
        <v>418</v>
      </c>
      <c r="D27" t="s">
        <v>423</v>
      </c>
      <c r="E27" t="s">
        <v>25</v>
      </c>
      <c r="F27" t="s">
        <v>26</v>
      </c>
      <c r="G27">
        <v>2</v>
      </c>
      <c r="H27">
        <v>5</v>
      </c>
      <c r="I27">
        <v>100</v>
      </c>
      <c r="J27">
        <v>9</v>
      </c>
      <c r="K27">
        <v>0</v>
      </c>
      <c r="L27">
        <v>32</v>
      </c>
      <c r="M27">
        <v>60</v>
      </c>
      <c r="N27" t="s">
        <v>50</v>
      </c>
      <c r="O27" t="s">
        <v>29</v>
      </c>
      <c r="P27" t="s">
        <v>50</v>
      </c>
      <c r="Q27" t="s">
        <v>29</v>
      </c>
      <c r="R27" t="s">
        <v>542</v>
      </c>
      <c r="S27">
        <v>4</v>
      </c>
      <c r="T27">
        <v>12</v>
      </c>
      <c r="U27">
        <v>65</v>
      </c>
      <c r="V27">
        <v>5</v>
      </c>
      <c r="W27" t="s">
        <v>549</v>
      </c>
      <c r="Y27" t="str">
        <f t="shared" si="0"/>
        <v>SI2</v>
      </c>
      <c r="Z27">
        <f>VLOOKUP(Y27,Mang_Elev!$Q:$R,2,FALSE)</f>
        <v>0.56000000000000005</v>
      </c>
    </row>
    <row r="28" spans="1:26" x14ac:dyDescent="0.25">
      <c r="A28" s="1">
        <v>45048</v>
      </c>
      <c r="B28" s="2">
        <v>0.53402777777777777</v>
      </c>
      <c r="C28" t="s">
        <v>418</v>
      </c>
      <c r="D28" t="s">
        <v>424</v>
      </c>
      <c r="E28" t="s">
        <v>25</v>
      </c>
      <c r="F28" t="s">
        <v>43</v>
      </c>
      <c r="G28">
        <v>4</v>
      </c>
      <c r="H28">
        <v>1</v>
      </c>
      <c r="I28">
        <v>100</v>
      </c>
      <c r="J28">
        <v>7</v>
      </c>
      <c r="K28">
        <v>102</v>
      </c>
      <c r="L28">
        <v>4</v>
      </c>
      <c r="M28">
        <v>45</v>
      </c>
      <c r="N28" t="s">
        <v>50</v>
      </c>
      <c r="O28" t="s">
        <v>29</v>
      </c>
      <c r="P28" t="s">
        <v>29</v>
      </c>
      <c r="Q28" t="s">
        <v>29</v>
      </c>
      <c r="R28" t="s">
        <v>542</v>
      </c>
      <c r="S28">
        <v>5</v>
      </c>
      <c r="T28">
        <v>13.5</v>
      </c>
      <c r="U28">
        <v>104.9</v>
      </c>
      <c r="V28">
        <v>6</v>
      </c>
      <c r="W28" t="s">
        <v>551</v>
      </c>
      <c r="Y28" t="str">
        <f t="shared" si="0"/>
        <v>AI4</v>
      </c>
      <c r="Z28">
        <f>VLOOKUP(Y28,Mang_Elev!$Q:$R,2,FALSE)</f>
        <v>0.51400000000000001</v>
      </c>
    </row>
    <row r="29" spans="1:26" x14ac:dyDescent="0.25">
      <c r="A29" s="1">
        <v>45048</v>
      </c>
      <c r="B29" s="2">
        <v>0.53402777777777777</v>
      </c>
      <c r="C29" t="s">
        <v>418</v>
      </c>
      <c r="D29" t="s">
        <v>424</v>
      </c>
      <c r="E29" t="s">
        <v>25</v>
      </c>
      <c r="F29" t="s">
        <v>43</v>
      </c>
      <c r="G29">
        <v>4</v>
      </c>
      <c r="H29">
        <v>2</v>
      </c>
      <c r="I29">
        <v>100</v>
      </c>
      <c r="J29">
        <v>7</v>
      </c>
      <c r="K29">
        <v>102</v>
      </c>
      <c r="L29">
        <v>4</v>
      </c>
      <c r="M29">
        <v>45</v>
      </c>
      <c r="N29" t="s">
        <v>50</v>
      </c>
      <c r="O29" t="s">
        <v>29</v>
      </c>
      <c r="P29" t="s">
        <v>29</v>
      </c>
      <c r="Q29" t="s">
        <v>29</v>
      </c>
      <c r="R29" t="s">
        <v>542</v>
      </c>
      <c r="S29">
        <v>14</v>
      </c>
      <c r="T29">
        <v>15.5</v>
      </c>
      <c r="U29">
        <f>114.5+48.9</f>
        <v>163.4</v>
      </c>
      <c r="V29">
        <v>6</v>
      </c>
      <c r="W29" t="s">
        <v>551</v>
      </c>
      <c r="Y29" t="str">
        <f t="shared" si="0"/>
        <v>AI4</v>
      </c>
      <c r="Z29">
        <f>VLOOKUP(Y29,Mang_Elev!$Q:$R,2,FALSE)</f>
        <v>0.51400000000000001</v>
      </c>
    </row>
    <row r="30" spans="1:26" x14ac:dyDescent="0.25">
      <c r="A30" s="1">
        <v>45048</v>
      </c>
      <c r="B30" s="2">
        <v>0.53402777777777777</v>
      </c>
      <c r="C30" t="s">
        <v>418</v>
      </c>
      <c r="D30" t="s">
        <v>424</v>
      </c>
      <c r="E30" t="s">
        <v>25</v>
      </c>
      <c r="F30" t="s">
        <v>43</v>
      </c>
      <c r="G30">
        <v>4</v>
      </c>
      <c r="H30">
        <v>3</v>
      </c>
      <c r="I30">
        <v>100</v>
      </c>
      <c r="J30">
        <v>7</v>
      </c>
      <c r="K30">
        <v>102</v>
      </c>
      <c r="L30">
        <v>4</v>
      </c>
      <c r="M30">
        <v>45</v>
      </c>
      <c r="N30" t="s">
        <v>50</v>
      </c>
      <c r="O30" t="s">
        <v>29</v>
      </c>
      <c r="P30" t="s">
        <v>29</v>
      </c>
      <c r="Q30" t="s">
        <v>29</v>
      </c>
      <c r="R30" t="s">
        <v>542</v>
      </c>
      <c r="S30">
        <v>1</v>
      </c>
      <c r="T30">
        <v>4.5</v>
      </c>
      <c r="U30">
        <v>21.1</v>
      </c>
      <c r="V30">
        <v>4.5</v>
      </c>
      <c r="W30" t="s">
        <v>551</v>
      </c>
      <c r="Y30" t="str">
        <f t="shared" si="0"/>
        <v>AI4</v>
      </c>
      <c r="Z30">
        <f>VLOOKUP(Y30,Mang_Elev!$Q:$R,2,FALSE)</f>
        <v>0.51400000000000001</v>
      </c>
    </row>
    <row r="31" spans="1:26" x14ac:dyDescent="0.25">
      <c r="A31" s="1">
        <v>45048</v>
      </c>
      <c r="B31" s="2">
        <v>0.53402777777777777</v>
      </c>
      <c r="C31" t="s">
        <v>418</v>
      </c>
      <c r="D31" t="s">
        <v>424</v>
      </c>
      <c r="E31" t="s">
        <v>25</v>
      </c>
      <c r="F31" t="s">
        <v>43</v>
      </c>
      <c r="G31">
        <v>4</v>
      </c>
      <c r="H31">
        <v>4</v>
      </c>
      <c r="I31">
        <v>100</v>
      </c>
      <c r="J31">
        <v>7</v>
      </c>
      <c r="K31">
        <v>102</v>
      </c>
      <c r="L31">
        <v>4</v>
      </c>
      <c r="M31">
        <v>45</v>
      </c>
      <c r="N31" t="s">
        <v>50</v>
      </c>
      <c r="O31" t="s">
        <v>29</v>
      </c>
      <c r="P31" t="s">
        <v>29</v>
      </c>
      <c r="Q31" t="s">
        <v>29</v>
      </c>
      <c r="R31" t="s">
        <v>542</v>
      </c>
      <c r="S31">
        <v>2</v>
      </c>
      <c r="T31">
        <v>3.5</v>
      </c>
      <c r="U31">
        <v>19.7</v>
      </c>
      <c r="V31">
        <v>5</v>
      </c>
      <c r="W31" t="s">
        <v>551</v>
      </c>
      <c r="Y31" t="str">
        <f t="shared" si="0"/>
        <v>AI4</v>
      </c>
      <c r="Z31">
        <f>VLOOKUP(Y31,Mang_Elev!$Q:$R,2,FALSE)</f>
        <v>0.51400000000000001</v>
      </c>
    </row>
    <row r="32" spans="1:26" x14ac:dyDescent="0.25">
      <c r="A32" s="1">
        <v>45048</v>
      </c>
      <c r="B32" s="2">
        <v>0.53402777777777777</v>
      </c>
      <c r="C32" t="s">
        <v>418</v>
      </c>
      <c r="D32" t="s">
        <v>424</v>
      </c>
      <c r="E32" t="s">
        <v>25</v>
      </c>
      <c r="F32" t="s">
        <v>43</v>
      </c>
      <c r="G32">
        <v>4</v>
      </c>
      <c r="H32">
        <v>5</v>
      </c>
      <c r="I32">
        <v>100</v>
      </c>
      <c r="J32">
        <v>7</v>
      </c>
      <c r="K32">
        <v>102</v>
      </c>
      <c r="L32">
        <v>4</v>
      </c>
      <c r="M32">
        <v>45</v>
      </c>
      <c r="N32" t="s">
        <v>50</v>
      </c>
      <c r="O32" t="s">
        <v>29</v>
      </c>
      <c r="P32" t="s">
        <v>29</v>
      </c>
      <c r="Q32" t="s">
        <v>29</v>
      </c>
      <c r="R32" t="s">
        <v>542</v>
      </c>
      <c r="S32">
        <v>1</v>
      </c>
      <c r="T32">
        <v>3.3</v>
      </c>
      <c r="U32">
        <v>17</v>
      </c>
      <c r="V32">
        <v>3.8</v>
      </c>
      <c r="W32" t="s">
        <v>551</v>
      </c>
      <c r="Y32" t="str">
        <f t="shared" si="0"/>
        <v>AI4</v>
      </c>
      <c r="Z32">
        <f>VLOOKUP(Y32,Mang_Elev!$Q:$R,2,FALSE)</f>
        <v>0.51400000000000001</v>
      </c>
    </row>
    <row r="33" spans="1:26" x14ac:dyDescent="0.25">
      <c r="A33" s="1">
        <v>45054</v>
      </c>
      <c r="B33" s="2">
        <v>0.57500000000000007</v>
      </c>
      <c r="C33" t="s">
        <v>418</v>
      </c>
      <c r="D33" t="s">
        <v>426</v>
      </c>
      <c r="E33" t="s">
        <v>25</v>
      </c>
      <c r="F33" t="s">
        <v>43</v>
      </c>
      <c r="G33">
        <v>5</v>
      </c>
      <c r="H33">
        <v>1</v>
      </c>
      <c r="I33">
        <v>100</v>
      </c>
      <c r="J33">
        <v>42</v>
      </c>
      <c r="K33">
        <v>3</v>
      </c>
      <c r="L33">
        <v>28</v>
      </c>
      <c r="M33">
        <v>80</v>
      </c>
      <c r="N33" t="s">
        <v>29</v>
      </c>
      <c r="O33" t="s">
        <v>29</v>
      </c>
      <c r="P33" t="s">
        <v>29</v>
      </c>
      <c r="Q33" t="s">
        <v>29</v>
      </c>
      <c r="R33" t="s">
        <v>542</v>
      </c>
      <c r="S33">
        <v>1</v>
      </c>
      <c r="T33">
        <v>13.1</v>
      </c>
      <c r="U33">
        <v>66</v>
      </c>
      <c r="V33">
        <v>4</v>
      </c>
      <c r="W33" t="s">
        <v>552</v>
      </c>
      <c r="X33" s="11" t="s">
        <v>553</v>
      </c>
      <c r="Y33" t="str">
        <f t="shared" si="0"/>
        <v>AI5</v>
      </c>
      <c r="Z33">
        <f>VLOOKUP(Y33,Mang_Elev!$Q:$R,2,FALSE)</f>
        <v>0.54</v>
      </c>
    </row>
    <row r="34" spans="1:26" x14ac:dyDescent="0.25">
      <c r="A34" s="1">
        <v>45054</v>
      </c>
      <c r="B34" s="2">
        <v>0.57500000000000007</v>
      </c>
      <c r="C34" t="s">
        <v>418</v>
      </c>
      <c r="D34" t="s">
        <v>426</v>
      </c>
      <c r="E34" t="s">
        <v>25</v>
      </c>
      <c r="F34" t="s">
        <v>43</v>
      </c>
      <c r="G34">
        <v>5</v>
      </c>
      <c r="H34">
        <v>2</v>
      </c>
      <c r="I34">
        <v>100</v>
      </c>
      <c r="J34">
        <v>42</v>
      </c>
      <c r="K34">
        <v>3</v>
      </c>
      <c r="L34">
        <v>28</v>
      </c>
      <c r="M34">
        <v>80</v>
      </c>
      <c r="N34" t="s">
        <v>29</v>
      </c>
      <c r="O34" t="s">
        <v>29</v>
      </c>
      <c r="P34" t="s">
        <v>29</v>
      </c>
      <c r="Q34" t="s">
        <v>29</v>
      </c>
      <c r="R34" t="s">
        <v>542</v>
      </c>
      <c r="S34">
        <v>1</v>
      </c>
      <c r="T34">
        <v>18.7</v>
      </c>
      <c r="U34">
        <v>62</v>
      </c>
      <c r="V34">
        <v>7</v>
      </c>
      <c r="W34" t="s">
        <v>552</v>
      </c>
      <c r="X34" s="11" t="s">
        <v>554</v>
      </c>
      <c r="Y34" t="str">
        <f t="shared" si="0"/>
        <v>AI5</v>
      </c>
      <c r="Z34">
        <f>VLOOKUP(Y34,Mang_Elev!$Q:$R,2,FALSE)</f>
        <v>0.54</v>
      </c>
    </row>
    <row r="35" spans="1:26" x14ac:dyDescent="0.25">
      <c r="A35" s="1">
        <v>45054</v>
      </c>
      <c r="B35" s="2">
        <v>0.57500000000000007</v>
      </c>
      <c r="C35" t="s">
        <v>418</v>
      </c>
      <c r="D35" t="s">
        <v>426</v>
      </c>
      <c r="E35" t="s">
        <v>25</v>
      </c>
      <c r="F35" t="s">
        <v>43</v>
      </c>
      <c r="G35">
        <v>5</v>
      </c>
      <c r="H35">
        <v>3</v>
      </c>
      <c r="I35">
        <v>100</v>
      </c>
      <c r="J35">
        <v>42</v>
      </c>
      <c r="K35">
        <v>3</v>
      </c>
      <c r="L35">
        <v>28</v>
      </c>
      <c r="M35">
        <v>80</v>
      </c>
      <c r="N35" t="s">
        <v>29</v>
      </c>
      <c r="O35" t="s">
        <v>29</v>
      </c>
      <c r="P35" t="s">
        <v>29</v>
      </c>
      <c r="Q35" t="s">
        <v>29</v>
      </c>
      <c r="R35" t="s">
        <v>542</v>
      </c>
      <c r="S35">
        <v>1</v>
      </c>
      <c r="T35">
        <v>15.5</v>
      </c>
      <c r="U35">
        <v>52.3</v>
      </c>
      <c r="V35">
        <v>6.2</v>
      </c>
      <c r="W35" t="s">
        <v>552</v>
      </c>
      <c r="X35" s="11" t="s">
        <v>554</v>
      </c>
      <c r="Y35" t="str">
        <f t="shared" si="0"/>
        <v>AI5</v>
      </c>
      <c r="Z35">
        <f>VLOOKUP(Y35,Mang_Elev!$Q:$R,2,FALSE)</f>
        <v>0.54</v>
      </c>
    </row>
    <row r="36" spans="1:26" x14ac:dyDescent="0.25">
      <c r="A36" s="1">
        <v>45054</v>
      </c>
      <c r="B36" s="2">
        <v>0.57500000000000007</v>
      </c>
      <c r="C36" t="s">
        <v>418</v>
      </c>
      <c r="D36" t="s">
        <v>426</v>
      </c>
      <c r="E36" t="s">
        <v>25</v>
      </c>
      <c r="F36" t="s">
        <v>43</v>
      </c>
      <c r="G36">
        <v>5</v>
      </c>
      <c r="H36">
        <v>4</v>
      </c>
      <c r="I36">
        <v>100</v>
      </c>
      <c r="J36">
        <v>42</v>
      </c>
      <c r="K36">
        <v>3</v>
      </c>
      <c r="L36">
        <v>28</v>
      </c>
      <c r="M36">
        <v>80</v>
      </c>
      <c r="N36" t="s">
        <v>29</v>
      </c>
      <c r="O36" t="s">
        <v>29</v>
      </c>
      <c r="P36" t="s">
        <v>29</v>
      </c>
      <c r="Q36" t="s">
        <v>29</v>
      </c>
      <c r="R36" t="s">
        <v>542</v>
      </c>
      <c r="S36">
        <v>1</v>
      </c>
      <c r="T36">
        <v>9.6999999999999993</v>
      </c>
      <c r="U36">
        <v>36.799999999999997</v>
      </c>
      <c r="V36">
        <v>4</v>
      </c>
      <c r="W36" t="s">
        <v>552</v>
      </c>
      <c r="X36" s="11" t="s">
        <v>554</v>
      </c>
      <c r="Y36" t="str">
        <f t="shared" si="0"/>
        <v>AI5</v>
      </c>
      <c r="Z36">
        <f>VLOOKUP(Y36,Mang_Elev!$Q:$R,2,FALSE)</f>
        <v>0.54</v>
      </c>
    </row>
    <row r="37" spans="1:26" x14ac:dyDescent="0.25">
      <c r="A37" s="1">
        <v>45054</v>
      </c>
      <c r="B37" s="2">
        <v>0.57500000000000007</v>
      </c>
      <c r="C37" t="s">
        <v>418</v>
      </c>
      <c r="D37" t="s">
        <v>426</v>
      </c>
      <c r="E37" t="s">
        <v>25</v>
      </c>
      <c r="F37" t="s">
        <v>43</v>
      </c>
      <c r="G37">
        <v>5</v>
      </c>
      <c r="H37">
        <v>5</v>
      </c>
      <c r="I37">
        <v>100</v>
      </c>
      <c r="J37">
        <v>42</v>
      </c>
      <c r="K37">
        <v>3</v>
      </c>
      <c r="L37">
        <v>28</v>
      </c>
      <c r="M37">
        <v>80</v>
      </c>
      <c r="N37" t="s">
        <v>29</v>
      </c>
      <c r="O37" t="s">
        <v>29</v>
      </c>
      <c r="P37" t="s">
        <v>29</v>
      </c>
      <c r="Q37" t="s">
        <v>29</v>
      </c>
      <c r="R37" t="s">
        <v>542</v>
      </c>
      <c r="S37">
        <v>1</v>
      </c>
      <c r="T37">
        <v>8.6</v>
      </c>
      <c r="U37">
        <v>33.5</v>
      </c>
      <c r="V37">
        <v>5</v>
      </c>
      <c r="W37" t="s">
        <v>552</v>
      </c>
      <c r="Y37" t="str">
        <f t="shared" si="0"/>
        <v>AI5</v>
      </c>
      <c r="Z37">
        <f>VLOOKUP(Y37,Mang_Elev!$Q:$R,2,FALSE)</f>
        <v>0.54</v>
      </c>
    </row>
    <row r="38" spans="1:26" x14ac:dyDescent="0.25">
      <c r="A38" s="1">
        <v>45058</v>
      </c>
      <c r="B38" s="2">
        <v>0.59027777777777779</v>
      </c>
      <c r="C38" t="s">
        <v>418</v>
      </c>
      <c r="D38" t="s">
        <v>423</v>
      </c>
      <c r="E38" t="s">
        <v>25</v>
      </c>
      <c r="F38" t="s">
        <v>26</v>
      </c>
      <c r="G38">
        <v>3</v>
      </c>
      <c r="H38">
        <v>1</v>
      </c>
      <c r="I38">
        <v>100</v>
      </c>
      <c r="J38">
        <v>9</v>
      </c>
      <c r="K38">
        <v>0</v>
      </c>
      <c r="L38">
        <v>27</v>
      </c>
      <c r="M38">
        <v>30</v>
      </c>
      <c r="N38" t="s">
        <v>50</v>
      </c>
      <c r="O38" t="s">
        <v>29</v>
      </c>
      <c r="P38" t="s">
        <v>29</v>
      </c>
      <c r="Q38" t="s">
        <v>29</v>
      </c>
      <c r="R38" t="s">
        <v>542</v>
      </c>
      <c r="S38">
        <v>2</v>
      </c>
      <c r="T38">
        <v>14.5</v>
      </c>
      <c r="U38">
        <v>59</v>
      </c>
      <c r="V38">
        <v>4.9000000000000004</v>
      </c>
      <c r="W38" t="s">
        <v>555</v>
      </c>
      <c r="Y38" t="str">
        <f t="shared" si="0"/>
        <v>SI3</v>
      </c>
      <c r="Z38">
        <f>VLOOKUP(Y38,Mang_Elev!$Q:$R,2,FALSE)</f>
        <v>0.68899999999999995</v>
      </c>
    </row>
    <row r="39" spans="1:26" x14ac:dyDescent="0.25">
      <c r="A39" s="1">
        <v>45058</v>
      </c>
      <c r="B39" s="2">
        <v>0.59027777777777779</v>
      </c>
      <c r="C39" t="s">
        <v>418</v>
      </c>
      <c r="D39" t="s">
        <v>423</v>
      </c>
      <c r="E39" t="s">
        <v>25</v>
      </c>
      <c r="F39" t="s">
        <v>26</v>
      </c>
      <c r="G39">
        <v>3</v>
      </c>
      <c r="H39">
        <v>2</v>
      </c>
      <c r="I39">
        <v>100</v>
      </c>
      <c r="J39">
        <v>9</v>
      </c>
      <c r="K39">
        <v>0</v>
      </c>
      <c r="L39">
        <v>27</v>
      </c>
      <c r="M39">
        <v>30</v>
      </c>
      <c r="N39" t="s">
        <v>50</v>
      </c>
      <c r="O39" t="s">
        <v>29</v>
      </c>
      <c r="P39" t="s">
        <v>29</v>
      </c>
      <c r="Q39" t="s">
        <v>29</v>
      </c>
      <c r="R39" t="s">
        <v>542</v>
      </c>
      <c r="S39">
        <v>1</v>
      </c>
      <c r="T39">
        <v>21.5</v>
      </c>
      <c r="U39">
        <v>98</v>
      </c>
      <c r="V39">
        <v>8</v>
      </c>
      <c r="W39" t="s">
        <v>555</v>
      </c>
      <c r="X39" s="11" t="s">
        <v>554</v>
      </c>
      <c r="Y39" t="str">
        <f t="shared" si="0"/>
        <v>SI3</v>
      </c>
      <c r="Z39">
        <f>VLOOKUP(Y39,Mang_Elev!$Q:$R,2,FALSE)</f>
        <v>0.68899999999999995</v>
      </c>
    </row>
    <row r="40" spans="1:26" x14ac:dyDescent="0.25">
      <c r="A40" s="1">
        <v>45058</v>
      </c>
      <c r="B40" s="2">
        <v>0.59027777777777779</v>
      </c>
      <c r="C40" t="s">
        <v>418</v>
      </c>
      <c r="D40" t="s">
        <v>423</v>
      </c>
      <c r="E40" t="s">
        <v>25</v>
      </c>
      <c r="F40" t="s">
        <v>26</v>
      </c>
      <c r="G40">
        <v>3</v>
      </c>
      <c r="H40">
        <v>3</v>
      </c>
      <c r="I40">
        <v>100</v>
      </c>
      <c r="J40">
        <v>9</v>
      </c>
      <c r="K40">
        <v>0</v>
      </c>
      <c r="L40">
        <v>27</v>
      </c>
      <c r="M40">
        <v>30</v>
      </c>
      <c r="N40" t="s">
        <v>50</v>
      </c>
      <c r="O40" t="s">
        <v>29</v>
      </c>
      <c r="P40" t="s">
        <v>29</v>
      </c>
      <c r="Q40" t="s">
        <v>29</v>
      </c>
      <c r="R40" t="s">
        <v>542</v>
      </c>
      <c r="S40">
        <v>2</v>
      </c>
      <c r="T40">
        <v>10</v>
      </c>
      <c r="U40">
        <v>82</v>
      </c>
      <c r="V40">
        <v>4.8</v>
      </c>
      <c r="W40" t="s">
        <v>555</v>
      </c>
      <c r="Y40" t="str">
        <f t="shared" si="0"/>
        <v>SI3</v>
      </c>
      <c r="Z40">
        <f>VLOOKUP(Y40,Mang_Elev!$Q:$R,2,FALSE)</f>
        <v>0.68899999999999995</v>
      </c>
    </row>
    <row r="41" spans="1:26" x14ac:dyDescent="0.25">
      <c r="A41" s="1">
        <v>45058</v>
      </c>
      <c r="B41" s="2">
        <v>0.59027777777777779</v>
      </c>
      <c r="C41" t="s">
        <v>418</v>
      </c>
      <c r="D41" t="s">
        <v>423</v>
      </c>
      <c r="E41" t="s">
        <v>25</v>
      </c>
      <c r="F41" t="s">
        <v>26</v>
      </c>
      <c r="G41">
        <v>3</v>
      </c>
      <c r="H41">
        <v>4</v>
      </c>
      <c r="I41">
        <v>100</v>
      </c>
      <c r="J41">
        <v>9</v>
      </c>
      <c r="K41">
        <v>0</v>
      </c>
      <c r="L41">
        <v>27</v>
      </c>
      <c r="M41">
        <v>30</v>
      </c>
      <c r="N41" t="s">
        <v>50</v>
      </c>
      <c r="O41" t="s">
        <v>29</v>
      </c>
      <c r="P41" t="s">
        <v>29</v>
      </c>
      <c r="Q41" t="s">
        <v>29</v>
      </c>
      <c r="R41" t="s">
        <v>542</v>
      </c>
      <c r="S41">
        <v>1</v>
      </c>
      <c r="T41">
        <v>19.5</v>
      </c>
      <c r="U41">
        <v>77</v>
      </c>
      <c r="V41">
        <v>5</v>
      </c>
      <c r="W41" t="s">
        <v>555</v>
      </c>
      <c r="Y41" t="str">
        <f t="shared" si="0"/>
        <v>SI3</v>
      </c>
      <c r="Z41">
        <f>VLOOKUP(Y41,Mang_Elev!$Q:$R,2,FALSE)</f>
        <v>0.68899999999999995</v>
      </c>
    </row>
    <row r="42" spans="1:26" x14ac:dyDescent="0.25">
      <c r="A42" s="1">
        <v>45058</v>
      </c>
      <c r="B42" s="2">
        <v>0.59027777777777779</v>
      </c>
      <c r="C42" t="s">
        <v>418</v>
      </c>
      <c r="D42" t="s">
        <v>423</v>
      </c>
      <c r="E42" t="s">
        <v>25</v>
      </c>
      <c r="F42" t="s">
        <v>26</v>
      </c>
      <c r="G42">
        <v>3</v>
      </c>
      <c r="H42">
        <v>5</v>
      </c>
      <c r="I42">
        <v>100</v>
      </c>
      <c r="J42">
        <v>9</v>
      </c>
      <c r="K42">
        <v>0</v>
      </c>
      <c r="L42">
        <v>27</v>
      </c>
      <c r="M42">
        <v>30</v>
      </c>
      <c r="N42" t="s">
        <v>50</v>
      </c>
      <c r="O42" t="s">
        <v>29</v>
      </c>
      <c r="P42" t="s">
        <v>29</v>
      </c>
      <c r="Q42" t="s">
        <v>29</v>
      </c>
      <c r="R42" t="s">
        <v>542</v>
      </c>
      <c r="S42">
        <v>1</v>
      </c>
      <c r="T42">
        <v>5.5</v>
      </c>
      <c r="U42">
        <v>63</v>
      </c>
      <c r="V42">
        <v>4.9000000000000004</v>
      </c>
      <c r="W42" t="s">
        <v>555</v>
      </c>
      <c r="Y42" t="str">
        <f t="shared" si="0"/>
        <v>SI3</v>
      </c>
      <c r="Z42">
        <f>VLOOKUP(Y42,Mang_Elev!$Q:$R,2,FALSE)</f>
        <v>0.68899999999999995</v>
      </c>
    </row>
    <row r="43" spans="1:26" x14ac:dyDescent="0.25">
      <c r="A43" s="1">
        <v>45047</v>
      </c>
      <c r="B43" s="2">
        <v>0.56666666666666665</v>
      </c>
      <c r="C43" t="s">
        <v>418</v>
      </c>
      <c r="D43" t="s">
        <v>429</v>
      </c>
      <c r="E43" t="s">
        <v>25</v>
      </c>
      <c r="F43" t="s">
        <v>64</v>
      </c>
      <c r="G43">
        <v>3</v>
      </c>
      <c r="H43">
        <v>1</v>
      </c>
      <c r="I43">
        <v>100</v>
      </c>
      <c r="J43">
        <v>84</v>
      </c>
      <c r="K43">
        <v>13</v>
      </c>
      <c r="L43">
        <v>11</v>
      </c>
      <c r="M43">
        <v>50</v>
      </c>
      <c r="N43" t="s">
        <v>50</v>
      </c>
      <c r="O43" t="s">
        <v>29</v>
      </c>
      <c r="P43" t="s">
        <v>29</v>
      </c>
      <c r="Q43" t="s">
        <v>29</v>
      </c>
      <c r="R43" t="s">
        <v>542</v>
      </c>
      <c r="S43">
        <v>5</v>
      </c>
      <c r="T43">
        <v>8.5</v>
      </c>
      <c r="U43">
        <v>71.5</v>
      </c>
      <c r="V43">
        <v>6.5</v>
      </c>
      <c r="W43" t="s">
        <v>556</v>
      </c>
      <c r="Y43" t="str">
        <f t="shared" si="0"/>
        <v>CC3</v>
      </c>
      <c r="Z43">
        <f>VLOOKUP(Y43,Mang_Elev!$Q:$R,2,FALSE)</f>
        <v>0.46500000000000002</v>
      </c>
    </row>
    <row r="44" spans="1:26" x14ac:dyDescent="0.25">
      <c r="A44" s="1">
        <v>45047</v>
      </c>
      <c r="B44" s="2">
        <v>0.56666666666666665</v>
      </c>
      <c r="C44" t="s">
        <v>418</v>
      </c>
      <c r="D44" t="s">
        <v>429</v>
      </c>
      <c r="E44" t="s">
        <v>25</v>
      </c>
      <c r="F44" t="s">
        <v>64</v>
      </c>
      <c r="G44">
        <v>3</v>
      </c>
      <c r="H44">
        <v>2</v>
      </c>
      <c r="I44">
        <v>100</v>
      </c>
      <c r="J44">
        <v>84</v>
      </c>
      <c r="K44">
        <v>13</v>
      </c>
      <c r="L44">
        <v>11</v>
      </c>
      <c r="M44">
        <v>50</v>
      </c>
      <c r="N44" t="s">
        <v>50</v>
      </c>
      <c r="O44" t="s">
        <v>29</v>
      </c>
      <c r="P44" t="s">
        <v>29</v>
      </c>
      <c r="Q44" t="s">
        <v>29</v>
      </c>
      <c r="R44" t="s">
        <v>542</v>
      </c>
      <c r="S44">
        <v>1</v>
      </c>
      <c r="T44">
        <v>7.5</v>
      </c>
      <c r="U44">
        <v>30.5</v>
      </c>
      <c r="V44">
        <v>6.5</v>
      </c>
      <c r="W44" t="s">
        <v>556</v>
      </c>
      <c r="Y44" t="str">
        <f t="shared" si="0"/>
        <v>CC3</v>
      </c>
      <c r="Z44">
        <f>VLOOKUP(Y44,Mang_Elev!$Q:$R,2,FALSE)</f>
        <v>0.46500000000000002</v>
      </c>
    </row>
    <row r="45" spans="1:26" x14ac:dyDescent="0.25">
      <c r="A45" s="1">
        <v>45047</v>
      </c>
      <c r="B45" s="2">
        <v>0.56666666666666665</v>
      </c>
      <c r="C45" t="s">
        <v>418</v>
      </c>
      <c r="D45" t="s">
        <v>429</v>
      </c>
      <c r="E45" t="s">
        <v>25</v>
      </c>
      <c r="F45" t="s">
        <v>64</v>
      </c>
      <c r="G45">
        <v>3</v>
      </c>
      <c r="H45">
        <v>3</v>
      </c>
      <c r="I45">
        <v>100</v>
      </c>
      <c r="J45">
        <v>84</v>
      </c>
      <c r="K45">
        <v>13</v>
      </c>
      <c r="L45">
        <v>11</v>
      </c>
      <c r="M45">
        <v>50</v>
      </c>
      <c r="N45" t="s">
        <v>50</v>
      </c>
      <c r="O45" t="s">
        <v>29</v>
      </c>
      <c r="P45" t="s">
        <v>29</v>
      </c>
      <c r="Q45" t="s">
        <v>29</v>
      </c>
      <c r="R45" t="s">
        <v>542</v>
      </c>
      <c r="S45">
        <v>2</v>
      </c>
      <c r="T45">
        <v>7.5</v>
      </c>
      <c r="U45">
        <v>77.5</v>
      </c>
      <c r="V45">
        <v>6.5</v>
      </c>
      <c r="W45" t="s">
        <v>556</v>
      </c>
      <c r="Y45" t="str">
        <f t="shared" si="0"/>
        <v>CC3</v>
      </c>
      <c r="Z45">
        <f>VLOOKUP(Y45,Mang_Elev!$Q:$R,2,FALSE)</f>
        <v>0.46500000000000002</v>
      </c>
    </row>
    <row r="46" spans="1:26" x14ac:dyDescent="0.25">
      <c r="A46" s="1">
        <v>45047</v>
      </c>
      <c r="B46" s="2">
        <v>0.56666666666666665</v>
      </c>
      <c r="C46" t="s">
        <v>418</v>
      </c>
      <c r="D46" t="s">
        <v>429</v>
      </c>
      <c r="E46" t="s">
        <v>25</v>
      </c>
      <c r="F46" t="s">
        <v>64</v>
      </c>
      <c r="G46">
        <v>3</v>
      </c>
      <c r="H46">
        <v>4</v>
      </c>
      <c r="I46">
        <v>100</v>
      </c>
      <c r="J46">
        <v>84</v>
      </c>
      <c r="K46">
        <v>13</v>
      </c>
      <c r="L46">
        <v>11</v>
      </c>
      <c r="M46">
        <v>50</v>
      </c>
      <c r="N46" t="s">
        <v>50</v>
      </c>
      <c r="O46" t="s">
        <v>29</v>
      </c>
      <c r="P46" t="s">
        <v>29</v>
      </c>
      <c r="Q46" t="s">
        <v>29</v>
      </c>
      <c r="R46" t="s">
        <v>542</v>
      </c>
      <c r="S46">
        <v>1</v>
      </c>
      <c r="T46">
        <v>5.5</v>
      </c>
      <c r="U46">
        <v>21.5</v>
      </c>
      <c r="V46">
        <v>6</v>
      </c>
      <c r="W46" t="s">
        <v>556</v>
      </c>
      <c r="Y46" t="str">
        <f t="shared" si="0"/>
        <v>CC3</v>
      </c>
      <c r="Z46">
        <f>VLOOKUP(Y46,Mang_Elev!$Q:$R,2,FALSE)</f>
        <v>0.46500000000000002</v>
      </c>
    </row>
    <row r="47" spans="1:26" x14ac:dyDescent="0.25">
      <c r="A47" s="1">
        <v>45047</v>
      </c>
      <c r="B47" s="2">
        <v>0.56666666666666665</v>
      </c>
      <c r="C47" t="s">
        <v>418</v>
      </c>
      <c r="D47" t="s">
        <v>429</v>
      </c>
      <c r="E47" t="s">
        <v>25</v>
      </c>
      <c r="F47" t="s">
        <v>64</v>
      </c>
      <c r="G47">
        <v>3</v>
      </c>
      <c r="H47">
        <v>5</v>
      </c>
      <c r="I47">
        <v>100</v>
      </c>
      <c r="J47">
        <v>84</v>
      </c>
      <c r="K47">
        <v>13</v>
      </c>
      <c r="L47">
        <v>11</v>
      </c>
      <c r="M47">
        <v>50</v>
      </c>
      <c r="N47" t="s">
        <v>50</v>
      </c>
      <c r="O47" t="s">
        <v>29</v>
      </c>
      <c r="P47" t="s">
        <v>29</v>
      </c>
      <c r="Q47" t="s">
        <v>29</v>
      </c>
      <c r="R47" t="s">
        <v>542</v>
      </c>
      <c r="S47">
        <v>3</v>
      </c>
      <c r="T47">
        <v>7</v>
      </c>
      <c r="U47">
        <v>30</v>
      </c>
      <c r="V47">
        <v>6.5</v>
      </c>
      <c r="W47" t="s">
        <v>556</v>
      </c>
      <c r="Y47" t="str">
        <f t="shared" si="0"/>
        <v>CC3</v>
      </c>
      <c r="Z47">
        <f>VLOOKUP(Y47,Mang_Elev!$Q:$R,2,FALSE)</f>
        <v>0.46500000000000002</v>
      </c>
    </row>
    <row r="48" spans="1:26" x14ac:dyDescent="0.25">
      <c r="A48" s="1">
        <v>45047</v>
      </c>
      <c r="B48" s="2">
        <v>0.66319444444444442</v>
      </c>
      <c r="C48" t="s">
        <v>418</v>
      </c>
      <c r="D48" t="s">
        <v>429</v>
      </c>
      <c r="E48" t="s">
        <v>25</v>
      </c>
      <c r="F48" t="s">
        <v>64</v>
      </c>
      <c r="G48">
        <v>4</v>
      </c>
      <c r="H48">
        <v>1</v>
      </c>
      <c r="I48">
        <v>100</v>
      </c>
      <c r="J48">
        <v>68</v>
      </c>
      <c r="K48">
        <v>118</v>
      </c>
      <c r="L48">
        <v>1</v>
      </c>
      <c r="M48">
        <v>80</v>
      </c>
      <c r="N48" t="s">
        <v>50</v>
      </c>
      <c r="O48" t="s">
        <v>29</v>
      </c>
      <c r="P48" t="s">
        <v>29</v>
      </c>
      <c r="Q48" t="s">
        <v>29</v>
      </c>
      <c r="R48" t="s">
        <v>542</v>
      </c>
      <c r="S48">
        <v>3</v>
      </c>
      <c r="T48">
        <v>7.8</v>
      </c>
      <c r="U48">
        <v>57.9</v>
      </c>
      <c r="V48">
        <v>6</v>
      </c>
      <c r="W48" t="s">
        <v>557</v>
      </c>
      <c r="X48" s="11" t="s">
        <v>558</v>
      </c>
      <c r="Y48" t="str">
        <f t="shared" si="0"/>
        <v>CC4</v>
      </c>
      <c r="Z48">
        <f>VLOOKUP(Y48,Mang_Elev!$Q:$R,2,FALSE)</f>
        <v>0.41199999999999998</v>
      </c>
    </row>
    <row r="49" spans="1:26" x14ac:dyDescent="0.25">
      <c r="A49" s="1">
        <v>45047</v>
      </c>
      <c r="B49" s="2">
        <v>0.66319444444444442</v>
      </c>
      <c r="C49" t="s">
        <v>418</v>
      </c>
      <c r="D49" t="s">
        <v>429</v>
      </c>
      <c r="E49" t="s">
        <v>25</v>
      </c>
      <c r="F49" t="s">
        <v>64</v>
      </c>
      <c r="G49">
        <v>4</v>
      </c>
      <c r="H49">
        <v>2</v>
      </c>
      <c r="I49">
        <v>100</v>
      </c>
      <c r="J49">
        <v>68</v>
      </c>
      <c r="K49">
        <v>118</v>
      </c>
      <c r="L49">
        <v>1</v>
      </c>
      <c r="M49">
        <v>80</v>
      </c>
      <c r="N49" t="s">
        <v>50</v>
      </c>
      <c r="O49" t="s">
        <v>29</v>
      </c>
      <c r="P49" t="s">
        <v>29</v>
      </c>
      <c r="Q49" t="s">
        <v>29</v>
      </c>
      <c r="R49" t="s">
        <v>542</v>
      </c>
      <c r="S49">
        <v>1</v>
      </c>
      <c r="T49">
        <v>5</v>
      </c>
      <c r="U49">
        <v>18.7</v>
      </c>
      <c r="V49">
        <v>6</v>
      </c>
      <c r="W49" t="s">
        <v>557</v>
      </c>
      <c r="Y49" t="str">
        <f t="shared" si="0"/>
        <v>CC4</v>
      </c>
      <c r="Z49">
        <f>VLOOKUP(Y49,Mang_Elev!$Q:$R,2,FALSE)</f>
        <v>0.41199999999999998</v>
      </c>
    </row>
    <row r="50" spans="1:26" x14ac:dyDescent="0.25">
      <c r="A50" s="1">
        <v>45047</v>
      </c>
      <c r="B50" s="2">
        <v>0.66319444444444442</v>
      </c>
      <c r="C50" t="s">
        <v>418</v>
      </c>
      <c r="D50" t="s">
        <v>429</v>
      </c>
      <c r="E50" t="s">
        <v>25</v>
      </c>
      <c r="F50" t="s">
        <v>64</v>
      </c>
      <c r="G50">
        <v>4</v>
      </c>
      <c r="H50">
        <v>3</v>
      </c>
      <c r="I50">
        <v>100</v>
      </c>
      <c r="J50">
        <v>68</v>
      </c>
      <c r="K50">
        <v>118</v>
      </c>
      <c r="L50">
        <v>1</v>
      </c>
      <c r="M50">
        <v>80</v>
      </c>
      <c r="N50" t="s">
        <v>50</v>
      </c>
      <c r="O50" t="s">
        <v>29</v>
      </c>
      <c r="P50" t="s">
        <v>29</v>
      </c>
      <c r="Q50" t="s">
        <v>29</v>
      </c>
      <c r="R50" t="s">
        <v>542</v>
      </c>
      <c r="S50">
        <v>8</v>
      </c>
      <c r="T50">
        <v>13.5</v>
      </c>
      <c r="U50">
        <v>99.5</v>
      </c>
      <c r="V50">
        <v>6</v>
      </c>
      <c r="W50" t="s">
        <v>557</v>
      </c>
      <c r="Y50" t="str">
        <f t="shared" si="0"/>
        <v>CC4</v>
      </c>
      <c r="Z50">
        <f>VLOOKUP(Y50,Mang_Elev!$Q:$R,2,FALSE)</f>
        <v>0.41199999999999998</v>
      </c>
    </row>
    <row r="51" spans="1:26" x14ac:dyDescent="0.25">
      <c r="A51" s="1">
        <v>45047</v>
      </c>
      <c r="B51" s="2">
        <v>0.66319444444444442</v>
      </c>
      <c r="C51" t="s">
        <v>418</v>
      </c>
      <c r="D51" t="s">
        <v>429</v>
      </c>
      <c r="E51" t="s">
        <v>25</v>
      </c>
      <c r="F51" t="s">
        <v>64</v>
      </c>
      <c r="G51">
        <v>4</v>
      </c>
      <c r="H51">
        <v>4</v>
      </c>
      <c r="I51">
        <v>100</v>
      </c>
      <c r="J51">
        <v>68</v>
      </c>
      <c r="K51">
        <v>118</v>
      </c>
      <c r="L51">
        <v>1</v>
      </c>
      <c r="M51">
        <v>80</v>
      </c>
      <c r="N51" t="s">
        <v>50</v>
      </c>
      <c r="O51" t="s">
        <v>29</v>
      </c>
      <c r="P51" t="s">
        <v>29</v>
      </c>
      <c r="Q51" t="s">
        <v>29</v>
      </c>
      <c r="R51" t="s">
        <v>542</v>
      </c>
      <c r="S51">
        <v>1</v>
      </c>
      <c r="T51">
        <v>8</v>
      </c>
      <c r="U51">
        <v>29.8</v>
      </c>
      <c r="V51">
        <v>6</v>
      </c>
      <c r="W51" t="s">
        <v>557</v>
      </c>
      <c r="Y51" t="str">
        <f t="shared" si="0"/>
        <v>CC4</v>
      </c>
      <c r="Z51">
        <f>VLOOKUP(Y51,Mang_Elev!$Q:$R,2,FALSE)</f>
        <v>0.41199999999999998</v>
      </c>
    </row>
    <row r="52" spans="1:26" x14ac:dyDescent="0.25">
      <c r="A52" s="1">
        <v>45047</v>
      </c>
      <c r="B52" s="2">
        <v>0.66319444444444442</v>
      </c>
      <c r="C52" t="s">
        <v>418</v>
      </c>
      <c r="D52" t="s">
        <v>429</v>
      </c>
      <c r="E52" t="s">
        <v>25</v>
      </c>
      <c r="F52" t="s">
        <v>64</v>
      </c>
      <c r="G52">
        <v>4</v>
      </c>
      <c r="H52">
        <v>5</v>
      </c>
      <c r="I52">
        <v>100</v>
      </c>
      <c r="J52">
        <v>68</v>
      </c>
      <c r="K52">
        <v>118</v>
      </c>
      <c r="L52">
        <v>1</v>
      </c>
      <c r="M52">
        <v>80</v>
      </c>
      <c r="N52" t="s">
        <v>50</v>
      </c>
      <c r="O52" t="s">
        <v>29</v>
      </c>
      <c r="P52" t="s">
        <v>29</v>
      </c>
      <c r="Q52" t="s">
        <v>29</v>
      </c>
      <c r="R52" t="s">
        <v>542</v>
      </c>
      <c r="S52">
        <v>3</v>
      </c>
      <c r="T52">
        <v>13</v>
      </c>
      <c r="U52">
        <v>49.9</v>
      </c>
      <c r="V52">
        <v>6.5</v>
      </c>
      <c r="W52" t="s">
        <v>557</v>
      </c>
      <c r="Y52" t="str">
        <f t="shared" si="0"/>
        <v>CC4</v>
      </c>
      <c r="Z52">
        <f>VLOOKUP(Y52,Mang_Elev!$Q:$R,2,FALSE)</f>
        <v>0.41199999999999998</v>
      </c>
    </row>
    <row r="53" spans="1:26" x14ac:dyDescent="0.25">
      <c r="A53" s="1">
        <v>45047</v>
      </c>
      <c r="B53" s="2">
        <v>0.4284722222222222</v>
      </c>
      <c r="C53" t="s">
        <v>418</v>
      </c>
      <c r="D53" t="s">
        <v>429</v>
      </c>
      <c r="E53" t="s">
        <v>25</v>
      </c>
      <c r="F53" t="s">
        <v>64</v>
      </c>
      <c r="G53">
        <v>1</v>
      </c>
      <c r="H53">
        <v>1</v>
      </c>
      <c r="I53">
        <v>100</v>
      </c>
      <c r="J53">
        <v>27</v>
      </c>
      <c r="K53">
        <v>3</v>
      </c>
      <c r="L53">
        <v>0</v>
      </c>
      <c r="M53">
        <v>40</v>
      </c>
      <c r="N53" t="s">
        <v>50</v>
      </c>
      <c r="O53" t="s">
        <v>29</v>
      </c>
      <c r="P53" t="s">
        <v>50</v>
      </c>
      <c r="Q53" t="s">
        <v>29</v>
      </c>
      <c r="R53" t="s">
        <v>542</v>
      </c>
      <c r="S53">
        <v>3</v>
      </c>
      <c r="T53">
        <v>8.5</v>
      </c>
      <c r="U53">
        <v>38.5</v>
      </c>
      <c r="V53">
        <v>5.5</v>
      </c>
      <c r="W53" t="s">
        <v>559</v>
      </c>
      <c r="Y53" t="str">
        <f t="shared" si="0"/>
        <v>CC1</v>
      </c>
      <c r="Z53">
        <f>VLOOKUP(Y53,Mang_Elev!$Q:$R,2,FALSE)</f>
        <v>0.374</v>
      </c>
    </row>
    <row r="54" spans="1:26" x14ac:dyDescent="0.25">
      <c r="A54" s="1">
        <v>45047</v>
      </c>
      <c r="B54" s="2">
        <v>0.4284722222222222</v>
      </c>
      <c r="C54" t="s">
        <v>418</v>
      </c>
      <c r="D54" t="s">
        <v>429</v>
      </c>
      <c r="E54" t="s">
        <v>25</v>
      </c>
      <c r="F54" t="s">
        <v>64</v>
      </c>
      <c r="G54">
        <v>1</v>
      </c>
      <c r="H54">
        <v>2</v>
      </c>
      <c r="I54">
        <v>100</v>
      </c>
      <c r="J54">
        <v>27</v>
      </c>
      <c r="K54">
        <v>3</v>
      </c>
      <c r="L54">
        <v>0</v>
      </c>
      <c r="M54">
        <v>40</v>
      </c>
      <c r="N54" t="s">
        <v>50</v>
      </c>
      <c r="O54" t="s">
        <v>29</v>
      </c>
      <c r="P54" t="s">
        <v>50</v>
      </c>
      <c r="Q54" t="s">
        <v>29</v>
      </c>
      <c r="R54" t="s">
        <v>542</v>
      </c>
      <c r="S54">
        <v>4</v>
      </c>
      <c r="T54">
        <v>4.55</v>
      </c>
      <c r="U54">
        <v>40.5</v>
      </c>
      <c r="V54">
        <v>4</v>
      </c>
      <c r="W54" t="s">
        <v>559</v>
      </c>
      <c r="Y54" t="str">
        <f t="shared" si="0"/>
        <v>CC1</v>
      </c>
      <c r="Z54">
        <f>VLOOKUP(Y54,Mang_Elev!$Q:$R,2,FALSE)</f>
        <v>0.374</v>
      </c>
    </row>
    <row r="55" spans="1:26" x14ac:dyDescent="0.25">
      <c r="A55" s="1">
        <v>45047</v>
      </c>
      <c r="B55" s="2">
        <v>0.4284722222222222</v>
      </c>
      <c r="C55" t="s">
        <v>418</v>
      </c>
      <c r="D55" t="s">
        <v>429</v>
      </c>
      <c r="E55" t="s">
        <v>25</v>
      </c>
      <c r="F55" t="s">
        <v>64</v>
      </c>
      <c r="G55">
        <v>1</v>
      </c>
      <c r="H55">
        <v>3</v>
      </c>
      <c r="I55">
        <v>100</v>
      </c>
      <c r="J55">
        <v>27</v>
      </c>
      <c r="K55">
        <v>3</v>
      </c>
      <c r="L55">
        <v>0</v>
      </c>
      <c r="M55">
        <v>40</v>
      </c>
      <c r="N55" t="s">
        <v>50</v>
      </c>
      <c r="O55" t="s">
        <v>29</v>
      </c>
      <c r="P55" t="s">
        <v>50</v>
      </c>
      <c r="Q55" t="s">
        <v>29</v>
      </c>
      <c r="R55" t="s">
        <v>542</v>
      </c>
      <c r="S55">
        <v>4</v>
      </c>
      <c r="T55">
        <v>10</v>
      </c>
      <c r="U55">
        <v>40.5</v>
      </c>
      <c r="V55">
        <v>5</v>
      </c>
      <c r="W55" t="s">
        <v>559</v>
      </c>
      <c r="Y55" t="str">
        <f t="shared" si="0"/>
        <v>CC1</v>
      </c>
      <c r="Z55">
        <f>VLOOKUP(Y55,Mang_Elev!$Q:$R,2,FALSE)</f>
        <v>0.374</v>
      </c>
    </row>
    <row r="56" spans="1:26" x14ac:dyDescent="0.25">
      <c r="A56" s="1">
        <v>45047</v>
      </c>
      <c r="B56" s="2">
        <v>0.4284722222222222</v>
      </c>
      <c r="C56" t="s">
        <v>418</v>
      </c>
      <c r="D56" t="s">
        <v>429</v>
      </c>
      <c r="E56" t="s">
        <v>25</v>
      </c>
      <c r="F56" t="s">
        <v>64</v>
      </c>
      <c r="G56">
        <v>1</v>
      </c>
      <c r="H56">
        <v>4</v>
      </c>
      <c r="I56">
        <v>100</v>
      </c>
      <c r="J56">
        <v>27</v>
      </c>
      <c r="K56">
        <v>3</v>
      </c>
      <c r="L56">
        <v>0</v>
      </c>
      <c r="M56">
        <v>40</v>
      </c>
      <c r="N56" t="s">
        <v>50</v>
      </c>
      <c r="O56" t="s">
        <v>29</v>
      </c>
      <c r="P56" t="s">
        <v>50</v>
      </c>
      <c r="Q56" t="s">
        <v>29</v>
      </c>
      <c r="R56" t="s">
        <v>542</v>
      </c>
      <c r="S56">
        <v>5</v>
      </c>
      <c r="T56">
        <v>9</v>
      </c>
      <c r="U56">
        <v>39.5</v>
      </c>
      <c r="V56">
        <v>5.5</v>
      </c>
      <c r="W56" t="s">
        <v>559</v>
      </c>
      <c r="Y56" t="str">
        <f t="shared" si="0"/>
        <v>CC1</v>
      </c>
      <c r="Z56">
        <f>VLOOKUP(Y56,Mang_Elev!$Q:$R,2,FALSE)</f>
        <v>0.374</v>
      </c>
    </row>
    <row r="57" spans="1:26" x14ac:dyDescent="0.25">
      <c r="A57" s="1">
        <v>45047</v>
      </c>
      <c r="B57" s="2">
        <v>0.4284722222222222</v>
      </c>
      <c r="C57" t="s">
        <v>418</v>
      </c>
      <c r="D57" t="s">
        <v>429</v>
      </c>
      <c r="E57" t="s">
        <v>25</v>
      </c>
      <c r="F57" t="s">
        <v>64</v>
      </c>
      <c r="G57">
        <v>1</v>
      </c>
      <c r="H57">
        <v>5</v>
      </c>
      <c r="I57">
        <v>100</v>
      </c>
      <c r="J57">
        <v>27</v>
      </c>
      <c r="K57">
        <v>3</v>
      </c>
      <c r="L57">
        <v>0</v>
      </c>
      <c r="M57">
        <v>40</v>
      </c>
      <c r="N57" t="s">
        <v>50</v>
      </c>
      <c r="O57" t="s">
        <v>29</v>
      </c>
      <c r="P57" t="s">
        <v>50</v>
      </c>
      <c r="Q57" t="s">
        <v>29</v>
      </c>
      <c r="R57" t="s">
        <v>542</v>
      </c>
      <c r="S57">
        <v>1</v>
      </c>
      <c r="T57">
        <v>5</v>
      </c>
      <c r="U57">
        <v>28</v>
      </c>
      <c r="V57">
        <v>4</v>
      </c>
      <c r="W57" t="s">
        <v>559</v>
      </c>
      <c r="Y57" t="str">
        <f t="shared" si="0"/>
        <v>CC1</v>
      </c>
      <c r="Z57">
        <f>VLOOKUP(Y57,Mang_Elev!$Q:$R,2,FALSE)</f>
        <v>0.374</v>
      </c>
    </row>
    <row r="58" spans="1:26" x14ac:dyDescent="0.25">
      <c r="A58" s="1">
        <v>45047</v>
      </c>
      <c r="B58" s="2">
        <v>0.48541666666666666</v>
      </c>
      <c r="C58" t="s">
        <v>418</v>
      </c>
      <c r="D58" t="s">
        <v>424</v>
      </c>
      <c r="E58" t="s">
        <v>25</v>
      </c>
      <c r="F58" t="s">
        <v>64</v>
      </c>
      <c r="G58">
        <v>2</v>
      </c>
      <c r="H58">
        <v>1</v>
      </c>
      <c r="I58">
        <v>100</v>
      </c>
      <c r="J58">
        <v>231</v>
      </c>
      <c r="K58">
        <v>85</v>
      </c>
      <c r="L58">
        <v>5</v>
      </c>
      <c r="M58">
        <v>85</v>
      </c>
      <c r="N58" t="s">
        <v>50</v>
      </c>
      <c r="O58" t="s">
        <v>29</v>
      </c>
      <c r="P58" t="s">
        <v>29</v>
      </c>
      <c r="Q58" t="s">
        <v>29</v>
      </c>
      <c r="R58" t="s">
        <v>542</v>
      </c>
      <c r="S58">
        <v>1</v>
      </c>
      <c r="T58">
        <v>4.8</v>
      </c>
      <c r="U58">
        <v>27</v>
      </c>
      <c r="V58">
        <v>5.5</v>
      </c>
      <c r="W58" t="s">
        <v>560</v>
      </c>
      <c r="Y58" t="str">
        <f t="shared" si="0"/>
        <v>CC2</v>
      </c>
      <c r="Z58">
        <f>VLOOKUP(Y58,Mang_Elev!$Q:$R,2,FALSE)</f>
        <v>0.33300000000000002</v>
      </c>
    </row>
    <row r="59" spans="1:26" x14ac:dyDescent="0.25">
      <c r="A59" s="1">
        <v>45047</v>
      </c>
      <c r="B59" s="2">
        <v>0.48541666666666666</v>
      </c>
      <c r="C59" t="s">
        <v>418</v>
      </c>
      <c r="D59" t="s">
        <v>424</v>
      </c>
      <c r="E59" t="s">
        <v>25</v>
      </c>
      <c r="F59" t="s">
        <v>64</v>
      </c>
      <c r="G59">
        <v>2</v>
      </c>
      <c r="H59">
        <v>2</v>
      </c>
      <c r="I59">
        <v>100</v>
      </c>
      <c r="J59">
        <v>231</v>
      </c>
      <c r="K59">
        <v>85</v>
      </c>
      <c r="L59">
        <v>5</v>
      </c>
      <c r="M59">
        <v>85</v>
      </c>
      <c r="N59" t="s">
        <v>50</v>
      </c>
      <c r="O59" t="s">
        <v>29</v>
      </c>
      <c r="P59" t="s">
        <v>29</v>
      </c>
      <c r="Q59" t="s">
        <v>29</v>
      </c>
      <c r="R59" t="s">
        <v>542</v>
      </c>
      <c r="S59">
        <v>2</v>
      </c>
      <c r="T59">
        <v>5</v>
      </c>
      <c r="U59">
        <v>77.5</v>
      </c>
      <c r="V59">
        <v>6</v>
      </c>
      <c r="W59" t="s">
        <v>560</v>
      </c>
      <c r="X59" s="11" t="s">
        <v>561</v>
      </c>
      <c r="Y59" t="str">
        <f t="shared" si="0"/>
        <v>CC2</v>
      </c>
      <c r="Z59">
        <f>VLOOKUP(Y59,Mang_Elev!$Q:$R,2,FALSE)</f>
        <v>0.33300000000000002</v>
      </c>
    </row>
    <row r="60" spans="1:26" x14ac:dyDescent="0.25">
      <c r="A60" s="1">
        <v>45047</v>
      </c>
      <c r="B60" s="2">
        <v>0.48541666666666666</v>
      </c>
      <c r="C60" t="s">
        <v>418</v>
      </c>
      <c r="D60" t="s">
        <v>424</v>
      </c>
      <c r="E60" t="s">
        <v>25</v>
      </c>
      <c r="F60" t="s">
        <v>64</v>
      </c>
      <c r="G60">
        <v>2</v>
      </c>
      <c r="H60">
        <v>3</v>
      </c>
      <c r="I60">
        <v>100</v>
      </c>
      <c r="J60">
        <v>231</v>
      </c>
      <c r="K60">
        <v>85</v>
      </c>
      <c r="L60">
        <v>5</v>
      </c>
      <c r="M60">
        <v>85</v>
      </c>
      <c r="N60" t="s">
        <v>50</v>
      </c>
      <c r="O60" t="s">
        <v>29</v>
      </c>
      <c r="P60" t="s">
        <v>29</v>
      </c>
      <c r="Q60" t="s">
        <v>29</v>
      </c>
      <c r="R60" t="s">
        <v>542</v>
      </c>
      <c r="S60">
        <v>2</v>
      </c>
      <c r="T60">
        <v>8.5</v>
      </c>
      <c r="U60">
        <v>97</v>
      </c>
      <c r="V60">
        <v>5.5</v>
      </c>
      <c r="W60" t="s">
        <v>560</v>
      </c>
      <c r="X60" s="11" t="s">
        <v>562</v>
      </c>
      <c r="Y60" t="str">
        <f t="shared" si="0"/>
        <v>CC2</v>
      </c>
      <c r="Z60">
        <f>VLOOKUP(Y60,Mang_Elev!$Q:$R,2,FALSE)</f>
        <v>0.33300000000000002</v>
      </c>
    </row>
    <row r="61" spans="1:26" x14ac:dyDescent="0.25">
      <c r="A61" s="1">
        <v>45047</v>
      </c>
      <c r="B61" s="2">
        <v>0.48541666666666666</v>
      </c>
      <c r="C61" t="s">
        <v>418</v>
      </c>
      <c r="D61" t="s">
        <v>424</v>
      </c>
      <c r="E61" t="s">
        <v>25</v>
      </c>
      <c r="F61" t="s">
        <v>64</v>
      </c>
      <c r="G61">
        <v>2</v>
      </c>
      <c r="H61">
        <v>4</v>
      </c>
      <c r="I61">
        <v>100</v>
      </c>
      <c r="J61">
        <v>231</v>
      </c>
      <c r="K61">
        <v>85</v>
      </c>
      <c r="L61">
        <v>5</v>
      </c>
      <c r="M61">
        <v>85</v>
      </c>
      <c r="N61" t="s">
        <v>50</v>
      </c>
      <c r="O61" t="s">
        <v>29</v>
      </c>
      <c r="P61" t="s">
        <v>29</v>
      </c>
      <c r="Q61" t="s">
        <v>29</v>
      </c>
      <c r="R61" t="s">
        <v>542</v>
      </c>
      <c r="S61">
        <v>1</v>
      </c>
      <c r="T61">
        <v>5.5</v>
      </c>
      <c r="U61">
        <v>19</v>
      </c>
      <c r="V61">
        <v>6</v>
      </c>
      <c r="W61" t="s">
        <v>560</v>
      </c>
      <c r="Y61" t="str">
        <f t="shared" si="0"/>
        <v>CC2</v>
      </c>
      <c r="Z61">
        <f>VLOOKUP(Y61,Mang_Elev!$Q:$R,2,FALSE)</f>
        <v>0.33300000000000002</v>
      </c>
    </row>
    <row r="62" spans="1:26" x14ac:dyDescent="0.25">
      <c r="A62" s="1">
        <v>45047</v>
      </c>
      <c r="B62" s="2">
        <v>0.48541666666666666</v>
      </c>
      <c r="C62" t="s">
        <v>418</v>
      </c>
      <c r="D62" t="s">
        <v>424</v>
      </c>
      <c r="E62" t="s">
        <v>25</v>
      </c>
      <c r="F62" t="s">
        <v>64</v>
      </c>
      <c r="G62">
        <v>2</v>
      </c>
      <c r="H62">
        <v>5</v>
      </c>
      <c r="I62">
        <v>100</v>
      </c>
      <c r="J62">
        <v>231</v>
      </c>
      <c r="K62">
        <v>85</v>
      </c>
      <c r="L62">
        <v>5</v>
      </c>
      <c r="M62">
        <v>85</v>
      </c>
      <c r="N62" t="s">
        <v>50</v>
      </c>
      <c r="O62" t="s">
        <v>29</v>
      </c>
      <c r="P62" t="s">
        <v>29</v>
      </c>
      <c r="Q62" t="s">
        <v>29</v>
      </c>
      <c r="R62" t="s">
        <v>542</v>
      </c>
      <c r="S62">
        <v>1</v>
      </c>
      <c r="T62">
        <v>3.5</v>
      </c>
      <c r="U62">
        <v>19.5</v>
      </c>
      <c r="V62">
        <v>6</v>
      </c>
      <c r="W62" t="s">
        <v>560</v>
      </c>
      <c r="Y62" t="str">
        <f t="shared" si="0"/>
        <v>CC2</v>
      </c>
      <c r="Z62">
        <f>VLOOKUP(Y62,Mang_Elev!$Q:$R,2,FALSE)</f>
        <v>0.33300000000000002</v>
      </c>
    </row>
    <row r="63" spans="1:26" x14ac:dyDescent="0.25">
      <c r="A63" s="1">
        <v>45048</v>
      </c>
      <c r="B63" s="2">
        <v>0.46527777777777773</v>
      </c>
      <c r="C63" t="s">
        <v>418</v>
      </c>
      <c r="D63" t="s">
        <v>429</v>
      </c>
      <c r="E63" t="s">
        <v>25</v>
      </c>
      <c r="F63" t="s">
        <v>43</v>
      </c>
      <c r="G63">
        <v>2</v>
      </c>
      <c r="H63">
        <v>1</v>
      </c>
      <c r="I63">
        <v>100</v>
      </c>
      <c r="J63">
        <v>22</v>
      </c>
      <c r="K63">
        <v>42</v>
      </c>
      <c r="L63">
        <v>0</v>
      </c>
      <c r="M63">
        <v>50</v>
      </c>
      <c r="N63" t="s">
        <v>50</v>
      </c>
      <c r="O63" t="s">
        <v>29</v>
      </c>
      <c r="P63" t="s">
        <v>50</v>
      </c>
      <c r="Q63" t="s">
        <v>29</v>
      </c>
      <c r="R63" t="s">
        <v>542</v>
      </c>
      <c r="S63">
        <v>1</v>
      </c>
      <c r="T63">
        <v>6.5</v>
      </c>
      <c r="U63">
        <v>25</v>
      </c>
      <c r="V63">
        <v>5</v>
      </c>
      <c r="W63" t="s">
        <v>563</v>
      </c>
      <c r="Y63" t="str">
        <f t="shared" si="0"/>
        <v>AI2</v>
      </c>
      <c r="Z63">
        <f>VLOOKUP(Y63,Mang_Elev!$Q:$R,2,FALSE)</f>
        <v>0.53</v>
      </c>
    </row>
    <row r="64" spans="1:26" x14ac:dyDescent="0.25">
      <c r="A64" s="1">
        <v>45048</v>
      </c>
      <c r="B64" s="2">
        <v>0.46527777777777773</v>
      </c>
      <c r="C64" t="s">
        <v>418</v>
      </c>
      <c r="D64" t="s">
        <v>429</v>
      </c>
      <c r="E64" t="s">
        <v>25</v>
      </c>
      <c r="F64" t="s">
        <v>43</v>
      </c>
      <c r="G64">
        <v>2</v>
      </c>
      <c r="H64">
        <v>2</v>
      </c>
      <c r="I64">
        <v>100</v>
      </c>
      <c r="J64">
        <v>22</v>
      </c>
      <c r="K64">
        <v>42</v>
      </c>
      <c r="L64">
        <v>0</v>
      </c>
      <c r="M64">
        <v>50</v>
      </c>
      <c r="N64" t="s">
        <v>50</v>
      </c>
      <c r="O64" t="s">
        <v>29</v>
      </c>
      <c r="P64" t="s">
        <v>50</v>
      </c>
      <c r="Q64" t="s">
        <v>29</v>
      </c>
      <c r="R64" t="s">
        <v>542</v>
      </c>
      <c r="S64">
        <v>1</v>
      </c>
      <c r="T64">
        <v>3.5</v>
      </c>
      <c r="U64">
        <v>17.399999999999999</v>
      </c>
      <c r="V64">
        <v>4.5</v>
      </c>
      <c r="W64" t="s">
        <v>563</v>
      </c>
      <c r="Y64" t="str">
        <f t="shared" si="0"/>
        <v>AI2</v>
      </c>
      <c r="Z64">
        <f>VLOOKUP(Y64,Mang_Elev!$Q:$R,2,FALSE)</f>
        <v>0.53</v>
      </c>
    </row>
    <row r="65" spans="1:26" x14ac:dyDescent="0.25">
      <c r="A65" s="1">
        <v>45048</v>
      </c>
      <c r="B65" s="2">
        <v>0.46527777777777773</v>
      </c>
      <c r="C65" t="s">
        <v>418</v>
      </c>
      <c r="D65" t="s">
        <v>429</v>
      </c>
      <c r="E65" t="s">
        <v>25</v>
      </c>
      <c r="F65" t="s">
        <v>43</v>
      </c>
      <c r="G65">
        <v>2</v>
      </c>
      <c r="H65">
        <v>3</v>
      </c>
      <c r="I65">
        <v>100</v>
      </c>
      <c r="J65">
        <v>22</v>
      </c>
      <c r="K65">
        <v>42</v>
      </c>
      <c r="L65">
        <v>0</v>
      </c>
      <c r="M65">
        <v>50</v>
      </c>
      <c r="N65" t="s">
        <v>50</v>
      </c>
      <c r="O65" t="s">
        <v>29</v>
      </c>
      <c r="P65" t="s">
        <v>50</v>
      </c>
      <c r="Q65" t="s">
        <v>29</v>
      </c>
      <c r="R65" t="s">
        <v>542</v>
      </c>
      <c r="S65">
        <v>3</v>
      </c>
      <c r="T65">
        <v>2.4</v>
      </c>
      <c r="U65">
        <v>16.600000000000001</v>
      </c>
      <c r="V65">
        <v>2.8</v>
      </c>
      <c r="W65" t="s">
        <v>563</v>
      </c>
      <c r="Y65" t="str">
        <f t="shared" si="0"/>
        <v>AI2</v>
      </c>
      <c r="Z65">
        <f>VLOOKUP(Y65,Mang_Elev!$Q:$R,2,FALSE)</f>
        <v>0.53</v>
      </c>
    </row>
    <row r="66" spans="1:26" x14ac:dyDescent="0.25">
      <c r="A66" s="1">
        <v>45048</v>
      </c>
      <c r="B66" s="2">
        <v>0.46527777777777773</v>
      </c>
      <c r="C66" t="s">
        <v>418</v>
      </c>
      <c r="D66" t="s">
        <v>429</v>
      </c>
      <c r="E66" t="s">
        <v>25</v>
      </c>
      <c r="F66" t="s">
        <v>43</v>
      </c>
      <c r="G66">
        <v>2</v>
      </c>
      <c r="H66">
        <v>4</v>
      </c>
      <c r="I66">
        <v>100</v>
      </c>
      <c r="J66">
        <v>22</v>
      </c>
      <c r="K66">
        <v>42</v>
      </c>
      <c r="L66">
        <v>0</v>
      </c>
      <c r="M66">
        <v>50</v>
      </c>
      <c r="N66" t="s">
        <v>50</v>
      </c>
      <c r="O66" t="s">
        <v>29</v>
      </c>
      <c r="P66" t="s">
        <v>50</v>
      </c>
      <c r="Q66" t="s">
        <v>29</v>
      </c>
      <c r="R66" t="s">
        <v>542</v>
      </c>
      <c r="S66">
        <v>2</v>
      </c>
      <c r="T66">
        <v>7</v>
      </c>
      <c r="U66">
        <v>29.1</v>
      </c>
      <c r="V66">
        <v>5.5</v>
      </c>
      <c r="W66" t="s">
        <v>563</v>
      </c>
      <c r="Y66" t="str">
        <f t="shared" si="0"/>
        <v>AI2</v>
      </c>
      <c r="Z66">
        <f>VLOOKUP(Y66,Mang_Elev!$Q:$R,2,FALSE)</f>
        <v>0.53</v>
      </c>
    </row>
    <row r="67" spans="1:26" x14ac:dyDescent="0.25">
      <c r="A67" s="1">
        <v>45048</v>
      </c>
      <c r="B67" s="2">
        <v>0.46527777777777773</v>
      </c>
      <c r="C67" t="s">
        <v>418</v>
      </c>
      <c r="D67" t="s">
        <v>429</v>
      </c>
      <c r="E67" t="s">
        <v>25</v>
      </c>
      <c r="F67" t="s">
        <v>43</v>
      </c>
      <c r="G67">
        <v>2</v>
      </c>
      <c r="H67">
        <v>5</v>
      </c>
      <c r="I67">
        <v>100</v>
      </c>
      <c r="J67">
        <v>22</v>
      </c>
      <c r="K67">
        <v>42</v>
      </c>
      <c r="L67">
        <v>0</v>
      </c>
      <c r="M67">
        <v>50</v>
      </c>
      <c r="N67" t="s">
        <v>50</v>
      </c>
      <c r="O67" t="s">
        <v>29</v>
      </c>
      <c r="P67" t="s">
        <v>50</v>
      </c>
      <c r="Q67" t="s">
        <v>29</v>
      </c>
      <c r="R67" t="s">
        <v>542</v>
      </c>
      <c r="S67">
        <v>4</v>
      </c>
      <c r="T67">
        <v>17.5</v>
      </c>
      <c r="U67">
        <v>103</v>
      </c>
      <c r="V67">
        <v>6</v>
      </c>
      <c r="W67" t="s">
        <v>563</v>
      </c>
      <c r="Y67" t="str">
        <f t="shared" ref="Y67:Y130" si="1">_xlfn.CONCAT(F67,G67)</f>
        <v>AI2</v>
      </c>
      <c r="Z67">
        <f>VLOOKUP(Y67,Mang_Elev!$Q:$R,2,FALSE)</f>
        <v>0.53</v>
      </c>
    </row>
    <row r="68" spans="1:26" x14ac:dyDescent="0.25">
      <c r="A68" s="1">
        <v>45048</v>
      </c>
      <c r="B68" s="2">
        <v>0.49861111111111112</v>
      </c>
      <c r="C68" t="s">
        <v>418</v>
      </c>
      <c r="D68" t="s">
        <v>424</v>
      </c>
      <c r="E68" t="s">
        <v>25</v>
      </c>
      <c r="F68" t="s">
        <v>43</v>
      </c>
      <c r="G68">
        <v>3</v>
      </c>
      <c r="H68">
        <v>1</v>
      </c>
      <c r="I68">
        <v>100</v>
      </c>
      <c r="J68">
        <v>47</v>
      </c>
      <c r="K68">
        <v>56</v>
      </c>
      <c r="L68">
        <v>8</v>
      </c>
      <c r="M68">
        <v>90</v>
      </c>
      <c r="N68" t="s">
        <v>50</v>
      </c>
      <c r="O68" t="s">
        <v>29</v>
      </c>
      <c r="P68" t="s">
        <v>50</v>
      </c>
      <c r="Q68" t="s">
        <v>29</v>
      </c>
      <c r="R68" t="s">
        <v>542</v>
      </c>
      <c r="S68">
        <v>1</v>
      </c>
      <c r="T68">
        <v>3.9</v>
      </c>
      <c r="U68">
        <v>15.8</v>
      </c>
      <c r="V68">
        <v>3.2</v>
      </c>
      <c r="Y68" t="str">
        <f t="shared" si="1"/>
        <v>AI3</v>
      </c>
      <c r="Z68">
        <f>VLOOKUP(Y68,Mang_Elev!$Q:$R,2,FALSE)</f>
        <v>0.496</v>
      </c>
    </row>
    <row r="69" spans="1:26" x14ac:dyDescent="0.25">
      <c r="A69" s="1">
        <v>45048</v>
      </c>
      <c r="B69" s="2">
        <v>0.49861111111111112</v>
      </c>
      <c r="C69" t="s">
        <v>418</v>
      </c>
      <c r="D69" t="s">
        <v>424</v>
      </c>
      <c r="E69" t="s">
        <v>25</v>
      </c>
      <c r="F69" t="s">
        <v>43</v>
      </c>
      <c r="G69">
        <v>3</v>
      </c>
      <c r="H69">
        <v>2</v>
      </c>
      <c r="I69">
        <v>100</v>
      </c>
      <c r="J69">
        <v>47</v>
      </c>
      <c r="K69">
        <v>56</v>
      </c>
      <c r="L69">
        <v>8</v>
      </c>
      <c r="M69">
        <v>90</v>
      </c>
      <c r="N69" t="s">
        <v>50</v>
      </c>
      <c r="O69" t="s">
        <v>29</v>
      </c>
      <c r="P69" t="s">
        <v>50</v>
      </c>
      <c r="Q69" t="s">
        <v>29</v>
      </c>
      <c r="R69" t="s">
        <v>542</v>
      </c>
      <c r="S69">
        <v>1</v>
      </c>
      <c r="T69">
        <v>3.5</v>
      </c>
      <c r="U69">
        <v>14.2</v>
      </c>
      <c r="V69">
        <v>3.2</v>
      </c>
      <c r="Y69" t="str">
        <f t="shared" si="1"/>
        <v>AI3</v>
      </c>
      <c r="Z69">
        <f>VLOOKUP(Y69,Mang_Elev!$Q:$R,2,FALSE)</f>
        <v>0.496</v>
      </c>
    </row>
    <row r="70" spans="1:26" x14ac:dyDescent="0.25">
      <c r="A70" s="1">
        <v>45048</v>
      </c>
      <c r="B70" s="2">
        <v>0.49861111111111112</v>
      </c>
      <c r="C70" t="s">
        <v>418</v>
      </c>
      <c r="D70" t="s">
        <v>424</v>
      </c>
      <c r="E70" t="s">
        <v>25</v>
      </c>
      <c r="F70" t="s">
        <v>43</v>
      </c>
      <c r="G70">
        <v>3</v>
      </c>
      <c r="H70">
        <v>3</v>
      </c>
      <c r="I70">
        <v>100</v>
      </c>
      <c r="J70">
        <v>47</v>
      </c>
      <c r="K70">
        <v>56</v>
      </c>
      <c r="L70">
        <v>8</v>
      </c>
      <c r="M70">
        <v>90</v>
      </c>
      <c r="N70" t="s">
        <v>50</v>
      </c>
      <c r="O70" t="s">
        <v>29</v>
      </c>
      <c r="P70" t="s">
        <v>50</v>
      </c>
      <c r="Q70" t="s">
        <v>29</v>
      </c>
      <c r="R70" t="s">
        <v>542</v>
      </c>
      <c r="S70">
        <v>1</v>
      </c>
      <c r="T70">
        <v>4</v>
      </c>
      <c r="U70">
        <v>22.6</v>
      </c>
      <c r="V70">
        <v>3</v>
      </c>
      <c r="Y70" t="str">
        <f t="shared" si="1"/>
        <v>AI3</v>
      </c>
      <c r="Z70">
        <f>VLOOKUP(Y70,Mang_Elev!$Q:$R,2,FALSE)</f>
        <v>0.496</v>
      </c>
    </row>
    <row r="71" spans="1:26" x14ac:dyDescent="0.25">
      <c r="A71" s="1">
        <v>45048</v>
      </c>
      <c r="B71" s="2">
        <v>0.49861111111111112</v>
      </c>
      <c r="C71" t="s">
        <v>418</v>
      </c>
      <c r="D71" t="s">
        <v>424</v>
      </c>
      <c r="E71" t="s">
        <v>25</v>
      </c>
      <c r="F71" t="s">
        <v>43</v>
      </c>
      <c r="G71">
        <v>3</v>
      </c>
      <c r="H71">
        <v>4</v>
      </c>
      <c r="I71">
        <v>100</v>
      </c>
      <c r="J71">
        <v>47</v>
      </c>
      <c r="K71">
        <v>56</v>
      </c>
      <c r="L71">
        <v>8</v>
      </c>
      <c r="M71">
        <v>90</v>
      </c>
      <c r="N71" t="s">
        <v>50</v>
      </c>
      <c r="O71" t="s">
        <v>29</v>
      </c>
      <c r="P71" t="s">
        <v>50</v>
      </c>
      <c r="Q71" t="s">
        <v>29</v>
      </c>
      <c r="R71" t="s">
        <v>542</v>
      </c>
      <c r="S71">
        <v>5</v>
      </c>
      <c r="T71">
        <v>8</v>
      </c>
      <c r="U71">
        <f>268+114.5</f>
        <v>382.5</v>
      </c>
      <c r="V71">
        <v>5.5</v>
      </c>
      <c r="Y71" t="str">
        <f t="shared" si="1"/>
        <v>AI3</v>
      </c>
      <c r="Z71">
        <f>VLOOKUP(Y71,Mang_Elev!$Q:$R,2,FALSE)</f>
        <v>0.496</v>
      </c>
    </row>
    <row r="72" spans="1:26" x14ac:dyDescent="0.25">
      <c r="A72" s="1">
        <v>45048</v>
      </c>
      <c r="B72" s="2">
        <v>0.49861111111111112</v>
      </c>
      <c r="C72" t="s">
        <v>418</v>
      </c>
      <c r="D72" t="s">
        <v>424</v>
      </c>
      <c r="E72" t="s">
        <v>25</v>
      </c>
      <c r="F72" t="s">
        <v>43</v>
      </c>
      <c r="G72">
        <v>3</v>
      </c>
      <c r="H72">
        <v>5</v>
      </c>
      <c r="I72">
        <v>100</v>
      </c>
      <c r="J72">
        <v>47</v>
      </c>
      <c r="K72">
        <v>56</v>
      </c>
      <c r="L72">
        <v>8</v>
      </c>
      <c r="M72">
        <v>90</v>
      </c>
      <c r="N72" t="s">
        <v>50</v>
      </c>
      <c r="O72" t="s">
        <v>29</v>
      </c>
      <c r="P72" t="s">
        <v>50</v>
      </c>
      <c r="Q72" t="s">
        <v>29</v>
      </c>
      <c r="R72" t="s">
        <v>542</v>
      </c>
      <c r="S72">
        <v>2</v>
      </c>
      <c r="T72">
        <v>3.5</v>
      </c>
      <c r="U72">
        <v>22.9</v>
      </c>
      <c r="V72">
        <v>3</v>
      </c>
      <c r="Y72" t="str">
        <f t="shared" si="1"/>
        <v>AI3</v>
      </c>
      <c r="Z72">
        <f>VLOOKUP(Y72,Mang_Elev!$Q:$R,2,FALSE)</f>
        <v>0.496</v>
      </c>
    </row>
    <row r="73" spans="1:26" x14ac:dyDescent="0.25">
      <c r="A73" s="1">
        <v>45047</v>
      </c>
      <c r="B73" s="2">
        <v>0.6972222222222223</v>
      </c>
      <c r="C73" t="s">
        <v>418</v>
      </c>
      <c r="D73" t="s">
        <v>429</v>
      </c>
      <c r="E73" t="s">
        <v>25</v>
      </c>
      <c r="F73" t="s">
        <v>64</v>
      </c>
      <c r="G73">
        <v>5</v>
      </c>
      <c r="H73">
        <v>1</v>
      </c>
      <c r="I73">
        <v>100</v>
      </c>
      <c r="J73">
        <v>28</v>
      </c>
      <c r="K73">
        <v>23</v>
      </c>
      <c r="L73">
        <v>10</v>
      </c>
      <c r="M73">
        <v>40</v>
      </c>
      <c r="N73" t="s">
        <v>50</v>
      </c>
      <c r="O73" t="s">
        <v>29</v>
      </c>
      <c r="P73" t="s">
        <v>29</v>
      </c>
      <c r="Q73" t="s">
        <v>29</v>
      </c>
      <c r="R73" t="s">
        <v>542</v>
      </c>
      <c r="S73">
        <v>3</v>
      </c>
      <c r="T73">
        <v>11.5</v>
      </c>
      <c r="U73">
        <v>57.3</v>
      </c>
      <c r="V73">
        <v>7.5</v>
      </c>
      <c r="W73" t="s">
        <v>564</v>
      </c>
      <c r="X73" s="11" t="s">
        <v>565</v>
      </c>
      <c r="Y73" t="str">
        <f t="shared" si="1"/>
        <v>CC5</v>
      </c>
      <c r="Z73">
        <f>VLOOKUP(Y73,Mang_Elev!$Q:$R,2,FALSE)</f>
        <v>0.35</v>
      </c>
    </row>
    <row r="74" spans="1:26" x14ac:dyDescent="0.25">
      <c r="A74" s="1">
        <v>45047</v>
      </c>
      <c r="B74" s="2">
        <v>0.6972222222222223</v>
      </c>
      <c r="C74" t="s">
        <v>418</v>
      </c>
      <c r="D74" t="s">
        <v>429</v>
      </c>
      <c r="E74" t="s">
        <v>25</v>
      </c>
      <c r="F74" t="s">
        <v>64</v>
      </c>
      <c r="G74">
        <v>5</v>
      </c>
      <c r="H74">
        <v>2</v>
      </c>
      <c r="I74">
        <v>100</v>
      </c>
      <c r="J74">
        <v>28</v>
      </c>
      <c r="K74">
        <v>23</v>
      </c>
      <c r="L74">
        <v>10</v>
      </c>
      <c r="M74">
        <v>40</v>
      </c>
      <c r="N74" t="s">
        <v>50</v>
      </c>
      <c r="O74" t="s">
        <v>29</v>
      </c>
      <c r="P74" t="s">
        <v>29</v>
      </c>
      <c r="Q74" t="s">
        <v>29</v>
      </c>
      <c r="R74" t="s">
        <v>542</v>
      </c>
      <c r="S74">
        <v>4</v>
      </c>
      <c r="T74">
        <v>12</v>
      </c>
      <c r="U74">
        <v>65</v>
      </c>
      <c r="V74">
        <v>7</v>
      </c>
      <c r="W74" t="s">
        <v>564</v>
      </c>
      <c r="Y74" t="str">
        <f t="shared" si="1"/>
        <v>CC5</v>
      </c>
      <c r="Z74">
        <f>VLOOKUP(Y74,Mang_Elev!$Q:$R,2,FALSE)</f>
        <v>0.35</v>
      </c>
    </row>
    <row r="75" spans="1:26" x14ac:dyDescent="0.25">
      <c r="A75" s="1">
        <v>45047</v>
      </c>
      <c r="B75" s="2">
        <v>0.6972222222222223</v>
      </c>
      <c r="C75" t="s">
        <v>418</v>
      </c>
      <c r="D75" t="s">
        <v>429</v>
      </c>
      <c r="E75" t="s">
        <v>25</v>
      </c>
      <c r="F75" t="s">
        <v>64</v>
      </c>
      <c r="G75">
        <v>5</v>
      </c>
      <c r="H75">
        <v>3</v>
      </c>
      <c r="I75">
        <v>100</v>
      </c>
      <c r="J75">
        <v>28</v>
      </c>
      <c r="K75">
        <v>23</v>
      </c>
      <c r="L75">
        <v>10</v>
      </c>
      <c r="M75">
        <v>40</v>
      </c>
      <c r="N75" t="s">
        <v>50</v>
      </c>
      <c r="O75" t="s">
        <v>29</v>
      </c>
      <c r="P75" t="s">
        <v>29</v>
      </c>
      <c r="Q75" t="s">
        <v>29</v>
      </c>
      <c r="R75" t="s">
        <v>542</v>
      </c>
      <c r="S75">
        <v>2</v>
      </c>
      <c r="T75">
        <v>9</v>
      </c>
      <c r="U75">
        <v>31.5</v>
      </c>
      <c r="V75">
        <v>5</v>
      </c>
      <c r="W75" t="s">
        <v>564</v>
      </c>
      <c r="X75" s="11" t="s">
        <v>566</v>
      </c>
      <c r="Y75" t="str">
        <f t="shared" si="1"/>
        <v>CC5</v>
      </c>
      <c r="Z75">
        <f>VLOOKUP(Y75,Mang_Elev!$Q:$R,2,FALSE)</f>
        <v>0.35</v>
      </c>
    </row>
    <row r="76" spans="1:26" x14ac:dyDescent="0.25">
      <c r="A76" s="1">
        <v>45047</v>
      </c>
      <c r="B76" s="2">
        <v>0.6972222222222223</v>
      </c>
      <c r="C76" t="s">
        <v>418</v>
      </c>
      <c r="D76" t="s">
        <v>429</v>
      </c>
      <c r="E76" t="s">
        <v>25</v>
      </c>
      <c r="F76" t="s">
        <v>64</v>
      </c>
      <c r="G76">
        <v>5</v>
      </c>
      <c r="H76">
        <v>4</v>
      </c>
      <c r="I76">
        <v>100</v>
      </c>
      <c r="J76">
        <v>28</v>
      </c>
      <c r="K76">
        <v>23</v>
      </c>
      <c r="L76">
        <v>10</v>
      </c>
      <c r="M76">
        <v>40</v>
      </c>
      <c r="N76" t="s">
        <v>50</v>
      </c>
      <c r="O76" t="s">
        <v>29</v>
      </c>
      <c r="P76" t="s">
        <v>29</v>
      </c>
      <c r="Q76" t="s">
        <v>29</v>
      </c>
      <c r="R76" t="s">
        <v>542</v>
      </c>
      <c r="S76">
        <v>2</v>
      </c>
      <c r="T76">
        <v>6</v>
      </c>
      <c r="U76">
        <v>37</v>
      </c>
      <c r="V76">
        <v>5.5</v>
      </c>
      <c r="W76" t="s">
        <v>564</v>
      </c>
      <c r="X76" s="11" t="s">
        <v>567</v>
      </c>
      <c r="Y76" t="str">
        <f t="shared" si="1"/>
        <v>CC5</v>
      </c>
      <c r="Z76">
        <f>VLOOKUP(Y76,Mang_Elev!$Q:$R,2,FALSE)</f>
        <v>0.35</v>
      </c>
    </row>
    <row r="77" spans="1:26" x14ac:dyDescent="0.25">
      <c r="A77" s="1">
        <v>45047</v>
      </c>
      <c r="B77" s="2">
        <v>0.6972222222222223</v>
      </c>
      <c r="C77" t="s">
        <v>418</v>
      </c>
      <c r="D77" t="s">
        <v>429</v>
      </c>
      <c r="E77" t="s">
        <v>25</v>
      </c>
      <c r="F77" t="s">
        <v>64</v>
      </c>
      <c r="G77">
        <v>5</v>
      </c>
      <c r="H77">
        <v>5</v>
      </c>
      <c r="I77">
        <v>100</v>
      </c>
      <c r="J77">
        <v>28</v>
      </c>
      <c r="K77">
        <v>23</v>
      </c>
      <c r="L77">
        <v>10</v>
      </c>
      <c r="M77">
        <v>40</v>
      </c>
      <c r="N77" t="s">
        <v>50</v>
      </c>
      <c r="O77" t="s">
        <v>29</v>
      </c>
      <c r="P77" t="s">
        <v>29</v>
      </c>
      <c r="Q77" t="s">
        <v>29</v>
      </c>
      <c r="R77" t="s">
        <v>568</v>
      </c>
      <c r="S77">
        <v>2</v>
      </c>
      <c r="T77">
        <v>7</v>
      </c>
      <c r="U77">
        <v>38.5</v>
      </c>
      <c r="V77">
        <v>6</v>
      </c>
      <c r="W77" t="s">
        <v>564</v>
      </c>
      <c r="Y77" t="str">
        <f t="shared" si="1"/>
        <v>CC5</v>
      </c>
      <c r="Z77">
        <f>VLOOKUP(Y77,Mang_Elev!$Q:$R,2,FALSE)</f>
        <v>0.35</v>
      </c>
    </row>
    <row r="78" spans="1:26" x14ac:dyDescent="0.25">
      <c r="A78" s="1">
        <v>45047</v>
      </c>
      <c r="B78" s="2">
        <v>0.43541666666666662</v>
      </c>
      <c r="C78" t="s">
        <v>431</v>
      </c>
      <c r="D78" t="s">
        <v>424</v>
      </c>
      <c r="E78" t="s">
        <v>25</v>
      </c>
      <c r="F78" t="s">
        <v>43</v>
      </c>
      <c r="G78">
        <v>1</v>
      </c>
      <c r="H78">
        <v>1</v>
      </c>
      <c r="I78">
        <v>100</v>
      </c>
      <c r="J78">
        <v>33</v>
      </c>
      <c r="K78">
        <v>24</v>
      </c>
      <c r="L78">
        <v>18</v>
      </c>
      <c r="M78">
        <v>85</v>
      </c>
      <c r="N78" t="s">
        <v>50</v>
      </c>
      <c r="O78" t="s">
        <v>29</v>
      </c>
      <c r="P78" t="s">
        <v>29</v>
      </c>
      <c r="Q78" t="s">
        <v>29</v>
      </c>
      <c r="R78" t="s">
        <v>542</v>
      </c>
      <c r="S78">
        <v>1</v>
      </c>
      <c r="T78">
        <v>5</v>
      </c>
      <c r="U78">
        <v>52.2</v>
      </c>
      <c r="V78">
        <v>9</v>
      </c>
      <c r="W78" t="s">
        <v>569</v>
      </c>
      <c r="X78" s="11" t="s">
        <v>565</v>
      </c>
      <c r="Y78" t="str">
        <f t="shared" si="1"/>
        <v>AI1</v>
      </c>
      <c r="Z78">
        <f>VLOOKUP(Y78,Mang_Elev!$Q:$R,2,FALSE)</f>
        <v>0.46</v>
      </c>
    </row>
    <row r="79" spans="1:26" x14ac:dyDescent="0.25">
      <c r="A79" s="1">
        <v>45047</v>
      </c>
      <c r="B79" s="2">
        <v>0.43541666666666662</v>
      </c>
      <c r="C79" t="s">
        <v>431</v>
      </c>
      <c r="D79" t="s">
        <v>424</v>
      </c>
      <c r="E79" t="s">
        <v>25</v>
      </c>
      <c r="F79" t="s">
        <v>43</v>
      </c>
      <c r="G79">
        <v>1</v>
      </c>
      <c r="H79">
        <v>2</v>
      </c>
      <c r="I79">
        <v>100</v>
      </c>
      <c r="J79">
        <v>33</v>
      </c>
      <c r="K79">
        <v>24</v>
      </c>
      <c r="L79">
        <v>18</v>
      </c>
      <c r="M79">
        <v>85</v>
      </c>
      <c r="N79" t="s">
        <v>50</v>
      </c>
      <c r="O79" t="s">
        <v>29</v>
      </c>
      <c r="P79" t="s">
        <v>29</v>
      </c>
      <c r="Q79" t="s">
        <v>29</v>
      </c>
      <c r="R79" t="s">
        <v>542</v>
      </c>
      <c r="S79">
        <v>2</v>
      </c>
      <c r="T79">
        <v>7.5</v>
      </c>
      <c r="U79">
        <f>48.8+114.5</f>
        <v>163.30000000000001</v>
      </c>
      <c r="V79">
        <v>8</v>
      </c>
      <c r="W79" t="s">
        <v>569</v>
      </c>
      <c r="Y79" t="str">
        <f t="shared" si="1"/>
        <v>AI1</v>
      </c>
      <c r="Z79">
        <f>VLOOKUP(Y79,Mang_Elev!$Q:$R,2,FALSE)</f>
        <v>0.46</v>
      </c>
    </row>
    <row r="80" spans="1:26" x14ac:dyDescent="0.25">
      <c r="A80" s="1">
        <v>45047</v>
      </c>
      <c r="B80" s="2">
        <v>0.43541666666666662</v>
      </c>
      <c r="C80" t="s">
        <v>431</v>
      </c>
      <c r="D80" t="s">
        <v>424</v>
      </c>
      <c r="E80" t="s">
        <v>25</v>
      </c>
      <c r="F80" t="s">
        <v>43</v>
      </c>
      <c r="G80">
        <v>1</v>
      </c>
      <c r="H80">
        <v>3</v>
      </c>
      <c r="I80">
        <v>100</v>
      </c>
      <c r="J80">
        <v>33</v>
      </c>
      <c r="K80">
        <v>24</v>
      </c>
      <c r="L80">
        <v>18</v>
      </c>
      <c r="M80">
        <v>85</v>
      </c>
      <c r="N80" t="s">
        <v>50</v>
      </c>
      <c r="O80" t="s">
        <v>29</v>
      </c>
      <c r="P80" t="s">
        <v>29</v>
      </c>
      <c r="Q80" t="s">
        <v>29</v>
      </c>
      <c r="R80" t="s">
        <v>542</v>
      </c>
      <c r="S80">
        <v>1</v>
      </c>
      <c r="T80">
        <v>5.5</v>
      </c>
      <c r="U80">
        <v>59.1</v>
      </c>
      <c r="V80">
        <v>8</v>
      </c>
      <c r="W80" t="s">
        <v>569</v>
      </c>
      <c r="X80" s="11" t="s">
        <v>567</v>
      </c>
      <c r="Y80" t="str">
        <f t="shared" si="1"/>
        <v>AI1</v>
      </c>
      <c r="Z80">
        <f>VLOOKUP(Y80,Mang_Elev!$Q:$R,2,FALSE)</f>
        <v>0.46</v>
      </c>
    </row>
    <row r="81" spans="1:26" x14ac:dyDescent="0.25">
      <c r="A81" s="1">
        <v>45047</v>
      </c>
      <c r="B81" s="2">
        <v>0.43541666666666662</v>
      </c>
      <c r="C81" t="s">
        <v>431</v>
      </c>
      <c r="D81" t="s">
        <v>424</v>
      </c>
      <c r="E81" t="s">
        <v>25</v>
      </c>
      <c r="F81" t="s">
        <v>43</v>
      </c>
      <c r="G81">
        <v>1</v>
      </c>
      <c r="H81">
        <v>4</v>
      </c>
      <c r="I81">
        <v>100</v>
      </c>
      <c r="J81">
        <v>33</v>
      </c>
      <c r="K81">
        <v>24</v>
      </c>
      <c r="L81">
        <v>18</v>
      </c>
      <c r="M81">
        <v>85</v>
      </c>
      <c r="N81" t="s">
        <v>50</v>
      </c>
      <c r="O81" t="s">
        <v>29</v>
      </c>
      <c r="P81" t="s">
        <v>29</v>
      </c>
      <c r="Q81" t="s">
        <v>29</v>
      </c>
      <c r="R81" t="s">
        <v>542</v>
      </c>
      <c r="S81">
        <v>2</v>
      </c>
      <c r="T81">
        <v>12.5</v>
      </c>
      <c r="U81">
        <v>62.4</v>
      </c>
      <c r="V81">
        <v>8</v>
      </c>
      <c r="W81" t="s">
        <v>569</v>
      </c>
      <c r="Y81" t="str">
        <f t="shared" si="1"/>
        <v>AI1</v>
      </c>
      <c r="Z81">
        <f>VLOOKUP(Y81,Mang_Elev!$Q:$R,2,FALSE)</f>
        <v>0.46</v>
      </c>
    </row>
    <row r="82" spans="1:26" x14ac:dyDescent="0.25">
      <c r="A82" s="1">
        <v>45047</v>
      </c>
      <c r="B82" s="2">
        <v>0.43541666666666662</v>
      </c>
      <c r="C82" t="s">
        <v>431</v>
      </c>
      <c r="D82" t="s">
        <v>424</v>
      </c>
      <c r="E82" t="s">
        <v>25</v>
      </c>
      <c r="F82" t="s">
        <v>43</v>
      </c>
      <c r="G82">
        <v>1</v>
      </c>
      <c r="H82">
        <v>5</v>
      </c>
      <c r="I82">
        <v>100</v>
      </c>
      <c r="J82">
        <v>33</v>
      </c>
      <c r="K82">
        <v>24</v>
      </c>
      <c r="L82">
        <v>18</v>
      </c>
      <c r="M82">
        <v>85</v>
      </c>
      <c r="N82" t="s">
        <v>50</v>
      </c>
      <c r="O82" t="s">
        <v>29</v>
      </c>
      <c r="P82" t="s">
        <v>29</v>
      </c>
      <c r="Q82" t="s">
        <v>29</v>
      </c>
      <c r="R82" t="s">
        <v>542</v>
      </c>
      <c r="S82">
        <v>3</v>
      </c>
      <c r="T82">
        <v>7</v>
      </c>
      <c r="U82">
        <v>31.3</v>
      </c>
      <c r="V82">
        <v>7</v>
      </c>
      <c r="W82" t="s">
        <v>569</v>
      </c>
      <c r="Y82" t="str">
        <f t="shared" si="1"/>
        <v>AI1</v>
      </c>
      <c r="Z82">
        <f>VLOOKUP(Y82,Mang_Elev!$Q:$R,2,FALSE)</f>
        <v>0.46</v>
      </c>
    </row>
    <row r="83" spans="1:26" x14ac:dyDescent="0.25">
      <c r="A83" t="s">
        <v>433</v>
      </c>
      <c r="B83" s="2">
        <v>0.61527777777777781</v>
      </c>
      <c r="C83" t="s">
        <v>99</v>
      </c>
      <c r="D83" t="s">
        <v>434</v>
      </c>
      <c r="E83" t="s">
        <v>25</v>
      </c>
      <c r="F83" t="s">
        <v>98</v>
      </c>
      <c r="G83">
        <v>4</v>
      </c>
      <c r="H83">
        <v>1</v>
      </c>
      <c r="I83">
        <v>25</v>
      </c>
      <c r="J83">
        <v>11</v>
      </c>
      <c r="K83">
        <v>53</v>
      </c>
      <c r="L83">
        <v>1</v>
      </c>
      <c r="M83">
        <v>80</v>
      </c>
      <c r="N83" t="s">
        <v>50</v>
      </c>
      <c r="O83" t="s">
        <v>29</v>
      </c>
      <c r="P83" t="s">
        <v>29</v>
      </c>
      <c r="Q83" t="s">
        <v>29</v>
      </c>
      <c r="R83" t="s">
        <v>568</v>
      </c>
      <c r="S83">
        <v>1</v>
      </c>
      <c r="T83">
        <v>5</v>
      </c>
      <c r="U83">
        <v>21.5</v>
      </c>
      <c r="V83">
        <v>4.5</v>
      </c>
      <c r="W83" t="s">
        <v>570</v>
      </c>
      <c r="Y83" t="str">
        <f t="shared" si="1"/>
        <v>HS4</v>
      </c>
      <c r="Z83">
        <f>VLOOKUP(Y83,Mang_Elev!$Q:$R,2,FALSE)</f>
        <v>0.218</v>
      </c>
    </row>
    <row r="84" spans="1:26" x14ac:dyDescent="0.25">
      <c r="A84" t="s">
        <v>433</v>
      </c>
      <c r="B84" s="2">
        <v>0.61527777777777781</v>
      </c>
      <c r="C84" t="s">
        <v>99</v>
      </c>
      <c r="D84" t="s">
        <v>434</v>
      </c>
      <c r="E84" t="s">
        <v>25</v>
      </c>
      <c r="F84" t="s">
        <v>98</v>
      </c>
      <c r="G84">
        <v>4</v>
      </c>
      <c r="H84">
        <v>2</v>
      </c>
      <c r="I84">
        <v>25</v>
      </c>
      <c r="J84">
        <v>11</v>
      </c>
      <c r="K84">
        <v>53</v>
      </c>
      <c r="L84">
        <v>1</v>
      </c>
      <c r="M84">
        <v>80</v>
      </c>
      <c r="N84" t="s">
        <v>50</v>
      </c>
      <c r="O84" t="s">
        <v>29</v>
      </c>
      <c r="P84" t="s">
        <v>29</v>
      </c>
      <c r="Q84" t="s">
        <v>29</v>
      </c>
      <c r="R84" t="s">
        <v>542</v>
      </c>
      <c r="S84">
        <v>2</v>
      </c>
      <c r="T84">
        <v>9.3000000000000007</v>
      </c>
      <c r="U84">
        <v>58.2</v>
      </c>
      <c r="V84">
        <v>4.5</v>
      </c>
      <c r="W84" t="s">
        <v>570</v>
      </c>
      <c r="Y84" t="str">
        <f t="shared" si="1"/>
        <v>HS4</v>
      </c>
      <c r="Z84">
        <f>VLOOKUP(Y84,Mang_Elev!$Q:$R,2,FALSE)</f>
        <v>0.218</v>
      </c>
    </row>
    <row r="85" spans="1:26" x14ac:dyDescent="0.25">
      <c r="A85" t="s">
        <v>433</v>
      </c>
      <c r="B85" s="2">
        <v>0.61527777777777781</v>
      </c>
      <c r="C85" t="s">
        <v>99</v>
      </c>
      <c r="D85" t="s">
        <v>434</v>
      </c>
      <c r="E85" t="s">
        <v>25</v>
      </c>
      <c r="F85" t="s">
        <v>98</v>
      </c>
      <c r="G85">
        <v>4</v>
      </c>
      <c r="H85">
        <v>3</v>
      </c>
      <c r="I85">
        <v>25</v>
      </c>
      <c r="J85">
        <v>11</v>
      </c>
      <c r="K85">
        <v>53</v>
      </c>
      <c r="L85">
        <v>1</v>
      </c>
      <c r="M85">
        <v>80</v>
      </c>
      <c r="N85" t="s">
        <v>50</v>
      </c>
      <c r="O85" t="s">
        <v>29</v>
      </c>
      <c r="P85" t="s">
        <v>29</v>
      </c>
      <c r="Q85" t="s">
        <v>29</v>
      </c>
      <c r="R85" t="s">
        <v>542</v>
      </c>
      <c r="S85">
        <v>2</v>
      </c>
      <c r="T85">
        <v>4.5</v>
      </c>
      <c r="U85">
        <v>27</v>
      </c>
      <c r="V85">
        <v>3.5</v>
      </c>
      <c r="W85" t="s">
        <v>570</v>
      </c>
      <c r="Y85" t="str">
        <f t="shared" si="1"/>
        <v>HS4</v>
      </c>
      <c r="Z85">
        <f>VLOOKUP(Y85,Mang_Elev!$Q:$R,2,FALSE)</f>
        <v>0.218</v>
      </c>
    </row>
    <row r="86" spans="1:26" x14ac:dyDescent="0.25">
      <c r="A86" t="s">
        <v>433</v>
      </c>
      <c r="B86" s="2">
        <v>0.61527777777777781</v>
      </c>
      <c r="C86" t="s">
        <v>99</v>
      </c>
      <c r="D86" t="s">
        <v>434</v>
      </c>
      <c r="E86" t="s">
        <v>25</v>
      </c>
      <c r="F86" t="s">
        <v>98</v>
      </c>
      <c r="G86">
        <v>4</v>
      </c>
      <c r="H86">
        <v>4</v>
      </c>
      <c r="I86">
        <v>25</v>
      </c>
      <c r="J86">
        <v>11</v>
      </c>
      <c r="K86">
        <v>53</v>
      </c>
      <c r="L86">
        <v>1</v>
      </c>
      <c r="M86">
        <v>80</v>
      </c>
      <c r="N86" t="s">
        <v>50</v>
      </c>
      <c r="O86" t="s">
        <v>29</v>
      </c>
      <c r="P86" t="s">
        <v>29</v>
      </c>
      <c r="Q86" t="s">
        <v>29</v>
      </c>
      <c r="R86" t="s">
        <v>542</v>
      </c>
      <c r="S86">
        <v>2</v>
      </c>
      <c r="T86">
        <v>5</v>
      </c>
      <c r="U86">
        <v>24.5</v>
      </c>
      <c r="V86">
        <v>4</v>
      </c>
      <c r="W86" t="s">
        <v>570</v>
      </c>
      <c r="X86" s="11" t="s">
        <v>571</v>
      </c>
      <c r="Y86" t="str">
        <f t="shared" si="1"/>
        <v>HS4</v>
      </c>
      <c r="Z86">
        <f>VLOOKUP(Y86,Mang_Elev!$Q:$R,2,FALSE)</f>
        <v>0.218</v>
      </c>
    </row>
    <row r="87" spans="1:26" x14ac:dyDescent="0.25">
      <c r="A87" t="s">
        <v>433</v>
      </c>
      <c r="B87" s="2">
        <v>0.61527777777777781</v>
      </c>
      <c r="C87" t="s">
        <v>99</v>
      </c>
      <c r="D87" t="s">
        <v>434</v>
      </c>
      <c r="E87" t="s">
        <v>25</v>
      </c>
      <c r="F87" t="s">
        <v>98</v>
      </c>
      <c r="G87">
        <v>4</v>
      </c>
      <c r="H87">
        <v>5</v>
      </c>
      <c r="I87">
        <v>25</v>
      </c>
      <c r="J87">
        <v>11</v>
      </c>
      <c r="K87">
        <v>53</v>
      </c>
      <c r="L87">
        <v>1</v>
      </c>
      <c r="M87">
        <v>80</v>
      </c>
      <c r="N87" t="s">
        <v>50</v>
      </c>
      <c r="O87" t="s">
        <v>29</v>
      </c>
      <c r="P87" t="s">
        <v>29</v>
      </c>
      <c r="Q87" t="s">
        <v>29</v>
      </c>
      <c r="R87" t="s">
        <v>542</v>
      </c>
      <c r="S87">
        <v>1</v>
      </c>
      <c r="T87">
        <v>3.8</v>
      </c>
      <c r="U87">
        <v>10.4</v>
      </c>
      <c r="V87">
        <v>3</v>
      </c>
      <c r="W87" t="s">
        <v>570</v>
      </c>
      <c r="Y87" t="str">
        <f t="shared" si="1"/>
        <v>HS4</v>
      </c>
      <c r="Z87">
        <f>VLOOKUP(Y87,Mang_Elev!$Q:$R,2,FALSE)</f>
        <v>0.218</v>
      </c>
    </row>
    <row r="88" spans="1:26" x14ac:dyDescent="0.25">
      <c r="A88" t="s">
        <v>433</v>
      </c>
      <c r="B88" s="2">
        <v>0.65138888888888891</v>
      </c>
      <c r="C88" t="s">
        <v>431</v>
      </c>
      <c r="D88" t="s">
        <v>435</v>
      </c>
      <c r="E88" t="s">
        <v>25</v>
      </c>
      <c r="F88" t="s">
        <v>98</v>
      </c>
      <c r="G88">
        <v>5</v>
      </c>
      <c r="H88">
        <v>1</v>
      </c>
      <c r="I88">
        <v>25</v>
      </c>
      <c r="J88">
        <v>5</v>
      </c>
      <c r="K88">
        <v>106</v>
      </c>
      <c r="L88">
        <v>0</v>
      </c>
      <c r="M88">
        <v>50</v>
      </c>
      <c r="N88" t="s">
        <v>50</v>
      </c>
      <c r="O88" t="s">
        <v>29</v>
      </c>
      <c r="P88" t="s">
        <v>29</v>
      </c>
      <c r="Q88" t="s">
        <v>29</v>
      </c>
      <c r="R88" t="s">
        <v>542</v>
      </c>
      <c r="S88">
        <v>3</v>
      </c>
      <c r="T88">
        <v>8</v>
      </c>
      <c r="U88">
        <v>42.7</v>
      </c>
      <c r="V88">
        <v>5.5</v>
      </c>
      <c r="W88" t="s">
        <v>572</v>
      </c>
      <c r="Y88" t="str">
        <f t="shared" si="1"/>
        <v>HS5</v>
      </c>
      <c r="Z88">
        <f>VLOOKUP(Y88,Mang_Elev!$Q:$R,2,FALSE)</f>
        <v>0.17499999999999999</v>
      </c>
    </row>
    <row r="89" spans="1:26" x14ac:dyDescent="0.25">
      <c r="A89" t="s">
        <v>433</v>
      </c>
      <c r="B89" s="2">
        <v>0.65138888888888891</v>
      </c>
      <c r="C89" t="s">
        <v>431</v>
      </c>
      <c r="D89" t="s">
        <v>435</v>
      </c>
      <c r="E89" t="s">
        <v>25</v>
      </c>
      <c r="F89" t="s">
        <v>98</v>
      </c>
      <c r="G89">
        <v>5</v>
      </c>
      <c r="H89">
        <v>2</v>
      </c>
      <c r="I89">
        <v>25</v>
      </c>
      <c r="J89">
        <v>5</v>
      </c>
      <c r="K89">
        <v>106</v>
      </c>
      <c r="L89">
        <v>0</v>
      </c>
      <c r="M89">
        <v>50</v>
      </c>
      <c r="N89" t="s">
        <v>50</v>
      </c>
      <c r="O89" t="s">
        <v>29</v>
      </c>
      <c r="P89" t="s">
        <v>29</v>
      </c>
      <c r="Q89" t="s">
        <v>29</v>
      </c>
      <c r="R89" t="s">
        <v>568</v>
      </c>
      <c r="S89">
        <v>1</v>
      </c>
      <c r="T89">
        <v>2.8</v>
      </c>
      <c r="U89">
        <v>10.35</v>
      </c>
      <c r="V89">
        <v>4.5</v>
      </c>
      <c r="W89" t="s">
        <v>572</v>
      </c>
      <c r="Y89" t="str">
        <f t="shared" si="1"/>
        <v>HS5</v>
      </c>
      <c r="Z89">
        <f>VLOOKUP(Y89,Mang_Elev!$Q:$R,2,FALSE)</f>
        <v>0.17499999999999999</v>
      </c>
    </row>
    <row r="90" spans="1:26" x14ac:dyDescent="0.25">
      <c r="A90" t="s">
        <v>433</v>
      </c>
      <c r="B90" s="2">
        <v>0.65138888888888891</v>
      </c>
      <c r="C90" t="s">
        <v>431</v>
      </c>
      <c r="D90" t="s">
        <v>435</v>
      </c>
      <c r="E90" t="s">
        <v>25</v>
      </c>
      <c r="F90" t="s">
        <v>98</v>
      </c>
      <c r="G90">
        <v>5</v>
      </c>
      <c r="H90">
        <v>3</v>
      </c>
      <c r="I90">
        <v>25</v>
      </c>
      <c r="J90">
        <v>5</v>
      </c>
      <c r="K90">
        <v>106</v>
      </c>
      <c r="L90">
        <v>0</v>
      </c>
      <c r="M90">
        <v>50</v>
      </c>
      <c r="N90" t="s">
        <v>50</v>
      </c>
      <c r="O90" t="s">
        <v>29</v>
      </c>
      <c r="P90" t="s">
        <v>29</v>
      </c>
      <c r="Q90" t="s">
        <v>29</v>
      </c>
      <c r="R90" t="s">
        <v>542</v>
      </c>
      <c r="S90">
        <v>1</v>
      </c>
      <c r="T90">
        <v>3</v>
      </c>
      <c r="U90">
        <v>10.5</v>
      </c>
      <c r="V90">
        <v>4</v>
      </c>
      <c r="W90" t="s">
        <v>572</v>
      </c>
      <c r="Y90" t="str">
        <f t="shared" si="1"/>
        <v>HS5</v>
      </c>
      <c r="Z90">
        <f>VLOOKUP(Y90,Mang_Elev!$Q:$R,2,FALSE)</f>
        <v>0.17499999999999999</v>
      </c>
    </row>
    <row r="91" spans="1:26" x14ac:dyDescent="0.25">
      <c r="A91" t="s">
        <v>433</v>
      </c>
      <c r="B91" s="2">
        <v>0.65138888888888891</v>
      </c>
      <c r="C91" t="s">
        <v>431</v>
      </c>
      <c r="D91" t="s">
        <v>435</v>
      </c>
      <c r="E91" t="s">
        <v>25</v>
      </c>
      <c r="F91" t="s">
        <v>98</v>
      </c>
      <c r="G91">
        <v>5</v>
      </c>
      <c r="H91">
        <v>4</v>
      </c>
      <c r="I91">
        <v>25</v>
      </c>
      <c r="J91">
        <v>5</v>
      </c>
      <c r="K91">
        <v>106</v>
      </c>
      <c r="L91">
        <v>0</v>
      </c>
      <c r="M91">
        <v>50</v>
      </c>
      <c r="N91" t="s">
        <v>50</v>
      </c>
      <c r="O91" t="s">
        <v>29</v>
      </c>
      <c r="P91" t="s">
        <v>29</v>
      </c>
      <c r="Q91" t="s">
        <v>29</v>
      </c>
      <c r="R91" t="s">
        <v>542</v>
      </c>
      <c r="S91">
        <v>2</v>
      </c>
      <c r="T91">
        <v>8.5</v>
      </c>
      <c r="U91">
        <v>37.5</v>
      </c>
      <c r="V91">
        <v>5.5</v>
      </c>
      <c r="W91" t="s">
        <v>572</v>
      </c>
      <c r="Y91" t="str">
        <f t="shared" si="1"/>
        <v>HS5</v>
      </c>
      <c r="Z91">
        <f>VLOOKUP(Y91,Mang_Elev!$Q:$R,2,FALSE)</f>
        <v>0.17499999999999999</v>
      </c>
    </row>
    <row r="92" spans="1:26" x14ac:dyDescent="0.25">
      <c r="A92" t="s">
        <v>433</v>
      </c>
      <c r="B92" s="2">
        <v>0.65138888888888891</v>
      </c>
      <c r="C92" t="s">
        <v>431</v>
      </c>
      <c r="D92" t="s">
        <v>435</v>
      </c>
      <c r="E92" t="s">
        <v>25</v>
      </c>
      <c r="F92" t="s">
        <v>98</v>
      </c>
      <c r="G92">
        <v>5</v>
      </c>
      <c r="H92">
        <v>5</v>
      </c>
      <c r="I92">
        <v>25</v>
      </c>
      <c r="J92">
        <v>5</v>
      </c>
      <c r="K92">
        <v>106</v>
      </c>
      <c r="L92">
        <v>0</v>
      </c>
      <c r="M92">
        <v>50</v>
      </c>
      <c r="N92" t="s">
        <v>50</v>
      </c>
      <c r="O92" t="s">
        <v>29</v>
      </c>
      <c r="P92" t="s">
        <v>29</v>
      </c>
      <c r="Q92" t="s">
        <v>29</v>
      </c>
      <c r="R92" t="s">
        <v>542</v>
      </c>
      <c r="S92">
        <v>7</v>
      </c>
      <c r="T92">
        <v>6.5</v>
      </c>
      <c r="U92">
        <v>38.5</v>
      </c>
      <c r="V92">
        <v>5</v>
      </c>
      <c r="W92" t="s">
        <v>572</v>
      </c>
      <c r="Y92" t="str">
        <f t="shared" si="1"/>
        <v>HS5</v>
      </c>
      <c r="Z92">
        <f>VLOOKUP(Y92,Mang_Elev!$Q:$R,2,FALSE)</f>
        <v>0.17499999999999999</v>
      </c>
    </row>
    <row r="93" spans="1:26" x14ac:dyDescent="0.25">
      <c r="A93" t="s">
        <v>437</v>
      </c>
      <c r="B93" s="2">
        <v>0.62986111111111109</v>
      </c>
      <c r="C93" t="s">
        <v>103</v>
      </c>
      <c r="D93" t="s">
        <v>438</v>
      </c>
      <c r="E93" t="s">
        <v>25</v>
      </c>
      <c r="F93" t="s">
        <v>181</v>
      </c>
      <c r="G93">
        <v>1</v>
      </c>
      <c r="H93">
        <v>1</v>
      </c>
      <c r="I93">
        <v>100</v>
      </c>
      <c r="J93">
        <v>23</v>
      </c>
      <c r="K93">
        <v>11</v>
      </c>
      <c r="L93">
        <v>0</v>
      </c>
      <c r="M93">
        <v>50</v>
      </c>
      <c r="N93" t="s">
        <v>50</v>
      </c>
      <c r="O93" t="s">
        <v>29</v>
      </c>
      <c r="P93" t="s">
        <v>29</v>
      </c>
      <c r="Q93" t="s">
        <v>29</v>
      </c>
      <c r="R93" t="s">
        <v>542</v>
      </c>
      <c r="S93">
        <v>1</v>
      </c>
      <c r="T93">
        <v>4.8</v>
      </c>
      <c r="U93">
        <v>25.5</v>
      </c>
      <c r="V93">
        <v>5</v>
      </c>
      <c r="W93" t="s">
        <v>573</v>
      </c>
      <c r="Y93" t="str">
        <f t="shared" si="1"/>
        <v>CF1</v>
      </c>
      <c r="Z93">
        <f>VLOOKUP(Y93,Mang_Elev!$Q:$R,2,FALSE)</f>
        <v>0.39500000000000002</v>
      </c>
    </row>
    <row r="94" spans="1:26" x14ac:dyDescent="0.25">
      <c r="A94" t="s">
        <v>437</v>
      </c>
      <c r="B94" s="2">
        <v>0.62986111111111109</v>
      </c>
      <c r="C94" t="s">
        <v>103</v>
      </c>
      <c r="D94" t="s">
        <v>438</v>
      </c>
      <c r="E94" t="s">
        <v>25</v>
      </c>
      <c r="F94" t="s">
        <v>181</v>
      </c>
      <c r="G94">
        <v>1</v>
      </c>
      <c r="H94">
        <v>2</v>
      </c>
      <c r="I94">
        <v>100</v>
      </c>
      <c r="J94">
        <v>23</v>
      </c>
      <c r="K94">
        <v>11</v>
      </c>
      <c r="L94">
        <v>0</v>
      </c>
      <c r="M94">
        <v>50</v>
      </c>
      <c r="N94" t="s">
        <v>50</v>
      </c>
      <c r="O94" t="s">
        <v>29</v>
      </c>
      <c r="P94" t="s">
        <v>29</v>
      </c>
      <c r="Q94" t="s">
        <v>29</v>
      </c>
      <c r="R94" t="s">
        <v>542</v>
      </c>
      <c r="S94">
        <v>1</v>
      </c>
      <c r="T94">
        <v>5.5</v>
      </c>
      <c r="U94">
        <v>27.5</v>
      </c>
      <c r="V94">
        <v>5</v>
      </c>
      <c r="W94" t="s">
        <v>573</v>
      </c>
      <c r="X94" s="11" t="s">
        <v>574</v>
      </c>
      <c r="Y94" t="str">
        <f t="shared" si="1"/>
        <v>CF1</v>
      </c>
      <c r="Z94">
        <f>VLOOKUP(Y94,Mang_Elev!$Q:$R,2,FALSE)</f>
        <v>0.39500000000000002</v>
      </c>
    </row>
    <row r="95" spans="1:26" x14ac:dyDescent="0.25">
      <c r="A95" t="s">
        <v>437</v>
      </c>
      <c r="B95" s="2">
        <v>0.62986111111111109</v>
      </c>
      <c r="C95" t="s">
        <v>103</v>
      </c>
      <c r="D95" t="s">
        <v>438</v>
      </c>
      <c r="E95" t="s">
        <v>25</v>
      </c>
      <c r="F95" t="s">
        <v>181</v>
      </c>
      <c r="G95">
        <v>1</v>
      </c>
      <c r="H95">
        <v>3</v>
      </c>
      <c r="I95">
        <v>100</v>
      </c>
      <c r="J95">
        <v>23</v>
      </c>
      <c r="K95">
        <v>11</v>
      </c>
      <c r="L95">
        <v>0</v>
      </c>
      <c r="M95">
        <v>50</v>
      </c>
      <c r="N95" t="s">
        <v>50</v>
      </c>
      <c r="O95" t="s">
        <v>29</v>
      </c>
      <c r="P95" t="s">
        <v>29</v>
      </c>
      <c r="Q95" t="s">
        <v>29</v>
      </c>
      <c r="R95" t="s">
        <v>568</v>
      </c>
      <c r="S95">
        <v>2</v>
      </c>
      <c r="T95">
        <v>6</v>
      </c>
      <c r="U95">
        <v>33</v>
      </c>
      <c r="V95">
        <v>4</v>
      </c>
      <c r="W95" t="s">
        <v>573</v>
      </c>
      <c r="Y95" t="str">
        <f t="shared" si="1"/>
        <v>CF1</v>
      </c>
      <c r="Z95">
        <f>VLOOKUP(Y95,Mang_Elev!$Q:$R,2,FALSE)</f>
        <v>0.39500000000000002</v>
      </c>
    </row>
    <row r="96" spans="1:26" x14ac:dyDescent="0.25">
      <c r="A96" t="s">
        <v>437</v>
      </c>
      <c r="B96" s="2">
        <v>0.62986111111111109</v>
      </c>
      <c r="C96" t="s">
        <v>103</v>
      </c>
      <c r="D96" t="s">
        <v>438</v>
      </c>
      <c r="E96" t="s">
        <v>25</v>
      </c>
      <c r="F96" t="s">
        <v>181</v>
      </c>
      <c r="G96">
        <v>1</v>
      </c>
      <c r="H96">
        <v>4</v>
      </c>
      <c r="I96">
        <v>100</v>
      </c>
      <c r="J96">
        <v>23</v>
      </c>
      <c r="K96">
        <v>11</v>
      </c>
      <c r="L96">
        <v>0</v>
      </c>
      <c r="M96">
        <v>50</v>
      </c>
      <c r="N96" t="s">
        <v>50</v>
      </c>
      <c r="O96" t="s">
        <v>29</v>
      </c>
      <c r="P96" t="s">
        <v>29</v>
      </c>
      <c r="Q96" t="s">
        <v>29</v>
      </c>
      <c r="R96" t="s">
        <v>542</v>
      </c>
      <c r="S96">
        <v>1</v>
      </c>
      <c r="T96">
        <v>3.5</v>
      </c>
      <c r="U96">
        <v>21.5</v>
      </c>
      <c r="V96">
        <v>4</v>
      </c>
      <c r="W96" t="s">
        <v>573</v>
      </c>
      <c r="Y96" t="str">
        <f t="shared" si="1"/>
        <v>CF1</v>
      </c>
      <c r="Z96">
        <f>VLOOKUP(Y96,Mang_Elev!$Q:$R,2,FALSE)</f>
        <v>0.39500000000000002</v>
      </c>
    </row>
    <row r="97" spans="1:26" x14ac:dyDescent="0.25">
      <c r="A97" t="s">
        <v>437</v>
      </c>
      <c r="B97" s="2">
        <v>0.62986111111111109</v>
      </c>
      <c r="C97" t="s">
        <v>103</v>
      </c>
      <c r="D97" t="s">
        <v>438</v>
      </c>
      <c r="E97" t="s">
        <v>25</v>
      </c>
      <c r="F97" t="s">
        <v>181</v>
      </c>
      <c r="G97">
        <v>1</v>
      </c>
      <c r="H97">
        <v>5</v>
      </c>
      <c r="I97">
        <v>100</v>
      </c>
      <c r="J97">
        <v>23</v>
      </c>
      <c r="K97">
        <v>11</v>
      </c>
      <c r="L97">
        <v>0</v>
      </c>
      <c r="M97">
        <v>50</v>
      </c>
      <c r="N97" t="s">
        <v>50</v>
      </c>
      <c r="O97" t="s">
        <v>29</v>
      </c>
      <c r="P97" t="s">
        <v>29</v>
      </c>
      <c r="Q97" t="s">
        <v>29</v>
      </c>
      <c r="R97" t="s">
        <v>568</v>
      </c>
      <c r="S97">
        <v>1</v>
      </c>
      <c r="T97">
        <v>6</v>
      </c>
      <c r="U97">
        <v>28.5</v>
      </c>
      <c r="V97">
        <v>5</v>
      </c>
      <c r="W97" t="s">
        <v>573</v>
      </c>
      <c r="Y97" t="str">
        <f t="shared" si="1"/>
        <v>CF1</v>
      </c>
      <c r="Z97">
        <f>VLOOKUP(Y97,Mang_Elev!$Q:$R,2,FALSE)</f>
        <v>0.39500000000000002</v>
      </c>
    </row>
    <row r="98" spans="1:26" x14ac:dyDescent="0.25">
      <c r="A98" t="s">
        <v>433</v>
      </c>
      <c r="B98" s="2">
        <v>0.52777777777777779</v>
      </c>
      <c r="C98" t="s">
        <v>418</v>
      </c>
      <c r="D98" t="s">
        <v>435</v>
      </c>
      <c r="E98" t="s">
        <v>25</v>
      </c>
      <c r="F98" t="s">
        <v>98</v>
      </c>
      <c r="G98">
        <v>1</v>
      </c>
      <c r="H98">
        <v>1</v>
      </c>
      <c r="I98">
        <v>25</v>
      </c>
      <c r="J98">
        <v>4</v>
      </c>
      <c r="K98">
        <v>91</v>
      </c>
      <c r="L98">
        <v>9</v>
      </c>
      <c r="M98">
        <v>85</v>
      </c>
      <c r="N98" t="s">
        <v>50</v>
      </c>
      <c r="O98" t="s">
        <v>29</v>
      </c>
      <c r="P98" t="s">
        <v>29</v>
      </c>
      <c r="Q98" t="s">
        <v>29</v>
      </c>
      <c r="R98" t="s">
        <v>542</v>
      </c>
      <c r="S98">
        <v>1</v>
      </c>
      <c r="T98">
        <v>24</v>
      </c>
      <c r="U98">
        <v>87</v>
      </c>
      <c r="V98">
        <v>6.5</v>
      </c>
      <c r="W98" t="s">
        <v>575</v>
      </c>
      <c r="X98" s="11" t="s">
        <v>576</v>
      </c>
      <c r="Y98" t="str">
        <f t="shared" si="1"/>
        <v>HS1</v>
      </c>
      <c r="Z98">
        <f>VLOOKUP(Y98,Mang_Elev!$Q:$R,2,FALSE)</f>
        <v>0.439</v>
      </c>
    </row>
    <row r="99" spans="1:26" x14ac:dyDescent="0.25">
      <c r="A99" t="s">
        <v>433</v>
      </c>
      <c r="B99" s="2">
        <v>0.52777777777777779</v>
      </c>
      <c r="C99" t="s">
        <v>418</v>
      </c>
      <c r="D99" t="s">
        <v>435</v>
      </c>
      <c r="E99" t="s">
        <v>25</v>
      </c>
      <c r="F99" t="s">
        <v>98</v>
      </c>
      <c r="G99">
        <v>1</v>
      </c>
      <c r="H99">
        <v>2</v>
      </c>
      <c r="I99">
        <v>25</v>
      </c>
      <c r="J99">
        <v>4</v>
      </c>
      <c r="K99">
        <v>91</v>
      </c>
      <c r="L99">
        <v>9</v>
      </c>
      <c r="M99">
        <v>85</v>
      </c>
      <c r="N99" t="s">
        <v>50</v>
      </c>
      <c r="O99" t="s">
        <v>29</v>
      </c>
      <c r="P99" t="s">
        <v>29</v>
      </c>
      <c r="Q99" t="s">
        <v>29</v>
      </c>
      <c r="R99" t="s">
        <v>542</v>
      </c>
      <c r="S99">
        <v>1</v>
      </c>
      <c r="T99">
        <v>25</v>
      </c>
      <c r="U99">
        <v>87</v>
      </c>
      <c r="V99">
        <v>6.5</v>
      </c>
      <c r="W99" t="s">
        <v>575</v>
      </c>
      <c r="Y99" t="str">
        <f t="shared" si="1"/>
        <v>HS1</v>
      </c>
      <c r="Z99">
        <f>VLOOKUP(Y99,Mang_Elev!$Q:$R,2,FALSE)</f>
        <v>0.439</v>
      </c>
    </row>
    <row r="100" spans="1:26" x14ac:dyDescent="0.25">
      <c r="A100" t="s">
        <v>433</v>
      </c>
      <c r="B100" s="2">
        <v>0.52777777777777779</v>
      </c>
      <c r="C100" t="s">
        <v>418</v>
      </c>
      <c r="D100" t="s">
        <v>435</v>
      </c>
      <c r="E100" t="s">
        <v>25</v>
      </c>
      <c r="F100" t="s">
        <v>98</v>
      </c>
      <c r="G100">
        <v>1</v>
      </c>
      <c r="H100">
        <v>3</v>
      </c>
      <c r="I100">
        <v>25</v>
      </c>
      <c r="J100">
        <v>4</v>
      </c>
      <c r="K100">
        <v>91</v>
      </c>
      <c r="L100">
        <v>9</v>
      </c>
      <c r="M100">
        <v>85</v>
      </c>
      <c r="N100" t="s">
        <v>50</v>
      </c>
      <c r="O100" t="s">
        <v>29</v>
      </c>
      <c r="P100" t="s">
        <v>29</v>
      </c>
      <c r="Q100" t="s">
        <v>29</v>
      </c>
      <c r="R100" t="s">
        <v>542</v>
      </c>
      <c r="S100">
        <v>1</v>
      </c>
      <c r="T100">
        <v>5</v>
      </c>
      <c r="U100">
        <v>18.5</v>
      </c>
      <c r="W100" t="s">
        <v>575</v>
      </c>
      <c r="X100" s="11" t="s">
        <v>577</v>
      </c>
      <c r="Y100" t="str">
        <f t="shared" si="1"/>
        <v>HS1</v>
      </c>
      <c r="Z100">
        <f>VLOOKUP(Y100,Mang_Elev!$Q:$R,2,FALSE)</f>
        <v>0.439</v>
      </c>
    </row>
    <row r="101" spans="1:26" x14ac:dyDescent="0.25">
      <c r="A101" t="s">
        <v>433</v>
      </c>
      <c r="B101" s="2">
        <v>0.55763888888888891</v>
      </c>
      <c r="C101" t="s">
        <v>418</v>
      </c>
      <c r="D101" t="s">
        <v>435</v>
      </c>
      <c r="E101" t="s">
        <v>25</v>
      </c>
      <c r="F101" t="s">
        <v>98</v>
      </c>
      <c r="G101">
        <v>2</v>
      </c>
      <c r="H101">
        <v>1</v>
      </c>
      <c r="I101">
        <v>25</v>
      </c>
      <c r="J101">
        <v>18</v>
      </c>
      <c r="K101">
        <v>106</v>
      </c>
      <c r="L101">
        <v>9</v>
      </c>
      <c r="M101">
        <v>90</v>
      </c>
      <c r="N101" t="s">
        <v>50</v>
      </c>
      <c r="O101" t="s">
        <v>29</v>
      </c>
      <c r="P101" t="s">
        <v>29</v>
      </c>
      <c r="Q101" t="s">
        <v>29</v>
      </c>
      <c r="R101" t="s">
        <v>568</v>
      </c>
      <c r="S101">
        <v>1</v>
      </c>
      <c r="T101">
        <v>19.5</v>
      </c>
      <c r="U101">
        <v>69.8</v>
      </c>
      <c r="V101">
        <v>7</v>
      </c>
      <c r="W101" t="s">
        <v>578</v>
      </c>
      <c r="Y101" t="str">
        <f t="shared" si="1"/>
        <v>HS2</v>
      </c>
      <c r="Z101">
        <f>VLOOKUP(Y101,Mang_Elev!$Q:$R,2,FALSE)</f>
        <v>0.245</v>
      </c>
    </row>
    <row r="102" spans="1:26" x14ac:dyDescent="0.25">
      <c r="A102" t="s">
        <v>433</v>
      </c>
      <c r="B102" s="2">
        <v>0.55763888888888891</v>
      </c>
      <c r="C102" t="s">
        <v>418</v>
      </c>
      <c r="D102" t="s">
        <v>435</v>
      </c>
      <c r="E102" t="s">
        <v>25</v>
      </c>
      <c r="F102" t="s">
        <v>98</v>
      </c>
      <c r="G102">
        <v>2</v>
      </c>
      <c r="H102">
        <v>2</v>
      </c>
      <c r="I102">
        <v>25</v>
      </c>
      <c r="J102">
        <v>18</v>
      </c>
      <c r="K102">
        <v>106</v>
      </c>
      <c r="L102">
        <v>9</v>
      </c>
      <c r="M102">
        <v>90</v>
      </c>
      <c r="N102" t="s">
        <v>50</v>
      </c>
      <c r="O102" t="s">
        <v>29</v>
      </c>
      <c r="P102" t="s">
        <v>29</v>
      </c>
      <c r="Q102" t="s">
        <v>29</v>
      </c>
      <c r="R102" t="s">
        <v>542</v>
      </c>
      <c r="S102">
        <v>1</v>
      </c>
      <c r="T102">
        <v>7</v>
      </c>
      <c r="U102">
        <v>17.899999999999999</v>
      </c>
      <c r="V102">
        <v>6</v>
      </c>
      <c r="W102" t="s">
        <v>578</v>
      </c>
      <c r="Y102" t="str">
        <f t="shared" si="1"/>
        <v>HS2</v>
      </c>
      <c r="Z102">
        <f>VLOOKUP(Y102,Mang_Elev!$Q:$R,2,FALSE)</f>
        <v>0.245</v>
      </c>
    </row>
    <row r="103" spans="1:26" x14ac:dyDescent="0.25">
      <c r="A103" t="s">
        <v>433</v>
      </c>
      <c r="B103" s="2">
        <v>0.55763888888888891</v>
      </c>
      <c r="C103" t="s">
        <v>418</v>
      </c>
      <c r="D103" t="s">
        <v>435</v>
      </c>
      <c r="E103" t="s">
        <v>25</v>
      </c>
      <c r="F103" t="s">
        <v>98</v>
      </c>
      <c r="G103">
        <v>2</v>
      </c>
      <c r="H103">
        <v>3</v>
      </c>
      <c r="I103">
        <v>25</v>
      </c>
      <c r="J103">
        <v>18</v>
      </c>
      <c r="K103">
        <v>106</v>
      </c>
      <c r="L103">
        <v>9</v>
      </c>
      <c r="M103">
        <v>90</v>
      </c>
      <c r="N103" t="s">
        <v>50</v>
      </c>
      <c r="O103" t="s">
        <v>29</v>
      </c>
      <c r="P103" t="s">
        <v>29</v>
      </c>
      <c r="Q103" t="s">
        <v>29</v>
      </c>
      <c r="R103" t="s">
        <v>542</v>
      </c>
      <c r="S103">
        <v>1</v>
      </c>
      <c r="T103">
        <v>6.5</v>
      </c>
      <c r="U103">
        <v>24.5</v>
      </c>
      <c r="V103">
        <v>6.5</v>
      </c>
      <c r="W103" t="s">
        <v>578</v>
      </c>
      <c r="Y103" t="str">
        <f t="shared" si="1"/>
        <v>HS2</v>
      </c>
      <c r="Z103">
        <f>VLOOKUP(Y103,Mang_Elev!$Q:$R,2,FALSE)</f>
        <v>0.245</v>
      </c>
    </row>
    <row r="104" spans="1:26" x14ac:dyDescent="0.25">
      <c r="A104" t="s">
        <v>433</v>
      </c>
      <c r="B104" s="2">
        <v>0.55763888888888891</v>
      </c>
      <c r="C104" t="s">
        <v>418</v>
      </c>
      <c r="D104" t="s">
        <v>435</v>
      </c>
      <c r="E104" t="s">
        <v>25</v>
      </c>
      <c r="F104" t="s">
        <v>98</v>
      </c>
      <c r="G104">
        <v>2</v>
      </c>
      <c r="H104">
        <v>4</v>
      </c>
      <c r="I104">
        <v>25</v>
      </c>
      <c r="J104">
        <v>18</v>
      </c>
      <c r="K104">
        <v>106</v>
      </c>
      <c r="L104">
        <v>9</v>
      </c>
      <c r="M104">
        <v>90</v>
      </c>
      <c r="N104" t="s">
        <v>50</v>
      </c>
      <c r="O104" t="s">
        <v>29</v>
      </c>
      <c r="P104" t="s">
        <v>29</v>
      </c>
      <c r="Q104" t="s">
        <v>29</v>
      </c>
      <c r="R104" t="s">
        <v>542</v>
      </c>
      <c r="S104">
        <v>2</v>
      </c>
      <c r="T104">
        <v>6.5</v>
      </c>
      <c r="U104">
        <v>27.4</v>
      </c>
      <c r="V104">
        <v>6</v>
      </c>
      <c r="W104" t="s">
        <v>578</v>
      </c>
      <c r="Y104" t="str">
        <f t="shared" si="1"/>
        <v>HS2</v>
      </c>
      <c r="Z104">
        <f>VLOOKUP(Y104,Mang_Elev!$Q:$R,2,FALSE)</f>
        <v>0.245</v>
      </c>
    </row>
    <row r="105" spans="1:26" x14ac:dyDescent="0.25">
      <c r="A105" t="s">
        <v>433</v>
      </c>
      <c r="B105" s="2">
        <v>0.55763888888888891</v>
      </c>
      <c r="C105" t="s">
        <v>418</v>
      </c>
      <c r="D105" t="s">
        <v>435</v>
      </c>
      <c r="E105" t="s">
        <v>25</v>
      </c>
      <c r="F105" t="s">
        <v>98</v>
      </c>
      <c r="G105">
        <v>2</v>
      </c>
      <c r="H105">
        <v>5</v>
      </c>
      <c r="I105">
        <v>25</v>
      </c>
      <c r="J105">
        <v>18</v>
      </c>
      <c r="K105">
        <v>106</v>
      </c>
      <c r="L105">
        <v>9</v>
      </c>
      <c r="M105">
        <v>90</v>
      </c>
      <c r="N105" t="s">
        <v>50</v>
      </c>
      <c r="O105" t="s">
        <v>29</v>
      </c>
      <c r="P105" t="s">
        <v>29</v>
      </c>
      <c r="Q105" t="s">
        <v>29</v>
      </c>
      <c r="R105" t="s">
        <v>542</v>
      </c>
      <c r="S105">
        <v>1</v>
      </c>
      <c r="T105">
        <v>7</v>
      </c>
      <c r="U105">
        <v>24</v>
      </c>
      <c r="V105">
        <v>6.5</v>
      </c>
      <c r="W105" t="s">
        <v>578</v>
      </c>
      <c r="Y105" t="str">
        <f t="shared" si="1"/>
        <v>HS2</v>
      </c>
      <c r="Z105">
        <f>VLOOKUP(Y105,Mang_Elev!$Q:$R,2,FALSE)</f>
        <v>0.245</v>
      </c>
    </row>
    <row r="106" spans="1:26" x14ac:dyDescent="0.25">
      <c r="A106" t="s">
        <v>433</v>
      </c>
      <c r="B106" s="2">
        <v>0.58472222222222225</v>
      </c>
      <c r="C106" t="s">
        <v>442</v>
      </c>
      <c r="D106" t="s">
        <v>442</v>
      </c>
      <c r="E106" t="s">
        <v>25</v>
      </c>
      <c r="F106" t="s">
        <v>98</v>
      </c>
      <c r="G106">
        <v>3</v>
      </c>
      <c r="H106">
        <v>1</v>
      </c>
      <c r="I106">
        <v>25</v>
      </c>
      <c r="J106">
        <v>14</v>
      </c>
      <c r="K106">
        <v>93</v>
      </c>
      <c r="L106" t="s">
        <v>253</v>
      </c>
      <c r="M106">
        <v>50</v>
      </c>
      <c r="N106" t="s">
        <v>29</v>
      </c>
      <c r="O106" t="s">
        <v>29</v>
      </c>
      <c r="P106" t="s">
        <v>29</v>
      </c>
      <c r="Q106" t="s">
        <v>29</v>
      </c>
      <c r="R106" t="s">
        <v>542</v>
      </c>
      <c r="S106">
        <v>5</v>
      </c>
      <c r="T106">
        <v>4.5</v>
      </c>
      <c r="U106">
        <v>28</v>
      </c>
      <c r="V106">
        <v>4.5</v>
      </c>
      <c r="W106" t="s">
        <v>579</v>
      </c>
      <c r="X106" s="11" t="s">
        <v>580</v>
      </c>
      <c r="Y106" t="str">
        <f t="shared" si="1"/>
        <v>HS3</v>
      </c>
      <c r="Z106">
        <f>VLOOKUP(Y106,Mang_Elev!$Q:$R,2,FALSE)</f>
        <v>9.8000000000000004E-2</v>
      </c>
    </row>
    <row r="107" spans="1:26" x14ac:dyDescent="0.25">
      <c r="A107" t="s">
        <v>433</v>
      </c>
      <c r="B107" s="2">
        <v>0.58472222222222225</v>
      </c>
      <c r="C107" t="s">
        <v>442</v>
      </c>
      <c r="D107" t="s">
        <v>442</v>
      </c>
      <c r="E107" t="s">
        <v>25</v>
      </c>
      <c r="F107" t="s">
        <v>98</v>
      </c>
      <c r="G107">
        <v>3</v>
      </c>
      <c r="H107">
        <v>2</v>
      </c>
      <c r="I107">
        <v>25</v>
      </c>
      <c r="J107">
        <v>14</v>
      </c>
      <c r="K107">
        <v>93</v>
      </c>
      <c r="L107" t="s">
        <v>253</v>
      </c>
      <c r="M107">
        <v>50</v>
      </c>
      <c r="N107" t="s">
        <v>29</v>
      </c>
      <c r="O107" t="s">
        <v>29</v>
      </c>
      <c r="P107" t="s">
        <v>29</v>
      </c>
      <c r="Q107" t="s">
        <v>29</v>
      </c>
      <c r="R107" t="s">
        <v>568</v>
      </c>
      <c r="S107">
        <v>3</v>
      </c>
      <c r="T107">
        <v>4</v>
      </c>
      <c r="U107">
        <v>17</v>
      </c>
      <c r="V107">
        <v>5</v>
      </c>
      <c r="W107" t="s">
        <v>579</v>
      </c>
      <c r="X107" s="11" t="s">
        <v>581</v>
      </c>
      <c r="Y107" t="str">
        <f t="shared" si="1"/>
        <v>HS3</v>
      </c>
      <c r="Z107">
        <f>VLOOKUP(Y107,Mang_Elev!$Q:$R,2,FALSE)</f>
        <v>9.8000000000000004E-2</v>
      </c>
    </row>
    <row r="108" spans="1:26" x14ac:dyDescent="0.25">
      <c r="A108" t="s">
        <v>433</v>
      </c>
      <c r="B108" s="2">
        <v>0.58472222222222225</v>
      </c>
      <c r="C108" t="s">
        <v>442</v>
      </c>
      <c r="D108" t="s">
        <v>442</v>
      </c>
      <c r="E108" t="s">
        <v>25</v>
      </c>
      <c r="F108" t="s">
        <v>98</v>
      </c>
      <c r="G108">
        <v>3</v>
      </c>
      <c r="H108">
        <v>3</v>
      </c>
      <c r="I108">
        <v>25</v>
      </c>
      <c r="J108">
        <v>14</v>
      </c>
      <c r="K108">
        <v>93</v>
      </c>
      <c r="L108" t="s">
        <v>253</v>
      </c>
      <c r="M108">
        <v>50</v>
      </c>
      <c r="N108" t="s">
        <v>29</v>
      </c>
      <c r="O108" t="s">
        <v>29</v>
      </c>
      <c r="P108" t="s">
        <v>29</v>
      </c>
      <c r="Q108" t="s">
        <v>29</v>
      </c>
      <c r="R108" t="s">
        <v>568</v>
      </c>
      <c r="S108">
        <v>4</v>
      </c>
      <c r="T108">
        <v>3</v>
      </c>
      <c r="U108">
        <v>16.5</v>
      </c>
      <c r="V108">
        <v>3</v>
      </c>
      <c r="W108" t="s">
        <v>579</v>
      </c>
      <c r="Y108" t="str">
        <f t="shared" si="1"/>
        <v>HS3</v>
      </c>
      <c r="Z108">
        <f>VLOOKUP(Y108,Mang_Elev!$Q:$R,2,FALSE)</f>
        <v>9.8000000000000004E-2</v>
      </c>
    </row>
    <row r="109" spans="1:26" x14ac:dyDescent="0.25">
      <c r="A109" t="s">
        <v>433</v>
      </c>
      <c r="B109" s="2">
        <v>0.58472222222222225</v>
      </c>
      <c r="C109" t="s">
        <v>442</v>
      </c>
      <c r="D109" t="s">
        <v>442</v>
      </c>
      <c r="E109" t="s">
        <v>25</v>
      </c>
      <c r="F109" t="s">
        <v>98</v>
      </c>
      <c r="G109">
        <v>3</v>
      </c>
      <c r="H109">
        <v>4</v>
      </c>
      <c r="I109">
        <v>25</v>
      </c>
      <c r="J109">
        <v>14</v>
      </c>
      <c r="K109">
        <v>93</v>
      </c>
      <c r="L109" t="s">
        <v>253</v>
      </c>
      <c r="M109">
        <v>50</v>
      </c>
      <c r="N109" t="s">
        <v>29</v>
      </c>
      <c r="O109" t="s">
        <v>29</v>
      </c>
      <c r="P109" t="s">
        <v>29</v>
      </c>
      <c r="Q109" t="s">
        <v>29</v>
      </c>
      <c r="R109" t="s">
        <v>542</v>
      </c>
      <c r="S109">
        <v>1</v>
      </c>
      <c r="T109">
        <v>2.75</v>
      </c>
      <c r="U109">
        <v>13</v>
      </c>
      <c r="V109">
        <v>3</v>
      </c>
      <c r="W109" t="s">
        <v>579</v>
      </c>
      <c r="Y109" t="str">
        <f t="shared" si="1"/>
        <v>HS3</v>
      </c>
      <c r="Z109">
        <f>VLOOKUP(Y109,Mang_Elev!$Q:$R,2,FALSE)</f>
        <v>9.8000000000000004E-2</v>
      </c>
    </row>
    <row r="110" spans="1:26" x14ac:dyDescent="0.25">
      <c r="A110" t="s">
        <v>433</v>
      </c>
      <c r="B110" s="2">
        <v>0.58472222222222225</v>
      </c>
      <c r="C110" t="s">
        <v>442</v>
      </c>
      <c r="D110" t="s">
        <v>442</v>
      </c>
      <c r="E110" t="s">
        <v>25</v>
      </c>
      <c r="F110" t="s">
        <v>98</v>
      </c>
      <c r="G110">
        <v>3</v>
      </c>
      <c r="H110">
        <v>5</v>
      </c>
      <c r="I110">
        <v>25</v>
      </c>
      <c r="J110">
        <v>14</v>
      </c>
      <c r="K110">
        <v>93</v>
      </c>
      <c r="L110" t="s">
        <v>253</v>
      </c>
      <c r="M110">
        <v>50</v>
      </c>
      <c r="N110" t="s">
        <v>29</v>
      </c>
      <c r="O110" t="s">
        <v>29</v>
      </c>
      <c r="P110" t="s">
        <v>29</v>
      </c>
      <c r="Q110" t="s">
        <v>29</v>
      </c>
      <c r="R110" t="s">
        <v>542</v>
      </c>
      <c r="S110">
        <v>4</v>
      </c>
      <c r="T110">
        <v>5.5</v>
      </c>
      <c r="U110">
        <v>22.5</v>
      </c>
      <c r="V110">
        <v>4.5</v>
      </c>
      <c r="W110" t="s">
        <v>579</v>
      </c>
      <c r="Y110" t="str">
        <f t="shared" si="1"/>
        <v>HS3</v>
      </c>
      <c r="Z110">
        <f>VLOOKUP(Y110,Mang_Elev!$Q:$R,2,FALSE)</f>
        <v>9.8000000000000004E-2</v>
      </c>
    </row>
    <row r="111" spans="1:26" x14ac:dyDescent="0.25">
      <c r="A111" t="s">
        <v>444</v>
      </c>
      <c r="B111" s="2">
        <v>0.66666666666666663</v>
      </c>
      <c r="C111" t="s">
        <v>418</v>
      </c>
      <c r="D111" t="s">
        <v>445</v>
      </c>
      <c r="E111" t="s">
        <v>25</v>
      </c>
      <c r="F111" t="s">
        <v>181</v>
      </c>
      <c r="G111">
        <v>4</v>
      </c>
      <c r="H111">
        <v>1</v>
      </c>
      <c r="I111">
        <v>100</v>
      </c>
      <c r="J111">
        <v>25</v>
      </c>
      <c r="K111">
        <v>32</v>
      </c>
      <c r="L111">
        <v>11</v>
      </c>
      <c r="M111">
        <v>75</v>
      </c>
      <c r="N111" t="s">
        <v>50</v>
      </c>
      <c r="O111" t="s">
        <v>29</v>
      </c>
      <c r="P111" t="s">
        <v>29</v>
      </c>
      <c r="Q111" t="s">
        <v>29</v>
      </c>
      <c r="R111" t="s">
        <v>542</v>
      </c>
      <c r="S111">
        <v>1</v>
      </c>
      <c r="T111">
        <v>7.5</v>
      </c>
      <c r="U111">
        <v>37.5</v>
      </c>
      <c r="V111">
        <v>7</v>
      </c>
      <c r="W111" t="s">
        <v>582</v>
      </c>
      <c r="Y111" t="str">
        <f t="shared" si="1"/>
        <v>CF4</v>
      </c>
      <c r="Z111">
        <f>VLOOKUP(Y111,Mang_Elev!$Q:$R,2,FALSE)</f>
        <v>0.39900000000000002</v>
      </c>
    </row>
    <row r="112" spans="1:26" x14ac:dyDescent="0.25">
      <c r="A112" t="s">
        <v>444</v>
      </c>
      <c r="B112" s="2">
        <v>0.66666666666666663</v>
      </c>
      <c r="C112" t="s">
        <v>418</v>
      </c>
      <c r="D112" t="s">
        <v>445</v>
      </c>
      <c r="E112" t="s">
        <v>25</v>
      </c>
      <c r="F112" t="s">
        <v>181</v>
      </c>
      <c r="G112">
        <v>4</v>
      </c>
      <c r="H112">
        <v>2</v>
      </c>
      <c r="I112">
        <v>100</v>
      </c>
      <c r="J112">
        <v>25</v>
      </c>
      <c r="K112">
        <v>32</v>
      </c>
      <c r="L112">
        <v>11</v>
      </c>
      <c r="M112">
        <v>75</v>
      </c>
      <c r="N112" t="s">
        <v>50</v>
      </c>
      <c r="O112" t="s">
        <v>29</v>
      </c>
      <c r="P112" t="s">
        <v>29</v>
      </c>
      <c r="Q112" t="s">
        <v>29</v>
      </c>
      <c r="R112" t="s">
        <v>542</v>
      </c>
      <c r="S112">
        <v>2</v>
      </c>
      <c r="T112">
        <v>6.5</v>
      </c>
      <c r="U112">
        <v>28.1</v>
      </c>
      <c r="V112">
        <v>7</v>
      </c>
      <c r="W112" t="s">
        <v>582</v>
      </c>
      <c r="Y112" t="str">
        <f t="shared" si="1"/>
        <v>CF4</v>
      </c>
      <c r="Z112">
        <f>VLOOKUP(Y112,Mang_Elev!$Q:$R,2,FALSE)</f>
        <v>0.39900000000000002</v>
      </c>
    </row>
    <row r="113" spans="1:26" x14ac:dyDescent="0.25">
      <c r="A113" t="s">
        <v>444</v>
      </c>
      <c r="B113" s="2">
        <v>0.66666666666666663</v>
      </c>
      <c r="C113" t="s">
        <v>418</v>
      </c>
      <c r="D113" t="s">
        <v>445</v>
      </c>
      <c r="E113" t="s">
        <v>25</v>
      </c>
      <c r="F113" t="s">
        <v>181</v>
      </c>
      <c r="G113">
        <v>4</v>
      </c>
      <c r="H113">
        <v>3</v>
      </c>
      <c r="I113">
        <v>100</v>
      </c>
      <c r="J113">
        <v>25</v>
      </c>
      <c r="K113">
        <v>32</v>
      </c>
      <c r="L113">
        <v>11</v>
      </c>
      <c r="M113">
        <v>75</v>
      </c>
      <c r="N113" t="s">
        <v>50</v>
      </c>
      <c r="O113" t="s">
        <v>29</v>
      </c>
      <c r="P113" t="s">
        <v>29</v>
      </c>
      <c r="Q113" t="s">
        <v>29</v>
      </c>
      <c r="R113" t="s">
        <v>542</v>
      </c>
      <c r="S113">
        <v>5</v>
      </c>
      <c r="T113">
        <v>9</v>
      </c>
      <c r="U113">
        <v>56.5</v>
      </c>
      <c r="V113">
        <v>7</v>
      </c>
      <c r="W113" t="s">
        <v>582</v>
      </c>
      <c r="X113" s="11" t="s">
        <v>583</v>
      </c>
      <c r="Y113" t="str">
        <f t="shared" si="1"/>
        <v>CF4</v>
      </c>
      <c r="Z113">
        <f>VLOOKUP(Y113,Mang_Elev!$Q:$R,2,FALSE)</f>
        <v>0.39900000000000002</v>
      </c>
    </row>
    <row r="114" spans="1:26" x14ac:dyDescent="0.25">
      <c r="A114" t="s">
        <v>444</v>
      </c>
      <c r="B114" s="2">
        <v>0.66666666666666663</v>
      </c>
      <c r="C114" t="s">
        <v>418</v>
      </c>
      <c r="D114" t="s">
        <v>445</v>
      </c>
      <c r="E114" t="s">
        <v>25</v>
      </c>
      <c r="F114" t="s">
        <v>181</v>
      </c>
      <c r="G114">
        <v>4</v>
      </c>
      <c r="H114">
        <v>4</v>
      </c>
      <c r="I114">
        <v>100</v>
      </c>
      <c r="J114">
        <v>25</v>
      </c>
      <c r="K114">
        <v>32</v>
      </c>
      <c r="L114">
        <v>11</v>
      </c>
      <c r="M114">
        <v>75</v>
      </c>
      <c r="N114" t="s">
        <v>50</v>
      </c>
      <c r="O114" t="s">
        <v>29</v>
      </c>
      <c r="P114" t="s">
        <v>29</v>
      </c>
      <c r="Q114" t="s">
        <v>29</v>
      </c>
      <c r="R114" t="s">
        <v>568</v>
      </c>
      <c r="S114">
        <v>1</v>
      </c>
      <c r="T114">
        <v>5</v>
      </c>
      <c r="U114">
        <v>22.5</v>
      </c>
      <c r="V114">
        <v>7</v>
      </c>
      <c r="W114" t="s">
        <v>582</v>
      </c>
      <c r="Y114" t="str">
        <f t="shared" si="1"/>
        <v>CF4</v>
      </c>
      <c r="Z114">
        <f>VLOOKUP(Y114,Mang_Elev!$Q:$R,2,FALSE)</f>
        <v>0.39900000000000002</v>
      </c>
    </row>
    <row r="115" spans="1:26" x14ac:dyDescent="0.25">
      <c r="A115" t="s">
        <v>444</v>
      </c>
      <c r="B115" s="2">
        <v>0.66666666666666663</v>
      </c>
      <c r="C115" t="s">
        <v>418</v>
      </c>
      <c r="D115" t="s">
        <v>445</v>
      </c>
      <c r="E115" t="s">
        <v>25</v>
      </c>
      <c r="F115" t="s">
        <v>181</v>
      </c>
      <c r="G115">
        <v>4</v>
      </c>
      <c r="H115">
        <v>5</v>
      </c>
      <c r="I115">
        <v>100</v>
      </c>
      <c r="J115">
        <v>25</v>
      </c>
      <c r="K115">
        <v>32</v>
      </c>
      <c r="L115">
        <v>11</v>
      </c>
      <c r="M115">
        <v>75</v>
      </c>
      <c r="N115" t="s">
        <v>50</v>
      </c>
      <c r="O115" t="s">
        <v>29</v>
      </c>
      <c r="P115" t="s">
        <v>29</v>
      </c>
      <c r="Q115" t="s">
        <v>29</v>
      </c>
      <c r="R115" t="s">
        <v>542</v>
      </c>
      <c r="S115">
        <v>1</v>
      </c>
      <c r="T115">
        <v>4</v>
      </c>
      <c r="U115">
        <v>19.7</v>
      </c>
      <c r="V115">
        <v>6.5</v>
      </c>
      <c r="W115" t="s">
        <v>582</v>
      </c>
      <c r="Y115" t="str">
        <f t="shared" si="1"/>
        <v>CF4</v>
      </c>
      <c r="Z115">
        <f>VLOOKUP(Y115,Mang_Elev!$Q:$R,2,FALSE)</f>
        <v>0.39900000000000002</v>
      </c>
    </row>
    <row r="116" spans="1:26" x14ac:dyDescent="0.25">
      <c r="A116" t="s">
        <v>444</v>
      </c>
      <c r="B116" s="2">
        <v>0.71250000000000002</v>
      </c>
      <c r="C116" t="s">
        <v>418</v>
      </c>
      <c r="D116" t="s">
        <v>445</v>
      </c>
      <c r="E116" t="s">
        <v>25</v>
      </c>
      <c r="F116" t="s">
        <v>181</v>
      </c>
      <c r="G116">
        <v>5</v>
      </c>
      <c r="H116">
        <v>1</v>
      </c>
      <c r="I116">
        <v>100</v>
      </c>
      <c r="J116">
        <v>62</v>
      </c>
      <c r="K116">
        <v>94</v>
      </c>
      <c r="L116">
        <v>3</v>
      </c>
      <c r="M116">
        <v>75</v>
      </c>
      <c r="N116" t="s">
        <v>50</v>
      </c>
      <c r="O116" t="s">
        <v>29</v>
      </c>
      <c r="P116" t="s">
        <v>29</v>
      </c>
      <c r="Q116" t="s">
        <v>29</v>
      </c>
      <c r="R116" t="s">
        <v>542</v>
      </c>
      <c r="S116">
        <v>1</v>
      </c>
      <c r="T116">
        <v>6</v>
      </c>
      <c r="U116">
        <v>24</v>
      </c>
      <c r="V116">
        <v>6.5</v>
      </c>
      <c r="W116" t="s">
        <v>584</v>
      </c>
      <c r="X116" s="11" t="s">
        <v>583</v>
      </c>
      <c r="Y116" t="str">
        <f t="shared" si="1"/>
        <v>CF5</v>
      </c>
      <c r="Z116">
        <f>VLOOKUP(Y116,Mang_Elev!$Q:$R,2,FALSE)</f>
        <v>0.46800000000000003</v>
      </c>
    </row>
    <row r="117" spans="1:26" x14ac:dyDescent="0.25">
      <c r="A117" t="s">
        <v>444</v>
      </c>
      <c r="B117" s="2">
        <v>0.71250000000000002</v>
      </c>
      <c r="C117" t="s">
        <v>418</v>
      </c>
      <c r="D117" t="s">
        <v>445</v>
      </c>
      <c r="E117" t="s">
        <v>25</v>
      </c>
      <c r="F117" t="s">
        <v>181</v>
      </c>
      <c r="G117">
        <v>5</v>
      </c>
      <c r="H117">
        <v>2</v>
      </c>
      <c r="I117">
        <v>100</v>
      </c>
      <c r="J117">
        <v>62</v>
      </c>
      <c r="K117">
        <v>94</v>
      </c>
      <c r="L117">
        <v>3</v>
      </c>
      <c r="M117">
        <v>75</v>
      </c>
      <c r="N117" t="s">
        <v>50</v>
      </c>
      <c r="O117" t="s">
        <v>29</v>
      </c>
      <c r="P117" t="s">
        <v>29</v>
      </c>
      <c r="Q117" t="s">
        <v>29</v>
      </c>
      <c r="R117" t="s">
        <v>542</v>
      </c>
      <c r="S117">
        <v>1</v>
      </c>
      <c r="T117">
        <v>7</v>
      </c>
      <c r="U117">
        <v>25.7</v>
      </c>
      <c r="V117">
        <v>6.5</v>
      </c>
      <c r="W117" t="s">
        <v>584</v>
      </c>
      <c r="X117" s="11" t="s">
        <v>583</v>
      </c>
      <c r="Y117" t="str">
        <f t="shared" si="1"/>
        <v>CF5</v>
      </c>
      <c r="Z117">
        <f>VLOOKUP(Y117,Mang_Elev!$Q:$R,2,FALSE)</f>
        <v>0.46800000000000003</v>
      </c>
    </row>
    <row r="118" spans="1:26" x14ac:dyDescent="0.25">
      <c r="A118" t="s">
        <v>444</v>
      </c>
      <c r="B118" s="2">
        <v>0.71250000000000002</v>
      </c>
      <c r="C118" t="s">
        <v>418</v>
      </c>
      <c r="D118" t="s">
        <v>445</v>
      </c>
      <c r="E118" t="s">
        <v>25</v>
      </c>
      <c r="F118" t="s">
        <v>181</v>
      </c>
      <c r="G118">
        <v>5</v>
      </c>
      <c r="H118">
        <v>3</v>
      </c>
      <c r="I118">
        <v>100</v>
      </c>
      <c r="J118">
        <v>62</v>
      </c>
      <c r="K118">
        <v>94</v>
      </c>
      <c r="L118">
        <v>3</v>
      </c>
      <c r="M118">
        <v>75</v>
      </c>
      <c r="N118" t="s">
        <v>50</v>
      </c>
      <c r="O118" t="s">
        <v>29</v>
      </c>
      <c r="P118" t="s">
        <v>29</v>
      </c>
      <c r="Q118" t="s">
        <v>29</v>
      </c>
      <c r="R118" t="s">
        <v>542</v>
      </c>
      <c r="S118">
        <v>2</v>
      </c>
      <c r="T118">
        <v>8.1999999999999993</v>
      </c>
      <c r="U118">
        <v>43</v>
      </c>
      <c r="V118">
        <v>6.5</v>
      </c>
      <c r="W118" t="s">
        <v>584</v>
      </c>
      <c r="X118" s="11" t="s">
        <v>585</v>
      </c>
      <c r="Y118" t="str">
        <f t="shared" si="1"/>
        <v>CF5</v>
      </c>
      <c r="Z118">
        <f>VLOOKUP(Y118,Mang_Elev!$Q:$R,2,FALSE)</f>
        <v>0.46800000000000003</v>
      </c>
    </row>
    <row r="119" spans="1:26" x14ac:dyDescent="0.25">
      <c r="A119" t="s">
        <v>444</v>
      </c>
      <c r="B119" s="2">
        <v>0.71250000000000002</v>
      </c>
      <c r="C119" t="s">
        <v>418</v>
      </c>
      <c r="D119" t="s">
        <v>445</v>
      </c>
      <c r="E119" t="s">
        <v>25</v>
      </c>
      <c r="F119" t="s">
        <v>181</v>
      </c>
      <c r="G119">
        <v>5</v>
      </c>
      <c r="H119">
        <v>4</v>
      </c>
      <c r="I119">
        <v>100</v>
      </c>
      <c r="J119">
        <v>62</v>
      </c>
      <c r="K119">
        <v>94</v>
      </c>
      <c r="L119">
        <v>3</v>
      </c>
      <c r="M119">
        <v>75</v>
      </c>
      <c r="N119" t="s">
        <v>50</v>
      </c>
      <c r="O119" t="s">
        <v>29</v>
      </c>
      <c r="P119" t="s">
        <v>29</v>
      </c>
      <c r="Q119" t="s">
        <v>29</v>
      </c>
      <c r="R119" t="s">
        <v>542</v>
      </c>
      <c r="S119">
        <v>1</v>
      </c>
      <c r="T119">
        <v>10.5</v>
      </c>
      <c r="U119">
        <v>46.5</v>
      </c>
      <c r="V119">
        <v>6.5</v>
      </c>
      <c r="W119" t="s">
        <v>584</v>
      </c>
      <c r="X119" s="11" t="s">
        <v>586</v>
      </c>
      <c r="Y119" t="str">
        <f t="shared" si="1"/>
        <v>CF5</v>
      </c>
      <c r="Z119">
        <f>VLOOKUP(Y119,Mang_Elev!$Q:$R,2,FALSE)</f>
        <v>0.46800000000000003</v>
      </c>
    </row>
    <row r="120" spans="1:26" x14ac:dyDescent="0.25">
      <c r="A120" t="s">
        <v>444</v>
      </c>
      <c r="B120" s="2">
        <v>0.71250000000000002</v>
      </c>
      <c r="C120" t="s">
        <v>418</v>
      </c>
      <c r="D120" t="s">
        <v>445</v>
      </c>
      <c r="E120" t="s">
        <v>25</v>
      </c>
      <c r="F120" t="s">
        <v>181</v>
      </c>
      <c r="G120">
        <v>5</v>
      </c>
      <c r="H120">
        <v>5</v>
      </c>
      <c r="I120">
        <v>100</v>
      </c>
      <c r="J120">
        <v>62</v>
      </c>
      <c r="K120">
        <v>94</v>
      </c>
      <c r="L120">
        <v>3</v>
      </c>
      <c r="M120">
        <v>75</v>
      </c>
      <c r="N120" t="s">
        <v>50</v>
      </c>
      <c r="O120" t="s">
        <v>29</v>
      </c>
      <c r="P120" t="s">
        <v>29</v>
      </c>
      <c r="Q120" t="s">
        <v>29</v>
      </c>
      <c r="R120" t="s">
        <v>568</v>
      </c>
      <c r="S120">
        <v>1</v>
      </c>
      <c r="T120">
        <v>4.7</v>
      </c>
      <c r="U120">
        <v>17.5</v>
      </c>
      <c r="V120">
        <v>6</v>
      </c>
      <c r="W120" t="s">
        <v>584</v>
      </c>
      <c r="X120" s="11" t="s">
        <v>587</v>
      </c>
      <c r="Y120" t="str">
        <f t="shared" si="1"/>
        <v>CF5</v>
      </c>
      <c r="Z120">
        <f>VLOOKUP(Y120,Mang_Elev!$Q:$R,2,FALSE)</f>
        <v>0.46800000000000003</v>
      </c>
    </row>
    <row r="121" spans="1:26" x14ac:dyDescent="0.25">
      <c r="A121" t="s">
        <v>448</v>
      </c>
      <c r="B121" s="2">
        <v>0.3888888888888889</v>
      </c>
      <c r="C121" t="s">
        <v>449</v>
      </c>
      <c r="D121" t="s">
        <v>450</v>
      </c>
      <c r="E121" t="s">
        <v>25</v>
      </c>
      <c r="F121" t="s">
        <v>181</v>
      </c>
      <c r="G121">
        <v>2</v>
      </c>
      <c r="H121">
        <v>1</v>
      </c>
      <c r="I121">
        <v>100</v>
      </c>
      <c r="J121">
        <v>9</v>
      </c>
      <c r="K121">
        <v>62</v>
      </c>
      <c r="L121">
        <v>4</v>
      </c>
      <c r="M121">
        <v>70</v>
      </c>
      <c r="N121" t="s">
        <v>50</v>
      </c>
      <c r="O121" t="s">
        <v>29</v>
      </c>
      <c r="P121" t="s">
        <v>29</v>
      </c>
      <c r="Q121" t="s">
        <v>29</v>
      </c>
      <c r="R121" t="s">
        <v>542</v>
      </c>
      <c r="S121">
        <v>7</v>
      </c>
      <c r="T121">
        <v>9</v>
      </c>
      <c r="U121">
        <v>75</v>
      </c>
      <c r="V121">
        <v>5.5</v>
      </c>
      <c r="W121" t="s">
        <v>588</v>
      </c>
      <c r="Y121" t="str">
        <f t="shared" si="1"/>
        <v>CF2</v>
      </c>
      <c r="Z121">
        <f>VLOOKUP(Y121,Mang_Elev!$Q:$R,2,FALSE)</f>
        <v>0.496</v>
      </c>
    </row>
    <row r="122" spans="1:26" x14ac:dyDescent="0.25">
      <c r="A122" t="s">
        <v>448</v>
      </c>
      <c r="B122" s="2">
        <v>0.3888888888888889</v>
      </c>
      <c r="C122" t="s">
        <v>449</v>
      </c>
      <c r="D122" t="s">
        <v>450</v>
      </c>
      <c r="E122" t="s">
        <v>25</v>
      </c>
      <c r="F122" t="s">
        <v>181</v>
      </c>
      <c r="G122">
        <v>2</v>
      </c>
      <c r="H122">
        <v>2</v>
      </c>
      <c r="I122">
        <v>100</v>
      </c>
      <c r="J122">
        <v>9</v>
      </c>
      <c r="K122">
        <v>62</v>
      </c>
      <c r="L122">
        <v>4</v>
      </c>
      <c r="M122">
        <v>70</v>
      </c>
      <c r="N122" t="s">
        <v>50</v>
      </c>
      <c r="O122" t="s">
        <v>29</v>
      </c>
      <c r="P122" t="s">
        <v>29</v>
      </c>
      <c r="Q122" t="s">
        <v>29</v>
      </c>
      <c r="R122" t="s">
        <v>542</v>
      </c>
      <c r="S122">
        <v>8</v>
      </c>
      <c r="T122">
        <v>8.5</v>
      </c>
      <c r="U122">
        <v>79</v>
      </c>
      <c r="V122">
        <v>4.5</v>
      </c>
      <c r="W122" t="s">
        <v>588</v>
      </c>
      <c r="Y122" t="str">
        <f t="shared" si="1"/>
        <v>CF2</v>
      </c>
      <c r="Z122">
        <f>VLOOKUP(Y122,Mang_Elev!$Q:$R,2,FALSE)</f>
        <v>0.496</v>
      </c>
    </row>
    <row r="123" spans="1:26" x14ac:dyDescent="0.25">
      <c r="A123" t="s">
        <v>448</v>
      </c>
      <c r="B123" s="2">
        <v>0.3888888888888889</v>
      </c>
      <c r="C123" t="s">
        <v>449</v>
      </c>
      <c r="D123" t="s">
        <v>450</v>
      </c>
      <c r="E123" t="s">
        <v>25</v>
      </c>
      <c r="F123" t="s">
        <v>181</v>
      </c>
      <c r="G123">
        <v>2</v>
      </c>
      <c r="H123">
        <v>3</v>
      </c>
      <c r="I123">
        <v>100</v>
      </c>
      <c r="J123">
        <v>9</v>
      </c>
      <c r="K123">
        <v>62</v>
      </c>
      <c r="L123">
        <v>4</v>
      </c>
      <c r="M123">
        <v>70</v>
      </c>
      <c r="N123" t="s">
        <v>50</v>
      </c>
      <c r="O123" t="s">
        <v>29</v>
      </c>
      <c r="P123" t="s">
        <v>29</v>
      </c>
      <c r="Q123" t="s">
        <v>29</v>
      </c>
      <c r="R123" t="s">
        <v>542</v>
      </c>
      <c r="S123">
        <v>13</v>
      </c>
      <c r="T123">
        <v>9.5</v>
      </c>
      <c r="U123">
        <v>175</v>
      </c>
      <c r="V123">
        <v>5</v>
      </c>
      <c r="W123" t="s">
        <v>588</v>
      </c>
      <c r="Y123" t="str">
        <f t="shared" si="1"/>
        <v>CF2</v>
      </c>
      <c r="Z123">
        <f>VLOOKUP(Y123,Mang_Elev!$Q:$R,2,FALSE)</f>
        <v>0.496</v>
      </c>
    </row>
    <row r="124" spans="1:26" x14ac:dyDescent="0.25">
      <c r="A124" t="s">
        <v>448</v>
      </c>
      <c r="B124" s="2">
        <v>0.3888888888888889</v>
      </c>
      <c r="C124" t="s">
        <v>449</v>
      </c>
      <c r="D124" t="s">
        <v>450</v>
      </c>
      <c r="E124" t="s">
        <v>25</v>
      </c>
      <c r="F124" t="s">
        <v>181</v>
      </c>
      <c r="G124">
        <v>2</v>
      </c>
      <c r="H124">
        <v>4</v>
      </c>
      <c r="I124">
        <v>100</v>
      </c>
      <c r="J124">
        <v>9</v>
      </c>
      <c r="K124">
        <v>62</v>
      </c>
      <c r="L124">
        <v>4</v>
      </c>
      <c r="M124">
        <v>70</v>
      </c>
      <c r="N124" t="s">
        <v>50</v>
      </c>
      <c r="O124" t="s">
        <v>29</v>
      </c>
      <c r="P124" t="s">
        <v>29</v>
      </c>
      <c r="Q124" t="s">
        <v>29</v>
      </c>
      <c r="R124" t="s">
        <v>542</v>
      </c>
      <c r="S124">
        <v>5</v>
      </c>
      <c r="T124">
        <v>9.5</v>
      </c>
      <c r="U124">
        <v>85</v>
      </c>
      <c r="V124">
        <v>6</v>
      </c>
      <c r="W124" t="s">
        <v>588</v>
      </c>
      <c r="Y124" t="str">
        <f t="shared" si="1"/>
        <v>CF2</v>
      </c>
      <c r="Z124">
        <f>VLOOKUP(Y124,Mang_Elev!$Q:$R,2,FALSE)</f>
        <v>0.496</v>
      </c>
    </row>
    <row r="125" spans="1:26" x14ac:dyDescent="0.25">
      <c r="A125" t="s">
        <v>448</v>
      </c>
      <c r="B125" s="2">
        <v>0.3888888888888889</v>
      </c>
      <c r="C125" t="s">
        <v>449</v>
      </c>
      <c r="D125" t="s">
        <v>450</v>
      </c>
      <c r="E125" t="s">
        <v>25</v>
      </c>
      <c r="F125" t="s">
        <v>181</v>
      </c>
      <c r="G125">
        <v>2</v>
      </c>
      <c r="H125">
        <v>5</v>
      </c>
      <c r="I125">
        <v>100</v>
      </c>
      <c r="J125">
        <v>9</v>
      </c>
      <c r="K125">
        <v>62</v>
      </c>
      <c r="L125">
        <v>4</v>
      </c>
      <c r="M125">
        <v>70</v>
      </c>
      <c r="N125" t="s">
        <v>50</v>
      </c>
      <c r="O125" t="s">
        <v>29</v>
      </c>
      <c r="P125" t="s">
        <v>29</v>
      </c>
      <c r="Q125" t="s">
        <v>29</v>
      </c>
      <c r="R125" t="s">
        <v>542</v>
      </c>
      <c r="S125">
        <v>4</v>
      </c>
      <c r="T125">
        <v>8.5</v>
      </c>
      <c r="U125">
        <v>56</v>
      </c>
      <c r="V125">
        <v>5</v>
      </c>
      <c r="W125" t="s">
        <v>588</v>
      </c>
      <c r="Y125" t="str">
        <f t="shared" si="1"/>
        <v>CF2</v>
      </c>
      <c r="Z125">
        <f>VLOOKUP(Y125,Mang_Elev!$Q:$R,2,FALSE)</f>
        <v>0.496</v>
      </c>
    </row>
    <row r="126" spans="1:26" x14ac:dyDescent="0.25">
      <c r="A126" t="s">
        <v>448</v>
      </c>
      <c r="B126" s="2">
        <v>0.4201388888888889</v>
      </c>
      <c r="C126" t="s">
        <v>103</v>
      </c>
      <c r="D126" t="s">
        <v>435</v>
      </c>
      <c r="E126" t="s">
        <v>25</v>
      </c>
      <c r="F126" t="s">
        <v>181</v>
      </c>
      <c r="G126">
        <v>3</v>
      </c>
      <c r="H126">
        <v>1</v>
      </c>
      <c r="I126">
        <v>100</v>
      </c>
      <c r="J126">
        <v>65</v>
      </c>
      <c r="K126">
        <v>65</v>
      </c>
      <c r="L126">
        <v>1</v>
      </c>
      <c r="M126">
        <v>80</v>
      </c>
      <c r="N126" t="s">
        <v>50</v>
      </c>
      <c r="O126" t="s">
        <v>29</v>
      </c>
      <c r="P126" t="s">
        <v>29</v>
      </c>
      <c r="Q126" t="s">
        <v>29</v>
      </c>
      <c r="R126" t="s">
        <v>568</v>
      </c>
      <c r="S126">
        <v>1</v>
      </c>
      <c r="T126">
        <v>5</v>
      </c>
      <c r="U126">
        <v>24</v>
      </c>
      <c r="V126">
        <v>4</v>
      </c>
      <c r="W126" t="s">
        <v>155</v>
      </c>
      <c r="X126" s="11" t="s">
        <v>583</v>
      </c>
      <c r="Y126" t="str">
        <f t="shared" si="1"/>
        <v>CF3</v>
      </c>
      <c r="Z126">
        <f>VLOOKUP(Y126,Mang_Elev!$Q:$R,2,FALSE)</f>
        <v>1.0960000000000001</v>
      </c>
    </row>
    <row r="127" spans="1:26" x14ac:dyDescent="0.25">
      <c r="A127" t="s">
        <v>448</v>
      </c>
      <c r="B127" s="2">
        <v>0.4201388888888889</v>
      </c>
      <c r="C127" t="s">
        <v>103</v>
      </c>
      <c r="D127" t="s">
        <v>435</v>
      </c>
      <c r="E127" t="s">
        <v>25</v>
      </c>
      <c r="F127" t="s">
        <v>181</v>
      </c>
      <c r="G127">
        <v>3</v>
      </c>
      <c r="H127">
        <v>2</v>
      </c>
      <c r="I127">
        <v>100</v>
      </c>
      <c r="J127">
        <v>65</v>
      </c>
      <c r="K127">
        <v>65</v>
      </c>
      <c r="L127">
        <v>1</v>
      </c>
      <c r="M127">
        <v>80</v>
      </c>
      <c r="N127" t="s">
        <v>50</v>
      </c>
      <c r="O127" t="s">
        <v>29</v>
      </c>
      <c r="P127" t="s">
        <v>29</v>
      </c>
      <c r="Q127" t="s">
        <v>29</v>
      </c>
      <c r="R127" t="s">
        <v>568</v>
      </c>
      <c r="S127">
        <v>8</v>
      </c>
      <c r="T127">
        <v>11</v>
      </c>
      <c r="U127">
        <v>96</v>
      </c>
      <c r="V127">
        <v>4.5</v>
      </c>
      <c r="W127" t="s">
        <v>155</v>
      </c>
      <c r="X127" s="11" t="s">
        <v>583</v>
      </c>
      <c r="Y127" t="str">
        <f t="shared" si="1"/>
        <v>CF3</v>
      </c>
      <c r="Z127">
        <f>VLOOKUP(Y127,Mang_Elev!$Q:$R,2,FALSE)</f>
        <v>1.0960000000000001</v>
      </c>
    </row>
    <row r="128" spans="1:26" x14ac:dyDescent="0.25">
      <c r="A128" t="s">
        <v>448</v>
      </c>
      <c r="B128" s="2">
        <v>0.4201388888888889</v>
      </c>
      <c r="C128" t="s">
        <v>103</v>
      </c>
      <c r="D128" t="s">
        <v>435</v>
      </c>
      <c r="E128" t="s">
        <v>25</v>
      </c>
      <c r="F128" t="s">
        <v>181</v>
      </c>
      <c r="G128">
        <v>3</v>
      </c>
      <c r="H128">
        <v>3</v>
      </c>
      <c r="I128">
        <v>100</v>
      </c>
      <c r="J128">
        <v>65</v>
      </c>
      <c r="K128">
        <v>65</v>
      </c>
      <c r="L128">
        <v>1</v>
      </c>
      <c r="M128">
        <v>80</v>
      </c>
      <c r="N128" t="s">
        <v>50</v>
      </c>
      <c r="O128" t="s">
        <v>29</v>
      </c>
      <c r="P128" t="s">
        <v>29</v>
      </c>
      <c r="Q128" t="s">
        <v>29</v>
      </c>
      <c r="R128" t="s">
        <v>542</v>
      </c>
      <c r="S128">
        <v>1</v>
      </c>
      <c r="T128">
        <v>5.5</v>
      </c>
      <c r="U128">
        <v>23.5</v>
      </c>
      <c r="V128">
        <v>4</v>
      </c>
      <c r="W128" t="s">
        <v>155</v>
      </c>
      <c r="X128" s="11" t="s">
        <v>583</v>
      </c>
      <c r="Y128" t="str">
        <f t="shared" si="1"/>
        <v>CF3</v>
      </c>
      <c r="Z128">
        <f>VLOOKUP(Y128,Mang_Elev!$Q:$R,2,FALSE)</f>
        <v>1.0960000000000001</v>
      </c>
    </row>
    <row r="129" spans="1:26" x14ac:dyDescent="0.25">
      <c r="A129" t="s">
        <v>448</v>
      </c>
      <c r="B129" s="2">
        <v>0.4201388888888889</v>
      </c>
      <c r="C129" t="s">
        <v>103</v>
      </c>
      <c r="D129" t="s">
        <v>435</v>
      </c>
      <c r="E129" t="s">
        <v>25</v>
      </c>
      <c r="F129" t="s">
        <v>181</v>
      </c>
      <c r="G129">
        <v>3</v>
      </c>
      <c r="H129">
        <v>4</v>
      </c>
      <c r="I129">
        <v>100</v>
      </c>
      <c r="J129">
        <v>65</v>
      </c>
      <c r="K129">
        <v>65</v>
      </c>
      <c r="L129">
        <v>1</v>
      </c>
      <c r="M129">
        <v>80</v>
      </c>
      <c r="N129" t="s">
        <v>50</v>
      </c>
      <c r="O129" t="s">
        <v>29</v>
      </c>
      <c r="P129" t="s">
        <v>29</v>
      </c>
      <c r="Q129" t="s">
        <v>29</v>
      </c>
      <c r="R129" t="s">
        <v>542</v>
      </c>
      <c r="S129">
        <v>1</v>
      </c>
      <c r="T129">
        <v>3.5</v>
      </c>
      <c r="U129">
        <v>16.5</v>
      </c>
      <c r="V129">
        <v>3.5</v>
      </c>
      <c r="W129" t="s">
        <v>155</v>
      </c>
      <c r="X129" s="11" t="s">
        <v>583</v>
      </c>
      <c r="Y129" t="str">
        <f t="shared" si="1"/>
        <v>CF3</v>
      </c>
      <c r="Z129">
        <f>VLOOKUP(Y129,Mang_Elev!$Q:$R,2,FALSE)</f>
        <v>1.0960000000000001</v>
      </c>
    </row>
    <row r="130" spans="1:26" x14ac:dyDescent="0.25">
      <c r="A130" t="s">
        <v>448</v>
      </c>
      <c r="B130" s="2">
        <v>0.4201388888888889</v>
      </c>
      <c r="C130" t="s">
        <v>103</v>
      </c>
      <c r="D130" t="s">
        <v>435</v>
      </c>
      <c r="E130" t="s">
        <v>25</v>
      </c>
      <c r="F130" t="s">
        <v>181</v>
      </c>
      <c r="G130">
        <v>3</v>
      </c>
      <c r="H130">
        <v>5</v>
      </c>
      <c r="I130">
        <v>100</v>
      </c>
      <c r="J130">
        <v>65</v>
      </c>
      <c r="K130">
        <v>65</v>
      </c>
      <c r="L130">
        <v>1</v>
      </c>
      <c r="M130">
        <v>80</v>
      </c>
      <c r="N130" t="s">
        <v>50</v>
      </c>
      <c r="O130" t="s">
        <v>29</v>
      </c>
      <c r="P130" t="s">
        <v>29</v>
      </c>
      <c r="Q130" t="s">
        <v>29</v>
      </c>
      <c r="R130" t="s">
        <v>542</v>
      </c>
      <c r="S130">
        <v>1</v>
      </c>
      <c r="T130">
        <v>4</v>
      </c>
      <c r="U130">
        <v>23</v>
      </c>
      <c r="V130" s="5">
        <v>1</v>
      </c>
      <c r="W130" t="s">
        <v>155</v>
      </c>
      <c r="X130" s="11" t="s">
        <v>589</v>
      </c>
      <c r="Y130" t="str">
        <f t="shared" si="1"/>
        <v>CF3</v>
      </c>
      <c r="Z130">
        <f>VLOOKUP(Y130,Mang_Elev!$Q:$R,2,FALSE)</f>
        <v>1.0960000000000001</v>
      </c>
    </row>
    <row r="131" spans="1:26" x14ac:dyDescent="0.25">
      <c r="A131" t="s">
        <v>453</v>
      </c>
      <c r="B131" s="2">
        <v>0.47847222222222219</v>
      </c>
      <c r="C131" t="s">
        <v>223</v>
      </c>
      <c r="D131" t="s">
        <v>590</v>
      </c>
      <c r="E131" t="s">
        <v>225</v>
      </c>
      <c r="F131" t="s">
        <v>226</v>
      </c>
      <c r="G131">
        <v>1</v>
      </c>
      <c r="H131">
        <v>1</v>
      </c>
      <c r="I131">
        <v>25</v>
      </c>
      <c r="J131">
        <v>16</v>
      </c>
      <c r="K131">
        <v>97</v>
      </c>
      <c r="L131">
        <v>0</v>
      </c>
      <c r="M131">
        <v>45</v>
      </c>
      <c r="N131" t="s">
        <v>50</v>
      </c>
      <c r="O131" t="s">
        <v>29</v>
      </c>
      <c r="P131" t="s">
        <v>29</v>
      </c>
      <c r="Q131" t="s">
        <v>50</v>
      </c>
      <c r="R131" t="s">
        <v>542</v>
      </c>
      <c r="S131">
        <v>2</v>
      </c>
      <c r="T131">
        <v>1.8</v>
      </c>
      <c r="U131">
        <v>12</v>
      </c>
      <c r="V131">
        <v>2.84</v>
      </c>
      <c r="W131" t="s">
        <v>591</v>
      </c>
      <c r="Y131" t="str">
        <f t="shared" ref="Y131:Y194" si="2">_xlfn.CONCAT(F131,G131)</f>
        <v>DLW1</v>
      </c>
      <c r="Z131">
        <f>VLOOKUP(Y131,Mang_Elev!$Q:$R,2,FALSE)</f>
        <v>0.35399999999999998</v>
      </c>
    </row>
    <row r="132" spans="1:26" x14ac:dyDescent="0.25">
      <c r="A132" t="s">
        <v>453</v>
      </c>
      <c r="B132" s="2">
        <v>0.47847222222222219</v>
      </c>
      <c r="C132" t="s">
        <v>223</v>
      </c>
      <c r="D132" t="s">
        <v>590</v>
      </c>
      <c r="E132" t="s">
        <v>225</v>
      </c>
      <c r="F132" t="s">
        <v>226</v>
      </c>
      <c r="G132">
        <v>1</v>
      </c>
      <c r="H132">
        <v>2</v>
      </c>
      <c r="I132">
        <v>25</v>
      </c>
      <c r="J132">
        <v>16</v>
      </c>
      <c r="K132">
        <v>97</v>
      </c>
      <c r="L132">
        <v>0</v>
      </c>
      <c r="M132">
        <v>45</v>
      </c>
      <c r="N132" t="s">
        <v>50</v>
      </c>
      <c r="O132" t="s">
        <v>29</v>
      </c>
      <c r="P132" t="s">
        <v>29</v>
      </c>
      <c r="Q132" t="s">
        <v>50</v>
      </c>
      <c r="R132" t="s">
        <v>542</v>
      </c>
      <c r="S132">
        <v>5</v>
      </c>
      <c r="T132">
        <v>2.2000000000000002</v>
      </c>
      <c r="U132">
        <v>10.5</v>
      </c>
      <c r="V132">
        <v>3.24</v>
      </c>
      <c r="W132" t="s">
        <v>591</v>
      </c>
      <c r="X132" s="11" t="s">
        <v>592</v>
      </c>
      <c r="Y132" t="str">
        <f t="shared" si="2"/>
        <v>DLW1</v>
      </c>
      <c r="Z132">
        <f>VLOOKUP(Y132,Mang_Elev!$Q:$R,2,FALSE)</f>
        <v>0.35399999999999998</v>
      </c>
    </row>
    <row r="133" spans="1:26" x14ac:dyDescent="0.25">
      <c r="A133" t="s">
        <v>453</v>
      </c>
      <c r="B133" s="2">
        <v>0.47847222222222219</v>
      </c>
      <c r="C133" t="s">
        <v>223</v>
      </c>
      <c r="D133" t="s">
        <v>590</v>
      </c>
      <c r="E133" t="s">
        <v>225</v>
      </c>
      <c r="F133" t="s">
        <v>226</v>
      </c>
      <c r="G133">
        <v>1</v>
      </c>
      <c r="H133">
        <v>3</v>
      </c>
      <c r="I133">
        <v>25</v>
      </c>
      <c r="J133">
        <v>16</v>
      </c>
      <c r="K133">
        <v>97</v>
      </c>
      <c r="L133">
        <v>0</v>
      </c>
      <c r="M133">
        <v>45</v>
      </c>
      <c r="N133" t="s">
        <v>50</v>
      </c>
      <c r="O133" t="s">
        <v>29</v>
      </c>
      <c r="P133" t="s">
        <v>29</v>
      </c>
      <c r="Q133" t="s">
        <v>50</v>
      </c>
      <c r="R133" t="s">
        <v>542</v>
      </c>
      <c r="S133">
        <v>6</v>
      </c>
      <c r="T133">
        <v>3.5</v>
      </c>
      <c r="U133">
        <v>21.5</v>
      </c>
      <c r="V133">
        <v>3.06</v>
      </c>
      <c r="W133" t="s">
        <v>591</v>
      </c>
      <c r="Y133" t="str">
        <f t="shared" si="2"/>
        <v>DLW1</v>
      </c>
      <c r="Z133">
        <f>VLOOKUP(Y133,Mang_Elev!$Q:$R,2,FALSE)</f>
        <v>0.35399999999999998</v>
      </c>
    </row>
    <row r="134" spans="1:26" x14ac:dyDescent="0.25">
      <c r="A134" t="s">
        <v>453</v>
      </c>
      <c r="B134" s="2">
        <v>0.47847222222222219</v>
      </c>
      <c r="C134" t="s">
        <v>223</v>
      </c>
      <c r="D134" t="s">
        <v>590</v>
      </c>
      <c r="E134" t="s">
        <v>225</v>
      </c>
      <c r="F134" t="s">
        <v>226</v>
      </c>
      <c r="G134">
        <v>1</v>
      </c>
      <c r="H134">
        <v>1</v>
      </c>
      <c r="I134">
        <v>25</v>
      </c>
      <c r="J134">
        <v>16</v>
      </c>
      <c r="K134">
        <v>97</v>
      </c>
      <c r="L134">
        <v>0</v>
      </c>
      <c r="M134">
        <v>45</v>
      </c>
      <c r="N134" t="s">
        <v>29</v>
      </c>
      <c r="O134" t="s">
        <v>29</v>
      </c>
      <c r="P134" t="s">
        <v>29</v>
      </c>
      <c r="Q134" t="s">
        <v>29</v>
      </c>
      <c r="R134" t="s">
        <v>593</v>
      </c>
      <c r="S134">
        <v>1</v>
      </c>
      <c r="T134">
        <v>2.2000000000000002</v>
      </c>
      <c r="U134">
        <v>24.5</v>
      </c>
      <c r="V134">
        <v>1.55</v>
      </c>
      <c r="W134" t="s">
        <v>591</v>
      </c>
      <c r="X134" s="11" t="s">
        <v>594</v>
      </c>
      <c r="Y134" t="str">
        <f t="shared" si="2"/>
        <v>DLW1</v>
      </c>
      <c r="Z134">
        <f>VLOOKUP(Y134,Mang_Elev!$Q:$R,2,FALSE)</f>
        <v>0.35399999999999998</v>
      </c>
    </row>
    <row r="135" spans="1:26" x14ac:dyDescent="0.25">
      <c r="A135" t="s">
        <v>453</v>
      </c>
      <c r="B135" s="2">
        <v>0.47847222222222219</v>
      </c>
      <c r="C135" t="s">
        <v>223</v>
      </c>
      <c r="D135" t="s">
        <v>590</v>
      </c>
      <c r="E135" t="s">
        <v>225</v>
      </c>
      <c r="F135" t="s">
        <v>226</v>
      </c>
      <c r="G135">
        <v>1</v>
      </c>
      <c r="H135">
        <v>4</v>
      </c>
      <c r="I135">
        <v>25</v>
      </c>
      <c r="J135">
        <v>16</v>
      </c>
      <c r="K135">
        <v>97</v>
      </c>
      <c r="L135">
        <v>0</v>
      </c>
      <c r="M135">
        <v>45</v>
      </c>
      <c r="N135" t="s">
        <v>50</v>
      </c>
      <c r="O135" t="s">
        <v>29</v>
      </c>
      <c r="P135" t="s">
        <v>29</v>
      </c>
      <c r="Q135" t="s">
        <v>50</v>
      </c>
      <c r="R135" t="s">
        <v>542</v>
      </c>
      <c r="S135">
        <v>2</v>
      </c>
      <c r="T135">
        <v>2</v>
      </c>
      <c r="U135">
        <v>20</v>
      </c>
      <c r="V135">
        <v>2.68</v>
      </c>
      <c r="W135" t="s">
        <v>591</v>
      </c>
      <c r="Y135" t="str">
        <f t="shared" si="2"/>
        <v>DLW1</v>
      </c>
      <c r="Z135">
        <f>VLOOKUP(Y135,Mang_Elev!$Q:$R,2,FALSE)</f>
        <v>0.35399999999999998</v>
      </c>
    </row>
    <row r="136" spans="1:26" x14ac:dyDescent="0.25">
      <c r="A136" t="s">
        <v>453</v>
      </c>
      <c r="B136" s="2">
        <v>0.47847222222222219</v>
      </c>
      <c r="C136" t="s">
        <v>223</v>
      </c>
      <c r="D136" t="s">
        <v>590</v>
      </c>
      <c r="E136" t="s">
        <v>225</v>
      </c>
      <c r="F136" t="s">
        <v>226</v>
      </c>
      <c r="G136">
        <v>1</v>
      </c>
      <c r="H136">
        <v>5</v>
      </c>
      <c r="I136">
        <v>25</v>
      </c>
      <c r="J136">
        <v>16</v>
      </c>
      <c r="K136">
        <v>97</v>
      </c>
      <c r="L136">
        <v>0</v>
      </c>
      <c r="M136">
        <v>45</v>
      </c>
      <c r="N136" t="s">
        <v>50</v>
      </c>
      <c r="O136" t="s">
        <v>29</v>
      </c>
      <c r="P136" t="s">
        <v>29</v>
      </c>
      <c r="Q136" t="s">
        <v>50</v>
      </c>
      <c r="R136" t="s">
        <v>542</v>
      </c>
      <c r="S136">
        <v>4</v>
      </c>
      <c r="T136">
        <v>4.5</v>
      </c>
      <c r="U136">
        <v>27.5</v>
      </c>
      <c r="V136">
        <v>4.8</v>
      </c>
      <c r="W136" t="s">
        <v>591</v>
      </c>
      <c r="Y136" t="str">
        <f t="shared" si="2"/>
        <v>DLW1</v>
      </c>
      <c r="Z136">
        <f>VLOOKUP(Y136,Mang_Elev!$Q:$R,2,FALSE)</f>
        <v>0.35399999999999998</v>
      </c>
    </row>
    <row r="137" spans="1:26" x14ac:dyDescent="0.25">
      <c r="A137" t="s">
        <v>453</v>
      </c>
      <c r="B137" s="2">
        <v>0.47847222222222219</v>
      </c>
      <c r="C137" t="s">
        <v>223</v>
      </c>
      <c r="D137" t="s">
        <v>590</v>
      </c>
      <c r="E137" t="s">
        <v>225</v>
      </c>
      <c r="F137" t="s">
        <v>226</v>
      </c>
      <c r="G137">
        <v>1</v>
      </c>
      <c r="H137">
        <v>2</v>
      </c>
      <c r="I137">
        <v>25</v>
      </c>
      <c r="J137">
        <v>16</v>
      </c>
      <c r="K137">
        <v>97</v>
      </c>
      <c r="L137">
        <v>0</v>
      </c>
      <c r="M137">
        <v>45</v>
      </c>
      <c r="N137" t="s">
        <v>29</v>
      </c>
      <c r="O137" t="s">
        <v>29</v>
      </c>
      <c r="P137" t="s">
        <v>29</v>
      </c>
      <c r="Q137" t="s">
        <v>29</v>
      </c>
      <c r="R137" t="s">
        <v>593</v>
      </c>
      <c r="S137">
        <v>1</v>
      </c>
      <c r="T137">
        <v>1.5</v>
      </c>
      <c r="U137">
        <v>19.5</v>
      </c>
      <c r="V137">
        <v>4.2</v>
      </c>
      <c r="W137" t="s">
        <v>591</v>
      </c>
      <c r="Y137" t="str">
        <f t="shared" si="2"/>
        <v>DLW1</v>
      </c>
      <c r="Z137">
        <f>VLOOKUP(Y137,Mang_Elev!$Q:$R,2,FALSE)</f>
        <v>0.35399999999999998</v>
      </c>
    </row>
    <row r="138" spans="1:26" x14ac:dyDescent="0.25">
      <c r="A138" t="s">
        <v>454</v>
      </c>
      <c r="B138" s="2">
        <v>0.4055555555555555</v>
      </c>
      <c r="C138" t="s">
        <v>418</v>
      </c>
      <c r="D138" t="s">
        <v>595</v>
      </c>
      <c r="E138" t="s">
        <v>225</v>
      </c>
      <c r="F138" t="s">
        <v>231</v>
      </c>
      <c r="G138">
        <v>1</v>
      </c>
      <c r="H138">
        <v>1</v>
      </c>
      <c r="I138">
        <v>25</v>
      </c>
      <c r="J138">
        <v>53</v>
      </c>
      <c r="K138">
        <v>21</v>
      </c>
      <c r="L138">
        <v>0</v>
      </c>
      <c r="M138">
        <v>80</v>
      </c>
      <c r="N138" t="s">
        <v>29</v>
      </c>
      <c r="O138" t="s">
        <v>50</v>
      </c>
      <c r="P138" t="s">
        <v>29</v>
      </c>
      <c r="Q138" t="s">
        <v>29</v>
      </c>
      <c r="R138" t="s">
        <v>542</v>
      </c>
      <c r="S138">
        <v>1</v>
      </c>
      <c r="T138">
        <v>2.5</v>
      </c>
      <c r="U138">
        <v>16</v>
      </c>
      <c r="V138">
        <v>4.5</v>
      </c>
      <c r="W138" t="s">
        <v>596</v>
      </c>
      <c r="Y138" t="str">
        <f t="shared" si="2"/>
        <v>VSR1</v>
      </c>
      <c r="Z138">
        <f>VLOOKUP(Y138,Mang_Elev!$Q:$R,2,FALSE)</f>
        <v>0.27900000000000003</v>
      </c>
    </row>
    <row r="139" spans="1:26" x14ac:dyDescent="0.25">
      <c r="A139" t="s">
        <v>454</v>
      </c>
      <c r="B139" s="2">
        <v>0.4055555555555555</v>
      </c>
      <c r="C139" t="s">
        <v>418</v>
      </c>
      <c r="D139" t="s">
        <v>595</v>
      </c>
      <c r="E139" t="s">
        <v>225</v>
      </c>
      <c r="F139" t="s">
        <v>231</v>
      </c>
      <c r="G139">
        <v>1</v>
      </c>
      <c r="H139">
        <v>2</v>
      </c>
      <c r="I139">
        <v>25</v>
      </c>
      <c r="J139">
        <v>53</v>
      </c>
      <c r="K139">
        <v>21</v>
      </c>
      <c r="L139">
        <v>0</v>
      </c>
      <c r="M139">
        <v>80</v>
      </c>
      <c r="N139" t="s">
        <v>29</v>
      </c>
      <c r="O139" t="s">
        <v>50</v>
      </c>
      <c r="P139" t="s">
        <v>29</v>
      </c>
      <c r="Q139" t="s">
        <v>29</v>
      </c>
      <c r="R139" t="s">
        <v>542</v>
      </c>
      <c r="S139">
        <v>1</v>
      </c>
      <c r="T139">
        <v>3.7</v>
      </c>
      <c r="U139">
        <v>15.5</v>
      </c>
      <c r="V139">
        <v>6.5</v>
      </c>
      <c r="W139" t="s">
        <v>596</v>
      </c>
      <c r="Y139" t="str">
        <f t="shared" si="2"/>
        <v>VSR1</v>
      </c>
      <c r="Z139">
        <f>VLOOKUP(Y139,Mang_Elev!$Q:$R,2,FALSE)</f>
        <v>0.27900000000000003</v>
      </c>
    </row>
    <row r="140" spans="1:26" x14ac:dyDescent="0.25">
      <c r="A140" t="s">
        <v>454</v>
      </c>
      <c r="B140" s="2">
        <v>0.4055555555555555</v>
      </c>
      <c r="C140" t="s">
        <v>418</v>
      </c>
      <c r="D140" t="s">
        <v>595</v>
      </c>
      <c r="E140" t="s">
        <v>225</v>
      </c>
      <c r="F140" t="s">
        <v>231</v>
      </c>
      <c r="G140">
        <v>1</v>
      </c>
      <c r="H140">
        <v>3</v>
      </c>
      <c r="I140">
        <v>25</v>
      </c>
      <c r="J140">
        <v>53</v>
      </c>
      <c r="K140">
        <v>21</v>
      </c>
      <c r="L140">
        <v>0</v>
      </c>
      <c r="M140">
        <v>80</v>
      </c>
      <c r="N140" t="s">
        <v>29</v>
      </c>
      <c r="O140" t="s">
        <v>50</v>
      </c>
      <c r="P140" t="s">
        <v>29</v>
      </c>
      <c r="Q140" t="s">
        <v>29</v>
      </c>
      <c r="R140" t="s">
        <v>542</v>
      </c>
      <c r="S140">
        <v>1</v>
      </c>
      <c r="T140">
        <v>5</v>
      </c>
      <c r="U140">
        <v>19</v>
      </c>
      <c r="V140">
        <v>5.6</v>
      </c>
      <c r="W140" t="s">
        <v>596</v>
      </c>
      <c r="Y140" t="str">
        <f t="shared" si="2"/>
        <v>VSR1</v>
      </c>
      <c r="Z140">
        <f>VLOOKUP(Y140,Mang_Elev!$Q:$R,2,FALSE)</f>
        <v>0.27900000000000003</v>
      </c>
    </row>
    <row r="141" spans="1:26" x14ac:dyDescent="0.25">
      <c r="A141" t="s">
        <v>454</v>
      </c>
      <c r="B141" s="2">
        <v>0.4055555555555555</v>
      </c>
      <c r="C141" t="s">
        <v>418</v>
      </c>
      <c r="D141" t="s">
        <v>595</v>
      </c>
      <c r="E141" t="s">
        <v>225</v>
      </c>
      <c r="F141" t="s">
        <v>231</v>
      </c>
      <c r="G141">
        <v>1</v>
      </c>
      <c r="H141">
        <v>4</v>
      </c>
      <c r="I141">
        <v>25</v>
      </c>
      <c r="J141">
        <v>53</v>
      </c>
      <c r="K141">
        <v>21</v>
      </c>
      <c r="L141">
        <v>0</v>
      </c>
      <c r="M141">
        <v>80</v>
      </c>
      <c r="N141" t="s">
        <v>29</v>
      </c>
      <c r="O141" t="s">
        <v>50</v>
      </c>
      <c r="P141" t="s">
        <v>29</v>
      </c>
      <c r="Q141" t="s">
        <v>29</v>
      </c>
      <c r="R141" t="s">
        <v>542</v>
      </c>
      <c r="S141">
        <v>1</v>
      </c>
      <c r="T141">
        <v>4.2</v>
      </c>
      <c r="U141">
        <v>14.8</v>
      </c>
      <c r="V141">
        <v>5.6</v>
      </c>
      <c r="W141" t="s">
        <v>596</v>
      </c>
      <c r="Y141" t="str">
        <f t="shared" si="2"/>
        <v>VSR1</v>
      </c>
      <c r="Z141">
        <f>VLOOKUP(Y141,Mang_Elev!$Q:$R,2,FALSE)</f>
        <v>0.27900000000000003</v>
      </c>
    </row>
    <row r="142" spans="1:26" x14ac:dyDescent="0.25">
      <c r="A142" t="s">
        <v>454</v>
      </c>
      <c r="B142" s="2">
        <v>0.4055555555555555</v>
      </c>
      <c r="C142" t="s">
        <v>418</v>
      </c>
      <c r="D142" t="s">
        <v>595</v>
      </c>
      <c r="E142" t="s">
        <v>225</v>
      </c>
      <c r="F142" t="s">
        <v>231</v>
      </c>
      <c r="G142">
        <v>1</v>
      </c>
      <c r="H142">
        <v>5</v>
      </c>
      <c r="I142">
        <v>25</v>
      </c>
      <c r="J142">
        <v>53</v>
      </c>
      <c r="K142">
        <v>21</v>
      </c>
      <c r="L142">
        <v>0</v>
      </c>
      <c r="M142">
        <v>80</v>
      </c>
      <c r="N142" t="s">
        <v>29</v>
      </c>
      <c r="O142" t="s">
        <v>50</v>
      </c>
      <c r="P142" t="s">
        <v>29</v>
      </c>
      <c r="Q142" t="s">
        <v>29</v>
      </c>
      <c r="R142" t="s">
        <v>542</v>
      </c>
      <c r="S142">
        <v>1</v>
      </c>
      <c r="T142">
        <v>3.8</v>
      </c>
      <c r="U142">
        <v>12.9</v>
      </c>
      <c r="V142">
        <v>5.5</v>
      </c>
      <c r="W142" t="s">
        <v>596</v>
      </c>
      <c r="Y142" t="str">
        <f t="shared" si="2"/>
        <v>VSR1</v>
      </c>
      <c r="Z142">
        <f>VLOOKUP(Y142,Mang_Elev!$Q:$R,2,FALSE)</f>
        <v>0.27900000000000003</v>
      </c>
    </row>
    <row r="143" spans="1:26" x14ac:dyDescent="0.25">
      <c r="A143" t="s">
        <v>454</v>
      </c>
      <c r="B143" s="2">
        <v>0.4055555555555555</v>
      </c>
      <c r="C143" t="s">
        <v>418</v>
      </c>
      <c r="D143" t="s">
        <v>595</v>
      </c>
      <c r="E143" t="s">
        <v>225</v>
      </c>
      <c r="F143" t="s">
        <v>231</v>
      </c>
      <c r="G143">
        <v>1</v>
      </c>
      <c r="H143">
        <v>1</v>
      </c>
      <c r="I143">
        <v>25</v>
      </c>
      <c r="J143">
        <v>53</v>
      </c>
      <c r="K143">
        <v>21</v>
      </c>
      <c r="L143">
        <v>0</v>
      </c>
      <c r="M143">
        <v>80</v>
      </c>
      <c r="N143" t="s">
        <v>29</v>
      </c>
      <c r="O143" t="s">
        <v>50</v>
      </c>
      <c r="P143" t="s">
        <v>29</v>
      </c>
      <c r="Q143" t="s">
        <v>29</v>
      </c>
      <c r="R143" t="s">
        <v>593</v>
      </c>
      <c r="S143">
        <v>1</v>
      </c>
      <c r="T143">
        <v>3.5</v>
      </c>
      <c r="U143">
        <v>32</v>
      </c>
      <c r="V143">
        <v>3.3</v>
      </c>
      <c r="W143" t="s">
        <v>596</v>
      </c>
      <c r="Y143" t="str">
        <f t="shared" si="2"/>
        <v>VSR1</v>
      </c>
      <c r="Z143">
        <f>VLOOKUP(Y143,Mang_Elev!$Q:$R,2,FALSE)</f>
        <v>0.27900000000000003</v>
      </c>
    </row>
    <row r="144" spans="1:26" x14ac:dyDescent="0.25">
      <c r="A144" t="s">
        <v>454</v>
      </c>
      <c r="B144" s="2">
        <v>0.4055555555555555</v>
      </c>
      <c r="C144" t="s">
        <v>418</v>
      </c>
      <c r="D144" t="s">
        <v>595</v>
      </c>
      <c r="E144" t="s">
        <v>225</v>
      </c>
      <c r="F144" t="s">
        <v>231</v>
      </c>
      <c r="G144">
        <v>1</v>
      </c>
      <c r="H144">
        <v>2</v>
      </c>
      <c r="I144">
        <v>25</v>
      </c>
      <c r="J144">
        <v>53</v>
      </c>
      <c r="K144">
        <v>21</v>
      </c>
      <c r="L144">
        <v>0</v>
      </c>
      <c r="M144">
        <v>80</v>
      </c>
      <c r="N144" t="s">
        <v>29</v>
      </c>
      <c r="O144" t="s">
        <v>50</v>
      </c>
      <c r="P144" t="s">
        <v>29</v>
      </c>
      <c r="Q144" t="s">
        <v>29</v>
      </c>
      <c r="R144" t="s">
        <v>593</v>
      </c>
      <c r="S144">
        <v>1</v>
      </c>
      <c r="T144">
        <v>6.3</v>
      </c>
      <c r="U144">
        <v>22.5</v>
      </c>
      <c r="V144">
        <v>5</v>
      </c>
      <c r="W144" t="s">
        <v>596</v>
      </c>
      <c r="Y144" t="str">
        <f t="shared" si="2"/>
        <v>VSR1</v>
      </c>
      <c r="Z144">
        <f>VLOOKUP(Y144,Mang_Elev!$Q:$R,2,FALSE)</f>
        <v>0.27900000000000003</v>
      </c>
    </row>
    <row r="145" spans="1:26" x14ac:dyDescent="0.25">
      <c r="A145" t="s">
        <v>454</v>
      </c>
      <c r="B145" s="2">
        <v>0.4055555555555555</v>
      </c>
      <c r="C145" t="s">
        <v>418</v>
      </c>
      <c r="D145" t="s">
        <v>595</v>
      </c>
      <c r="E145" t="s">
        <v>225</v>
      </c>
      <c r="F145" t="s">
        <v>231</v>
      </c>
      <c r="G145">
        <v>1</v>
      </c>
      <c r="H145">
        <v>1</v>
      </c>
      <c r="I145">
        <v>25</v>
      </c>
      <c r="J145">
        <v>53</v>
      </c>
      <c r="K145">
        <v>21</v>
      </c>
      <c r="L145">
        <v>0</v>
      </c>
      <c r="M145">
        <v>80</v>
      </c>
      <c r="N145" t="s">
        <v>29</v>
      </c>
      <c r="O145" t="s">
        <v>29</v>
      </c>
      <c r="P145" t="s">
        <v>29</v>
      </c>
      <c r="Q145" t="s">
        <v>29</v>
      </c>
      <c r="R145" t="s">
        <v>597</v>
      </c>
      <c r="S145">
        <v>2</v>
      </c>
      <c r="T145">
        <v>3.5</v>
      </c>
      <c r="U145">
        <v>26.9</v>
      </c>
      <c r="V145">
        <v>3.4</v>
      </c>
      <c r="W145" t="s">
        <v>596</v>
      </c>
      <c r="Y145" t="str">
        <f t="shared" si="2"/>
        <v>VSR1</v>
      </c>
      <c r="Z145">
        <f>VLOOKUP(Y145,Mang_Elev!$Q:$R,2,FALSE)</f>
        <v>0.27900000000000003</v>
      </c>
    </row>
    <row r="146" spans="1:26" x14ac:dyDescent="0.25">
      <c r="A146" t="s">
        <v>454</v>
      </c>
      <c r="B146" s="2">
        <v>0.47638888888888892</v>
      </c>
      <c r="C146" t="s">
        <v>418</v>
      </c>
      <c r="D146" t="s">
        <v>456</v>
      </c>
      <c r="E146" t="s">
        <v>225</v>
      </c>
      <c r="F146" t="s">
        <v>231</v>
      </c>
      <c r="G146">
        <v>2</v>
      </c>
      <c r="H146">
        <v>1</v>
      </c>
      <c r="I146">
        <v>25</v>
      </c>
      <c r="J146">
        <v>16</v>
      </c>
      <c r="K146">
        <v>15</v>
      </c>
      <c r="L146">
        <v>3</v>
      </c>
      <c r="M146">
        <v>75</v>
      </c>
      <c r="N146" t="s">
        <v>29</v>
      </c>
      <c r="O146" t="s">
        <v>29</v>
      </c>
      <c r="P146" t="s">
        <v>29</v>
      </c>
      <c r="Q146" t="s">
        <v>50</v>
      </c>
      <c r="R146" t="s">
        <v>542</v>
      </c>
      <c r="S146">
        <v>1</v>
      </c>
      <c r="T146">
        <v>6.5</v>
      </c>
      <c r="U146">
        <v>23.2</v>
      </c>
      <c r="V146">
        <v>6.5</v>
      </c>
      <c r="W146" t="s">
        <v>598</v>
      </c>
      <c r="Y146" t="str">
        <f t="shared" si="2"/>
        <v>VSR2</v>
      </c>
      <c r="Z146">
        <f>VLOOKUP(Y146,Mang_Elev!$Q:$R,2,FALSE)</f>
        <v>0.13300000000000001</v>
      </c>
    </row>
    <row r="147" spans="1:26" x14ac:dyDescent="0.25">
      <c r="A147" t="s">
        <v>454</v>
      </c>
      <c r="B147" s="2">
        <v>0.47638888888888892</v>
      </c>
      <c r="C147" t="s">
        <v>418</v>
      </c>
      <c r="D147" t="s">
        <v>456</v>
      </c>
      <c r="E147" t="s">
        <v>225</v>
      </c>
      <c r="F147" t="s">
        <v>231</v>
      </c>
      <c r="G147">
        <v>2</v>
      </c>
      <c r="H147">
        <v>2</v>
      </c>
      <c r="I147">
        <v>25</v>
      </c>
      <c r="J147">
        <v>16</v>
      </c>
      <c r="K147">
        <v>15</v>
      </c>
      <c r="L147">
        <v>3</v>
      </c>
      <c r="M147">
        <v>75</v>
      </c>
      <c r="N147" t="s">
        <v>29</v>
      </c>
      <c r="O147" t="s">
        <v>29</v>
      </c>
      <c r="P147" t="s">
        <v>29</v>
      </c>
      <c r="Q147" t="s">
        <v>50</v>
      </c>
      <c r="R147" t="s">
        <v>542</v>
      </c>
      <c r="S147">
        <v>2</v>
      </c>
      <c r="T147">
        <v>12</v>
      </c>
      <c r="U147">
        <v>52.1</v>
      </c>
      <c r="V147">
        <v>7.5</v>
      </c>
      <c r="W147" t="s">
        <v>598</v>
      </c>
      <c r="Y147" t="str">
        <f t="shared" si="2"/>
        <v>VSR2</v>
      </c>
      <c r="Z147">
        <f>VLOOKUP(Y147,Mang_Elev!$Q:$R,2,FALSE)</f>
        <v>0.13300000000000001</v>
      </c>
    </row>
    <row r="148" spans="1:26" x14ac:dyDescent="0.25">
      <c r="A148" t="s">
        <v>454</v>
      </c>
      <c r="B148" s="2">
        <v>0.47638888888888892</v>
      </c>
      <c r="C148" t="s">
        <v>418</v>
      </c>
      <c r="D148" t="s">
        <v>456</v>
      </c>
      <c r="E148" t="s">
        <v>225</v>
      </c>
      <c r="F148" t="s">
        <v>231</v>
      </c>
      <c r="G148">
        <v>2</v>
      </c>
      <c r="H148">
        <v>3</v>
      </c>
      <c r="I148">
        <v>25</v>
      </c>
      <c r="J148">
        <v>16</v>
      </c>
      <c r="K148">
        <v>15</v>
      </c>
      <c r="L148">
        <v>3</v>
      </c>
      <c r="M148">
        <v>75</v>
      </c>
      <c r="N148" t="s">
        <v>29</v>
      </c>
      <c r="O148" t="s">
        <v>29</v>
      </c>
      <c r="P148" t="s">
        <v>29</v>
      </c>
      <c r="Q148" t="s">
        <v>50</v>
      </c>
      <c r="R148" t="s">
        <v>542</v>
      </c>
      <c r="S148">
        <v>2</v>
      </c>
      <c r="T148">
        <v>10</v>
      </c>
      <c r="U148">
        <v>34.6</v>
      </c>
      <c r="V148">
        <v>7.4</v>
      </c>
      <c r="W148" t="s">
        <v>598</v>
      </c>
      <c r="Y148" t="str">
        <f t="shared" si="2"/>
        <v>VSR2</v>
      </c>
      <c r="Z148">
        <f>VLOOKUP(Y148,Mang_Elev!$Q:$R,2,FALSE)</f>
        <v>0.13300000000000001</v>
      </c>
    </row>
    <row r="149" spans="1:26" x14ac:dyDescent="0.25">
      <c r="A149" t="s">
        <v>454</v>
      </c>
      <c r="B149" s="2">
        <v>0.47638888888888892</v>
      </c>
      <c r="C149" t="s">
        <v>418</v>
      </c>
      <c r="D149" t="s">
        <v>456</v>
      </c>
      <c r="E149" t="s">
        <v>225</v>
      </c>
      <c r="F149" t="s">
        <v>231</v>
      </c>
      <c r="G149">
        <v>2</v>
      </c>
      <c r="H149">
        <v>4</v>
      </c>
      <c r="I149">
        <v>25</v>
      </c>
      <c r="J149">
        <v>16</v>
      </c>
      <c r="K149">
        <v>15</v>
      </c>
      <c r="L149">
        <v>3</v>
      </c>
      <c r="M149">
        <v>75</v>
      </c>
      <c r="N149" t="s">
        <v>29</v>
      </c>
      <c r="O149" t="s">
        <v>29</v>
      </c>
      <c r="P149" t="s">
        <v>29</v>
      </c>
      <c r="Q149" t="s">
        <v>50</v>
      </c>
      <c r="R149" t="s">
        <v>542</v>
      </c>
      <c r="S149">
        <v>5</v>
      </c>
      <c r="T149">
        <v>17.5</v>
      </c>
      <c r="U149">
        <f>54.8+57.6+60</f>
        <v>172.4</v>
      </c>
      <c r="V149">
        <v>7.5</v>
      </c>
      <c r="W149" t="s">
        <v>598</v>
      </c>
      <c r="Y149" t="str">
        <f t="shared" si="2"/>
        <v>VSR2</v>
      </c>
      <c r="Z149">
        <f>VLOOKUP(Y149,Mang_Elev!$Q:$R,2,FALSE)</f>
        <v>0.13300000000000001</v>
      </c>
    </row>
    <row r="150" spans="1:26" x14ac:dyDescent="0.25">
      <c r="A150" t="s">
        <v>454</v>
      </c>
      <c r="B150" s="2">
        <v>0.47638888888888892</v>
      </c>
      <c r="C150" t="s">
        <v>418</v>
      </c>
      <c r="D150" t="s">
        <v>456</v>
      </c>
      <c r="E150" t="s">
        <v>225</v>
      </c>
      <c r="F150" t="s">
        <v>231</v>
      </c>
      <c r="G150">
        <v>2</v>
      </c>
      <c r="H150">
        <v>5</v>
      </c>
      <c r="I150">
        <v>25</v>
      </c>
      <c r="J150">
        <v>16</v>
      </c>
      <c r="K150">
        <v>15</v>
      </c>
      <c r="L150">
        <v>3</v>
      </c>
      <c r="M150">
        <v>75</v>
      </c>
      <c r="N150" t="s">
        <v>29</v>
      </c>
      <c r="O150" t="s">
        <v>29</v>
      </c>
      <c r="P150" t="s">
        <v>29</v>
      </c>
      <c r="Q150" t="s">
        <v>50</v>
      </c>
      <c r="R150" t="s">
        <v>542</v>
      </c>
      <c r="S150">
        <v>2</v>
      </c>
      <c r="T150">
        <v>19</v>
      </c>
      <c r="U150">
        <f>57.6+60-12</f>
        <v>105.6</v>
      </c>
      <c r="V150">
        <v>7</v>
      </c>
      <c r="W150" t="s">
        <v>598</v>
      </c>
      <c r="Y150" t="str">
        <f t="shared" si="2"/>
        <v>VSR2</v>
      </c>
      <c r="Z150">
        <f>VLOOKUP(Y150,Mang_Elev!$Q:$R,2,FALSE)</f>
        <v>0.13300000000000001</v>
      </c>
    </row>
    <row r="151" spans="1:26" x14ac:dyDescent="0.25">
      <c r="A151" t="s">
        <v>454</v>
      </c>
      <c r="B151" s="2">
        <v>0.47638888888888892</v>
      </c>
      <c r="C151" t="s">
        <v>418</v>
      </c>
      <c r="D151" t="s">
        <v>456</v>
      </c>
      <c r="E151" t="s">
        <v>225</v>
      </c>
      <c r="F151" t="s">
        <v>231</v>
      </c>
      <c r="G151">
        <v>2</v>
      </c>
      <c r="H151">
        <v>1</v>
      </c>
      <c r="I151">
        <v>25</v>
      </c>
      <c r="J151">
        <v>16</v>
      </c>
      <c r="K151">
        <v>15</v>
      </c>
      <c r="L151">
        <v>3</v>
      </c>
      <c r="M151">
        <v>75</v>
      </c>
      <c r="N151" t="s">
        <v>29</v>
      </c>
      <c r="O151" t="s">
        <v>50</v>
      </c>
      <c r="P151" t="s">
        <v>29</v>
      </c>
      <c r="Q151" t="s">
        <v>29</v>
      </c>
      <c r="R151" t="s">
        <v>593</v>
      </c>
      <c r="S151">
        <v>1</v>
      </c>
      <c r="T151">
        <v>1.55</v>
      </c>
      <c r="U151">
        <v>17.5</v>
      </c>
      <c r="V151">
        <v>2.17</v>
      </c>
      <c r="W151" t="s">
        <v>598</v>
      </c>
      <c r="X151" s="11" t="s">
        <v>599</v>
      </c>
      <c r="Y151" t="str">
        <f t="shared" si="2"/>
        <v>VSR2</v>
      </c>
      <c r="Z151">
        <f>VLOOKUP(Y151,Mang_Elev!$Q:$R,2,FALSE)</f>
        <v>0.13300000000000001</v>
      </c>
    </row>
    <row r="152" spans="1:26" x14ac:dyDescent="0.25">
      <c r="A152" t="s">
        <v>454</v>
      </c>
      <c r="B152" s="2">
        <v>0.47638888888888892</v>
      </c>
      <c r="C152" t="s">
        <v>418</v>
      </c>
      <c r="D152" t="s">
        <v>456</v>
      </c>
      <c r="E152" t="s">
        <v>225</v>
      </c>
      <c r="F152" t="s">
        <v>231</v>
      </c>
      <c r="G152">
        <v>2</v>
      </c>
      <c r="H152">
        <v>1</v>
      </c>
      <c r="I152">
        <v>25</v>
      </c>
      <c r="J152">
        <v>16</v>
      </c>
      <c r="K152">
        <v>15</v>
      </c>
      <c r="L152">
        <v>3</v>
      </c>
      <c r="M152">
        <v>75</v>
      </c>
      <c r="N152" t="s">
        <v>29</v>
      </c>
      <c r="O152" t="s">
        <v>29</v>
      </c>
      <c r="P152" t="s">
        <v>29</v>
      </c>
      <c r="Q152" t="s">
        <v>29</v>
      </c>
      <c r="R152" t="s">
        <v>597</v>
      </c>
      <c r="S152">
        <v>3</v>
      </c>
      <c r="T152">
        <v>3.5</v>
      </c>
      <c r="U152">
        <v>38.1</v>
      </c>
      <c r="V152">
        <v>3.4</v>
      </c>
      <c r="W152" t="s">
        <v>598</v>
      </c>
      <c r="Y152" t="str">
        <f t="shared" si="2"/>
        <v>VSR2</v>
      </c>
      <c r="Z152">
        <f>VLOOKUP(Y152,Mang_Elev!$Q:$R,2,FALSE)</f>
        <v>0.13300000000000001</v>
      </c>
    </row>
    <row r="153" spans="1:26" x14ac:dyDescent="0.25">
      <c r="A153" t="s">
        <v>454</v>
      </c>
      <c r="B153" s="2">
        <v>0.47638888888888892</v>
      </c>
      <c r="C153" t="s">
        <v>418</v>
      </c>
      <c r="D153" t="s">
        <v>456</v>
      </c>
      <c r="E153" t="s">
        <v>225</v>
      </c>
      <c r="F153" t="s">
        <v>231</v>
      </c>
      <c r="G153">
        <v>2</v>
      </c>
      <c r="H153">
        <v>2</v>
      </c>
      <c r="I153">
        <v>25</v>
      </c>
      <c r="J153">
        <v>16</v>
      </c>
      <c r="K153">
        <v>15</v>
      </c>
      <c r="L153">
        <v>3</v>
      </c>
      <c r="M153">
        <v>75</v>
      </c>
      <c r="N153" t="s">
        <v>29</v>
      </c>
      <c r="O153" t="s">
        <v>29</v>
      </c>
      <c r="P153" t="s">
        <v>29</v>
      </c>
      <c r="Q153" t="s">
        <v>29</v>
      </c>
      <c r="R153" t="s">
        <v>597</v>
      </c>
      <c r="S153">
        <v>4</v>
      </c>
      <c r="T153">
        <v>3</v>
      </c>
      <c r="U153">
        <v>53.5</v>
      </c>
      <c r="V153">
        <v>3.5</v>
      </c>
      <c r="W153" t="s">
        <v>598</v>
      </c>
      <c r="Y153" t="str">
        <f t="shared" si="2"/>
        <v>VSR2</v>
      </c>
      <c r="Z153">
        <f>VLOOKUP(Y153,Mang_Elev!$Q:$R,2,FALSE)</f>
        <v>0.13300000000000001</v>
      </c>
    </row>
    <row r="154" spans="1:26" x14ac:dyDescent="0.25">
      <c r="A154" t="s">
        <v>457</v>
      </c>
      <c r="B154" s="2">
        <v>0.39999999999999997</v>
      </c>
      <c r="C154" t="s">
        <v>418</v>
      </c>
      <c r="D154" t="s">
        <v>600</v>
      </c>
      <c r="E154" t="s">
        <v>225</v>
      </c>
      <c r="F154" t="s">
        <v>238</v>
      </c>
      <c r="G154">
        <v>1</v>
      </c>
      <c r="H154">
        <v>1</v>
      </c>
      <c r="I154">
        <v>100</v>
      </c>
      <c r="J154">
        <v>17</v>
      </c>
      <c r="K154">
        <v>29</v>
      </c>
      <c r="L154">
        <v>6</v>
      </c>
      <c r="M154">
        <v>65</v>
      </c>
      <c r="N154" t="s">
        <v>29</v>
      </c>
      <c r="O154" t="s">
        <v>50</v>
      </c>
      <c r="P154" t="s">
        <v>29</v>
      </c>
      <c r="Q154" t="s">
        <v>29</v>
      </c>
      <c r="R154" t="s">
        <v>593</v>
      </c>
      <c r="S154">
        <v>1</v>
      </c>
      <c r="T154">
        <v>11.3</v>
      </c>
      <c r="U154">
        <v>46.6</v>
      </c>
      <c r="V154">
        <v>4.9000000000000004</v>
      </c>
      <c r="X154" s="11" t="s">
        <v>601</v>
      </c>
      <c r="Y154" t="str">
        <f t="shared" si="2"/>
        <v>MWS1</v>
      </c>
      <c r="Z154">
        <f>VLOOKUP(Y154,Mang_Elev!$Q:$R,2,FALSE)</f>
        <v>0.52142852544784501</v>
      </c>
    </row>
    <row r="155" spans="1:26" x14ac:dyDescent="0.25">
      <c r="A155" t="s">
        <v>457</v>
      </c>
      <c r="B155" s="2">
        <v>0.39999999999999997</v>
      </c>
      <c r="C155" t="s">
        <v>418</v>
      </c>
      <c r="D155" t="s">
        <v>600</v>
      </c>
      <c r="E155" t="s">
        <v>225</v>
      </c>
      <c r="F155" t="s">
        <v>238</v>
      </c>
      <c r="G155">
        <v>1</v>
      </c>
      <c r="H155">
        <v>2</v>
      </c>
      <c r="I155">
        <v>100</v>
      </c>
      <c r="J155">
        <v>17</v>
      </c>
      <c r="K155">
        <v>29</v>
      </c>
      <c r="L155">
        <v>6</v>
      </c>
      <c r="M155">
        <v>65</v>
      </c>
      <c r="N155" t="s">
        <v>29</v>
      </c>
      <c r="O155" t="s">
        <v>50</v>
      </c>
      <c r="P155" t="s">
        <v>29</v>
      </c>
      <c r="Q155" t="s">
        <v>29</v>
      </c>
      <c r="R155" t="s">
        <v>593</v>
      </c>
      <c r="S155">
        <v>2</v>
      </c>
      <c r="T155">
        <v>13.7</v>
      </c>
      <c r="U155">
        <v>94.8</v>
      </c>
      <c r="V155">
        <v>5.15</v>
      </c>
      <c r="X155" s="11" t="s">
        <v>601</v>
      </c>
      <c r="Y155" t="str">
        <f t="shared" si="2"/>
        <v>MWS1</v>
      </c>
      <c r="Z155">
        <f>VLOOKUP(Y155,Mang_Elev!$Q:$R,2,FALSE)</f>
        <v>0.52142852544784501</v>
      </c>
    </row>
    <row r="156" spans="1:26" x14ac:dyDescent="0.25">
      <c r="A156" t="s">
        <v>457</v>
      </c>
      <c r="B156" s="2">
        <v>0.39999999999999997</v>
      </c>
      <c r="C156" t="s">
        <v>418</v>
      </c>
      <c r="D156" t="s">
        <v>600</v>
      </c>
      <c r="E156" t="s">
        <v>225</v>
      </c>
      <c r="F156" t="s">
        <v>238</v>
      </c>
      <c r="G156">
        <v>1</v>
      </c>
      <c r="H156">
        <v>3</v>
      </c>
      <c r="I156">
        <v>100</v>
      </c>
      <c r="J156">
        <v>17</v>
      </c>
      <c r="K156">
        <v>29</v>
      </c>
      <c r="L156">
        <v>6</v>
      </c>
      <c r="M156">
        <v>65</v>
      </c>
      <c r="N156" t="s">
        <v>29</v>
      </c>
      <c r="O156" t="s">
        <v>50</v>
      </c>
      <c r="P156" t="s">
        <v>29</v>
      </c>
      <c r="Q156" t="s">
        <v>29</v>
      </c>
      <c r="R156" t="s">
        <v>593</v>
      </c>
      <c r="S156">
        <v>7</v>
      </c>
      <c r="T156">
        <v>15.9</v>
      </c>
      <c r="U156">
        <f>117.6+19.8</f>
        <v>137.4</v>
      </c>
      <c r="V156">
        <v>7.2</v>
      </c>
      <c r="X156" s="11" t="s">
        <v>601</v>
      </c>
      <c r="Y156" t="str">
        <f t="shared" si="2"/>
        <v>MWS1</v>
      </c>
      <c r="Z156">
        <f>VLOOKUP(Y156,Mang_Elev!$Q:$R,2,FALSE)</f>
        <v>0.52142852544784501</v>
      </c>
    </row>
    <row r="157" spans="1:26" x14ac:dyDescent="0.25">
      <c r="A157" t="s">
        <v>457</v>
      </c>
      <c r="B157" s="2">
        <v>0.39999999999999997</v>
      </c>
      <c r="C157" t="s">
        <v>418</v>
      </c>
      <c r="D157" t="s">
        <v>600</v>
      </c>
      <c r="E157" t="s">
        <v>225</v>
      </c>
      <c r="F157" t="s">
        <v>238</v>
      </c>
      <c r="G157">
        <v>1</v>
      </c>
      <c r="H157">
        <v>4</v>
      </c>
      <c r="I157">
        <v>100</v>
      </c>
      <c r="J157">
        <v>17</v>
      </c>
      <c r="K157">
        <v>29</v>
      </c>
      <c r="L157">
        <v>6</v>
      </c>
      <c r="M157">
        <v>65</v>
      </c>
      <c r="N157" t="s">
        <v>29</v>
      </c>
      <c r="O157" t="s">
        <v>50</v>
      </c>
      <c r="P157" t="s">
        <v>29</v>
      </c>
      <c r="Q157" t="s">
        <v>29</v>
      </c>
      <c r="R157" t="s">
        <v>593</v>
      </c>
      <c r="S157">
        <v>3</v>
      </c>
      <c r="T157">
        <v>12.7</v>
      </c>
      <c r="U157">
        <f>117.6-24.6</f>
        <v>93</v>
      </c>
      <c r="V157">
        <v>6.2</v>
      </c>
      <c r="X157" s="11" t="s">
        <v>601</v>
      </c>
      <c r="Y157" t="str">
        <f t="shared" si="2"/>
        <v>MWS1</v>
      </c>
      <c r="Z157">
        <f>VLOOKUP(Y157,Mang_Elev!$Q:$R,2,FALSE)</f>
        <v>0.52142852544784501</v>
      </c>
    </row>
    <row r="158" spans="1:26" x14ac:dyDescent="0.25">
      <c r="A158" t="s">
        <v>457</v>
      </c>
      <c r="B158" s="2">
        <v>0.39999999999999997</v>
      </c>
      <c r="C158" t="s">
        <v>418</v>
      </c>
      <c r="D158" t="s">
        <v>600</v>
      </c>
      <c r="E158" t="s">
        <v>225</v>
      </c>
      <c r="F158" t="s">
        <v>238</v>
      </c>
      <c r="G158">
        <v>1</v>
      </c>
      <c r="H158">
        <v>5</v>
      </c>
      <c r="I158">
        <v>100</v>
      </c>
      <c r="J158">
        <v>17</v>
      </c>
      <c r="K158">
        <v>29</v>
      </c>
      <c r="L158">
        <v>6</v>
      </c>
      <c r="M158">
        <v>65</v>
      </c>
      <c r="N158" t="s">
        <v>29</v>
      </c>
      <c r="O158" t="s">
        <v>50</v>
      </c>
      <c r="P158" t="s">
        <v>29</v>
      </c>
      <c r="Q158" t="s">
        <v>29</v>
      </c>
      <c r="R158" t="s">
        <v>593</v>
      </c>
      <c r="S158">
        <v>1</v>
      </c>
      <c r="T158">
        <v>4.8</v>
      </c>
      <c r="U158">
        <v>41.2</v>
      </c>
      <c r="V158">
        <v>4.2</v>
      </c>
      <c r="X158" s="11" t="s">
        <v>601</v>
      </c>
      <c r="Y158" t="str">
        <f t="shared" si="2"/>
        <v>MWS1</v>
      </c>
      <c r="Z158">
        <f>VLOOKUP(Y158,Mang_Elev!$Q:$R,2,FALSE)</f>
        <v>0.52142852544784501</v>
      </c>
    </row>
    <row r="159" spans="1:26" x14ac:dyDescent="0.25">
      <c r="A159" t="s">
        <v>457</v>
      </c>
      <c r="B159" s="2">
        <v>0.39999999999999997</v>
      </c>
      <c r="C159" t="s">
        <v>418</v>
      </c>
      <c r="D159" t="s">
        <v>600</v>
      </c>
      <c r="E159" t="s">
        <v>225</v>
      </c>
      <c r="F159" t="s">
        <v>238</v>
      </c>
      <c r="G159">
        <v>1</v>
      </c>
      <c r="H159">
        <v>1</v>
      </c>
      <c r="I159">
        <v>100</v>
      </c>
      <c r="J159">
        <v>17</v>
      </c>
      <c r="K159">
        <v>29</v>
      </c>
      <c r="L159">
        <v>6</v>
      </c>
      <c r="M159">
        <v>65</v>
      </c>
      <c r="N159" t="s">
        <v>29</v>
      </c>
      <c r="O159" t="s">
        <v>29</v>
      </c>
      <c r="P159" t="s">
        <v>29</v>
      </c>
      <c r="Q159" t="s">
        <v>50</v>
      </c>
      <c r="R159" t="s">
        <v>542</v>
      </c>
      <c r="S159">
        <v>1</v>
      </c>
      <c r="T159">
        <v>23.8</v>
      </c>
      <c r="U159">
        <f>117.6-18.8</f>
        <v>98.8</v>
      </c>
      <c r="V159">
        <v>7.9</v>
      </c>
      <c r="Y159" t="str">
        <f t="shared" si="2"/>
        <v>MWS1</v>
      </c>
      <c r="Z159">
        <f>VLOOKUP(Y159,Mang_Elev!$Q:$R,2,FALSE)</f>
        <v>0.52142852544784501</v>
      </c>
    </row>
    <row r="160" spans="1:26" x14ac:dyDescent="0.25">
      <c r="A160" t="s">
        <v>457</v>
      </c>
      <c r="B160" s="2">
        <v>0.46180555555555558</v>
      </c>
      <c r="C160" t="s">
        <v>418</v>
      </c>
      <c r="D160" t="s">
        <v>595</v>
      </c>
      <c r="E160" t="s">
        <v>225</v>
      </c>
      <c r="F160" t="s">
        <v>238</v>
      </c>
      <c r="G160">
        <v>2</v>
      </c>
      <c r="H160">
        <v>1</v>
      </c>
      <c r="I160">
        <v>100</v>
      </c>
      <c r="J160">
        <v>91</v>
      </c>
      <c r="K160">
        <v>6</v>
      </c>
      <c r="L160">
        <v>10</v>
      </c>
      <c r="M160">
        <v>65</v>
      </c>
      <c r="N160" t="s">
        <v>29</v>
      </c>
      <c r="O160" t="s">
        <v>29</v>
      </c>
      <c r="P160" t="s">
        <v>29</v>
      </c>
      <c r="Q160" t="s">
        <v>50</v>
      </c>
      <c r="R160" t="s">
        <v>542</v>
      </c>
      <c r="S160">
        <v>4</v>
      </c>
      <c r="T160">
        <v>8.9</v>
      </c>
      <c r="U160">
        <v>50.1</v>
      </c>
      <c r="V160">
        <v>6.8</v>
      </c>
      <c r="W160" t="s">
        <v>602</v>
      </c>
      <c r="Y160" t="str">
        <f t="shared" si="2"/>
        <v>MWS2</v>
      </c>
      <c r="Z160">
        <f>VLOOKUP(Y160,Mang_Elev!$Q:$R,2,FALSE)</f>
        <v>0.56999999284744296</v>
      </c>
    </row>
    <row r="161" spans="1:26" x14ac:dyDescent="0.25">
      <c r="A161" t="s">
        <v>457</v>
      </c>
      <c r="B161" s="2">
        <v>0.46180555555555558</v>
      </c>
      <c r="C161" t="s">
        <v>418</v>
      </c>
      <c r="D161" t="s">
        <v>595</v>
      </c>
      <c r="E161" t="s">
        <v>225</v>
      </c>
      <c r="F161" t="s">
        <v>238</v>
      </c>
      <c r="G161">
        <v>2</v>
      </c>
      <c r="H161">
        <v>1</v>
      </c>
      <c r="I161">
        <v>100</v>
      </c>
      <c r="J161">
        <v>91</v>
      </c>
      <c r="K161">
        <v>6</v>
      </c>
      <c r="L161">
        <v>10</v>
      </c>
      <c r="M161">
        <v>65</v>
      </c>
      <c r="N161" t="s">
        <v>29</v>
      </c>
      <c r="O161" t="s">
        <v>29</v>
      </c>
      <c r="P161" t="s">
        <v>29</v>
      </c>
      <c r="Q161" t="s">
        <v>50</v>
      </c>
      <c r="R161" t="s">
        <v>603</v>
      </c>
      <c r="S161">
        <v>2</v>
      </c>
      <c r="T161">
        <v>4.8</v>
      </c>
      <c r="U161">
        <v>19.399999999999999</v>
      </c>
      <c r="V161">
        <v>3.48</v>
      </c>
      <c r="W161" t="s">
        <v>602</v>
      </c>
      <c r="X161" s="11" t="s">
        <v>604</v>
      </c>
      <c r="Y161" t="str">
        <f t="shared" si="2"/>
        <v>MWS2</v>
      </c>
      <c r="Z161">
        <f>VLOOKUP(Y161,Mang_Elev!$Q:$R,2,FALSE)</f>
        <v>0.56999999284744296</v>
      </c>
    </row>
    <row r="162" spans="1:26" x14ac:dyDescent="0.25">
      <c r="A162" t="s">
        <v>457</v>
      </c>
      <c r="B162" s="2">
        <v>0.46180555555555558</v>
      </c>
      <c r="C162" t="s">
        <v>418</v>
      </c>
      <c r="D162" t="s">
        <v>595</v>
      </c>
      <c r="E162" t="s">
        <v>225</v>
      </c>
      <c r="F162" t="s">
        <v>238</v>
      </c>
      <c r="G162">
        <v>2</v>
      </c>
      <c r="H162">
        <v>2</v>
      </c>
      <c r="I162">
        <v>100</v>
      </c>
      <c r="J162">
        <v>91</v>
      </c>
      <c r="K162">
        <v>6</v>
      </c>
      <c r="L162">
        <v>10</v>
      </c>
      <c r="M162">
        <v>65</v>
      </c>
      <c r="N162" t="s">
        <v>29</v>
      </c>
      <c r="O162" t="s">
        <v>29</v>
      </c>
      <c r="P162" t="s">
        <v>29</v>
      </c>
      <c r="Q162" t="s">
        <v>50</v>
      </c>
      <c r="R162" t="s">
        <v>542</v>
      </c>
      <c r="S162">
        <v>2</v>
      </c>
      <c r="T162">
        <v>8.5</v>
      </c>
      <c r="U162">
        <v>46</v>
      </c>
      <c r="V162">
        <v>6.5</v>
      </c>
      <c r="W162" t="s">
        <v>602</v>
      </c>
      <c r="Y162" t="str">
        <f t="shared" si="2"/>
        <v>MWS2</v>
      </c>
      <c r="Z162">
        <f>VLOOKUP(Y162,Mang_Elev!$Q:$R,2,FALSE)</f>
        <v>0.56999999284744296</v>
      </c>
    </row>
    <row r="163" spans="1:26" x14ac:dyDescent="0.25">
      <c r="A163" t="s">
        <v>457</v>
      </c>
      <c r="B163" s="2">
        <v>0.46180555555555558</v>
      </c>
      <c r="C163" t="s">
        <v>418</v>
      </c>
      <c r="D163" t="s">
        <v>595</v>
      </c>
      <c r="E163" t="s">
        <v>225</v>
      </c>
      <c r="F163" t="s">
        <v>238</v>
      </c>
      <c r="G163">
        <v>2</v>
      </c>
      <c r="H163">
        <v>3</v>
      </c>
      <c r="I163">
        <v>100</v>
      </c>
      <c r="J163">
        <v>91</v>
      </c>
      <c r="K163">
        <v>6</v>
      </c>
      <c r="L163">
        <v>10</v>
      </c>
      <c r="M163">
        <v>65</v>
      </c>
      <c r="N163" t="s">
        <v>29</v>
      </c>
      <c r="O163" t="s">
        <v>29</v>
      </c>
      <c r="P163" t="s">
        <v>29</v>
      </c>
      <c r="Q163" t="s">
        <v>50</v>
      </c>
      <c r="R163" t="s">
        <v>542</v>
      </c>
      <c r="S163">
        <v>3</v>
      </c>
      <c r="T163">
        <v>6.3</v>
      </c>
      <c r="U163">
        <v>33.6</v>
      </c>
      <c r="V163">
        <v>6.4</v>
      </c>
      <c r="W163" t="s">
        <v>602</v>
      </c>
      <c r="Y163" t="str">
        <f t="shared" si="2"/>
        <v>MWS2</v>
      </c>
      <c r="Z163">
        <f>VLOOKUP(Y163,Mang_Elev!$Q:$R,2,FALSE)</f>
        <v>0.56999999284744296</v>
      </c>
    </row>
    <row r="164" spans="1:26" x14ac:dyDescent="0.25">
      <c r="A164" t="s">
        <v>457</v>
      </c>
      <c r="B164" s="2">
        <v>0.46180555555555558</v>
      </c>
      <c r="C164" t="s">
        <v>418</v>
      </c>
      <c r="D164" t="s">
        <v>595</v>
      </c>
      <c r="E164" t="s">
        <v>225</v>
      </c>
      <c r="F164" t="s">
        <v>238</v>
      </c>
      <c r="G164">
        <v>2</v>
      </c>
      <c r="H164">
        <v>4</v>
      </c>
      <c r="I164">
        <v>100</v>
      </c>
      <c r="J164">
        <v>91</v>
      </c>
      <c r="K164">
        <v>6</v>
      </c>
      <c r="L164">
        <v>10</v>
      </c>
      <c r="M164">
        <v>65</v>
      </c>
      <c r="N164" t="s">
        <v>29</v>
      </c>
      <c r="O164" t="s">
        <v>29</v>
      </c>
      <c r="P164" t="s">
        <v>29</v>
      </c>
      <c r="Q164" t="s">
        <v>50</v>
      </c>
      <c r="R164" t="s">
        <v>542</v>
      </c>
      <c r="S164">
        <v>2</v>
      </c>
      <c r="T164">
        <v>10.7</v>
      </c>
      <c r="U164">
        <v>43.2</v>
      </c>
      <c r="V164">
        <v>5.4</v>
      </c>
      <c r="W164" t="s">
        <v>602</v>
      </c>
      <c r="Y164" t="str">
        <f t="shared" si="2"/>
        <v>MWS2</v>
      </c>
      <c r="Z164">
        <f>VLOOKUP(Y164,Mang_Elev!$Q:$R,2,FALSE)</f>
        <v>0.56999999284744296</v>
      </c>
    </row>
    <row r="165" spans="1:26" x14ac:dyDescent="0.25">
      <c r="A165" t="s">
        <v>457</v>
      </c>
      <c r="B165" s="2">
        <v>0.46180555555555558</v>
      </c>
      <c r="C165" t="s">
        <v>418</v>
      </c>
      <c r="D165" t="s">
        <v>595</v>
      </c>
      <c r="E165" t="s">
        <v>225</v>
      </c>
      <c r="F165" t="s">
        <v>238</v>
      </c>
      <c r="G165">
        <v>2</v>
      </c>
      <c r="H165">
        <v>2</v>
      </c>
      <c r="I165">
        <v>100</v>
      </c>
      <c r="J165">
        <v>91</v>
      </c>
      <c r="K165">
        <v>6</v>
      </c>
      <c r="L165">
        <v>10</v>
      </c>
      <c r="M165">
        <v>65</v>
      </c>
      <c r="N165" t="s">
        <v>29</v>
      </c>
      <c r="O165" t="s">
        <v>29</v>
      </c>
      <c r="P165" t="s">
        <v>29</v>
      </c>
      <c r="Q165" t="s">
        <v>50</v>
      </c>
      <c r="R165" t="s">
        <v>603</v>
      </c>
      <c r="S165">
        <v>2</v>
      </c>
      <c r="T165">
        <v>3.7</v>
      </c>
      <c r="U165">
        <v>18</v>
      </c>
      <c r="V165">
        <v>4.5</v>
      </c>
      <c r="W165" t="s">
        <v>602</v>
      </c>
      <c r="X165" s="11" t="s">
        <v>604</v>
      </c>
      <c r="Y165" t="str">
        <f t="shared" si="2"/>
        <v>MWS2</v>
      </c>
      <c r="Z165">
        <f>VLOOKUP(Y165,Mang_Elev!$Q:$R,2,FALSE)</f>
        <v>0.56999999284744296</v>
      </c>
    </row>
    <row r="166" spans="1:26" x14ac:dyDescent="0.25">
      <c r="A166" t="s">
        <v>457</v>
      </c>
      <c r="B166" s="2">
        <v>0.46180555555555558</v>
      </c>
      <c r="C166" t="s">
        <v>418</v>
      </c>
      <c r="D166" t="s">
        <v>595</v>
      </c>
      <c r="E166" t="s">
        <v>225</v>
      </c>
      <c r="F166" t="s">
        <v>238</v>
      </c>
      <c r="G166">
        <v>2</v>
      </c>
      <c r="H166">
        <v>1</v>
      </c>
      <c r="I166">
        <v>100</v>
      </c>
      <c r="J166">
        <v>91</v>
      </c>
      <c r="K166">
        <v>6</v>
      </c>
      <c r="L166">
        <v>10</v>
      </c>
      <c r="M166">
        <v>65</v>
      </c>
      <c r="N166" t="s">
        <v>29</v>
      </c>
      <c r="O166" t="s">
        <v>29</v>
      </c>
      <c r="P166" t="s">
        <v>29</v>
      </c>
      <c r="Q166" t="s">
        <v>29</v>
      </c>
      <c r="R166" t="s">
        <v>597</v>
      </c>
      <c r="S166">
        <v>3</v>
      </c>
      <c r="T166">
        <v>4.8</v>
      </c>
      <c r="U166">
        <v>49.5</v>
      </c>
      <c r="V166">
        <v>4.5</v>
      </c>
      <c r="W166" t="s">
        <v>602</v>
      </c>
      <c r="Y166" t="str">
        <f t="shared" si="2"/>
        <v>MWS2</v>
      </c>
      <c r="Z166">
        <f>VLOOKUP(Y166,Mang_Elev!$Q:$R,2,FALSE)</f>
        <v>0.56999999284744296</v>
      </c>
    </row>
    <row r="167" spans="1:26" x14ac:dyDescent="0.25">
      <c r="A167" t="s">
        <v>457</v>
      </c>
      <c r="B167" s="2">
        <v>0.46180555555555558</v>
      </c>
      <c r="C167" t="s">
        <v>418</v>
      </c>
      <c r="D167" t="s">
        <v>595</v>
      </c>
      <c r="E167" t="s">
        <v>225</v>
      </c>
      <c r="F167" t="s">
        <v>238</v>
      </c>
      <c r="G167">
        <v>2</v>
      </c>
      <c r="H167">
        <v>1</v>
      </c>
      <c r="I167">
        <v>100</v>
      </c>
      <c r="J167">
        <v>91</v>
      </c>
      <c r="K167">
        <v>6</v>
      </c>
      <c r="L167">
        <v>10</v>
      </c>
      <c r="M167">
        <v>65</v>
      </c>
      <c r="N167" t="s">
        <v>29</v>
      </c>
      <c r="O167" t="s">
        <v>50</v>
      </c>
      <c r="P167" t="s">
        <v>29</v>
      </c>
      <c r="Q167" t="s">
        <v>29</v>
      </c>
      <c r="R167" t="s">
        <v>593</v>
      </c>
      <c r="S167">
        <v>1</v>
      </c>
      <c r="T167">
        <v>3.6</v>
      </c>
      <c r="U167">
        <v>33.5</v>
      </c>
      <c r="V167">
        <v>4.7</v>
      </c>
      <c r="W167" t="s">
        <v>602</v>
      </c>
      <c r="Y167" t="str">
        <f t="shared" si="2"/>
        <v>MWS2</v>
      </c>
      <c r="Z167">
        <f>VLOOKUP(Y167,Mang_Elev!$Q:$R,2,FALSE)</f>
        <v>0.56999999284744296</v>
      </c>
    </row>
    <row r="168" spans="1:26" x14ac:dyDescent="0.25">
      <c r="A168" t="s">
        <v>457</v>
      </c>
      <c r="B168" s="2">
        <v>0.46180555555555558</v>
      </c>
      <c r="C168" t="s">
        <v>418</v>
      </c>
      <c r="D168" t="s">
        <v>595</v>
      </c>
      <c r="E168" t="s">
        <v>225</v>
      </c>
      <c r="F168" t="s">
        <v>238</v>
      </c>
      <c r="G168">
        <v>2</v>
      </c>
      <c r="H168">
        <v>2</v>
      </c>
      <c r="I168">
        <v>100</v>
      </c>
      <c r="J168">
        <v>91</v>
      </c>
      <c r="K168">
        <v>6</v>
      </c>
      <c r="L168">
        <v>10</v>
      </c>
      <c r="M168">
        <v>65</v>
      </c>
      <c r="N168" t="s">
        <v>29</v>
      </c>
      <c r="O168" t="s">
        <v>29</v>
      </c>
      <c r="P168" t="s">
        <v>29</v>
      </c>
      <c r="Q168" t="s">
        <v>29</v>
      </c>
      <c r="R168" t="s">
        <v>597</v>
      </c>
      <c r="S168">
        <v>5</v>
      </c>
      <c r="T168">
        <v>7</v>
      </c>
      <c r="U168">
        <v>51.5</v>
      </c>
      <c r="V168">
        <v>4</v>
      </c>
      <c r="W168" t="s">
        <v>602</v>
      </c>
      <c r="Y168" t="str">
        <f t="shared" si="2"/>
        <v>MWS2</v>
      </c>
      <c r="Z168">
        <f>VLOOKUP(Y168,Mang_Elev!$Q:$R,2,FALSE)</f>
        <v>0.56999999284744296</v>
      </c>
    </row>
    <row r="169" spans="1:26" x14ac:dyDescent="0.25">
      <c r="A169" t="s">
        <v>457</v>
      </c>
      <c r="B169" s="2">
        <v>0.46180555555555558</v>
      </c>
      <c r="C169" t="s">
        <v>418</v>
      </c>
      <c r="D169" t="s">
        <v>595</v>
      </c>
      <c r="E169" t="s">
        <v>225</v>
      </c>
      <c r="F169" t="s">
        <v>238</v>
      </c>
      <c r="G169">
        <v>2</v>
      </c>
      <c r="H169">
        <v>3</v>
      </c>
      <c r="I169">
        <v>100</v>
      </c>
      <c r="J169">
        <v>91</v>
      </c>
      <c r="K169">
        <v>6</v>
      </c>
      <c r="L169">
        <v>10</v>
      </c>
      <c r="M169">
        <v>65</v>
      </c>
      <c r="N169" t="s">
        <v>29</v>
      </c>
      <c r="O169" t="s">
        <v>29</v>
      </c>
      <c r="P169" t="s">
        <v>29</v>
      </c>
      <c r="Q169" t="s">
        <v>50</v>
      </c>
      <c r="R169" t="s">
        <v>603</v>
      </c>
      <c r="S169">
        <v>3</v>
      </c>
      <c r="T169">
        <v>5</v>
      </c>
      <c r="U169">
        <v>22</v>
      </c>
      <c r="V169">
        <v>3</v>
      </c>
      <c r="W169" t="s">
        <v>602</v>
      </c>
      <c r="X169" s="11" t="s">
        <v>604</v>
      </c>
      <c r="Y169" t="str">
        <f t="shared" si="2"/>
        <v>MWS2</v>
      </c>
      <c r="Z169">
        <f>VLOOKUP(Y169,Mang_Elev!$Q:$R,2,FALSE)</f>
        <v>0.56999999284744296</v>
      </c>
    </row>
    <row r="170" spans="1:26" x14ac:dyDescent="0.25">
      <c r="A170" t="s">
        <v>457</v>
      </c>
      <c r="B170" s="2">
        <v>0.46180555555555558</v>
      </c>
      <c r="C170" t="s">
        <v>418</v>
      </c>
      <c r="D170" t="s">
        <v>595</v>
      </c>
      <c r="E170" t="s">
        <v>225</v>
      </c>
      <c r="F170" t="s">
        <v>238</v>
      </c>
      <c r="G170">
        <v>2</v>
      </c>
      <c r="H170">
        <v>5</v>
      </c>
      <c r="I170">
        <v>100</v>
      </c>
      <c r="J170">
        <v>91</v>
      </c>
      <c r="K170">
        <v>6</v>
      </c>
      <c r="L170">
        <v>10</v>
      </c>
      <c r="M170">
        <v>65</v>
      </c>
      <c r="N170" t="s">
        <v>29</v>
      </c>
      <c r="O170" t="s">
        <v>29</v>
      </c>
      <c r="P170" t="s">
        <v>29</v>
      </c>
      <c r="Q170" t="s">
        <v>50</v>
      </c>
      <c r="R170" t="s">
        <v>542</v>
      </c>
      <c r="S170">
        <v>2</v>
      </c>
      <c r="T170">
        <v>9.5</v>
      </c>
      <c r="U170">
        <v>55.5</v>
      </c>
      <c r="V170">
        <v>7.9</v>
      </c>
      <c r="W170" t="s">
        <v>602</v>
      </c>
      <c r="Y170" t="str">
        <f t="shared" si="2"/>
        <v>MWS2</v>
      </c>
      <c r="Z170">
        <f>VLOOKUP(Y170,Mang_Elev!$Q:$R,2,FALSE)</f>
        <v>0.56999999284744296</v>
      </c>
    </row>
    <row r="171" spans="1:26" x14ac:dyDescent="0.25">
      <c r="A171" t="s">
        <v>457</v>
      </c>
      <c r="B171" s="2">
        <v>0.46180555555555558</v>
      </c>
      <c r="C171" t="s">
        <v>418</v>
      </c>
      <c r="D171" t="s">
        <v>595</v>
      </c>
      <c r="E171" t="s">
        <v>225</v>
      </c>
      <c r="F171" t="s">
        <v>238</v>
      </c>
      <c r="G171">
        <v>2</v>
      </c>
      <c r="H171">
        <v>3</v>
      </c>
      <c r="I171">
        <v>100</v>
      </c>
      <c r="J171">
        <v>91</v>
      </c>
      <c r="K171">
        <v>6</v>
      </c>
      <c r="L171">
        <v>10</v>
      </c>
      <c r="M171">
        <v>65</v>
      </c>
      <c r="N171" t="s">
        <v>29</v>
      </c>
      <c r="O171" t="s">
        <v>29</v>
      </c>
      <c r="P171" t="s">
        <v>29</v>
      </c>
      <c r="Q171" t="s">
        <v>29</v>
      </c>
      <c r="R171" t="s">
        <v>597</v>
      </c>
      <c r="S171">
        <v>1</v>
      </c>
      <c r="T171">
        <v>3.5</v>
      </c>
      <c r="U171">
        <v>19.5</v>
      </c>
      <c r="V171">
        <v>3.7</v>
      </c>
      <c r="W171" t="s">
        <v>602</v>
      </c>
      <c r="Y171" t="str">
        <f t="shared" si="2"/>
        <v>MWS2</v>
      </c>
      <c r="Z171">
        <f>VLOOKUP(Y171,Mang_Elev!$Q:$R,2,FALSE)</f>
        <v>0.56999999284744296</v>
      </c>
    </row>
    <row r="172" spans="1:26" x14ac:dyDescent="0.25">
      <c r="A172" t="s">
        <v>457</v>
      </c>
      <c r="B172" s="2">
        <v>0.46180555555555558</v>
      </c>
      <c r="C172" t="s">
        <v>418</v>
      </c>
      <c r="D172" t="s">
        <v>595</v>
      </c>
      <c r="E172" t="s">
        <v>225</v>
      </c>
      <c r="F172" t="s">
        <v>238</v>
      </c>
      <c r="G172">
        <v>2</v>
      </c>
      <c r="H172">
        <v>4</v>
      </c>
      <c r="I172">
        <v>100</v>
      </c>
      <c r="J172">
        <v>91</v>
      </c>
      <c r="K172">
        <v>6</v>
      </c>
      <c r="L172">
        <v>10</v>
      </c>
      <c r="M172">
        <v>65</v>
      </c>
      <c r="N172" t="s">
        <v>29</v>
      </c>
      <c r="O172" t="s">
        <v>29</v>
      </c>
      <c r="P172" t="s">
        <v>29</v>
      </c>
      <c r="Q172" t="s">
        <v>29</v>
      </c>
      <c r="R172" t="s">
        <v>597</v>
      </c>
      <c r="S172">
        <v>1</v>
      </c>
      <c r="T172">
        <v>2.2000000000000002</v>
      </c>
      <c r="U172">
        <v>26.5</v>
      </c>
      <c r="V172">
        <v>3.3</v>
      </c>
      <c r="W172" t="s">
        <v>602</v>
      </c>
      <c r="Y172" t="str">
        <f t="shared" si="2"/>
        <v>MWS2</v>
      </c>
      <c r="Z172">
        <f>VLOOKUP(Y172,Mang_Elev!$Q:$R,2,FALSE)</f>
        <v>0.56999999284744296</v>
      </c>
    </row>
    <row r="173" spans="1:26" x14ac:dyDescent="0.25">
      <c r="A173" t="s">
        <v>457</v>
      </c>
      <c r="B173" s="2">
        <v>0.46180555555555558</v>
      </c>
      <c r="C173" t="s">
        <v>418</v>
      </c>
      <c r="D173" t="s">
        <v>595</v>
      </c>
      <c r="E173" t="s">
        <v>225</v>
      </c>
      <c r="F173" t="s">
        <v>238</v>
      </c>
      <c r="G173">
        <v>2</v>
      </c>
      <c r="H173">
        <v>5</v>
      </c>
      <c r="I173">
        <v>100</v>
      </c>
      <c r="J173">
        <v>91</v>
      </c>
      <c r="K173">
        <v>6</v>
      </c>
      <c r="L173">
        <v>10</v>
      </c>
      <c r="M173">
        <v>65</v>
      </c>
      <c r="N173" t="s">
        <v>29</v>
      </c>
      <c r="O173" t="s">
        <v>29</v>
      </c>
      <c r="P173" t="s">
        <v>29</v>
      </c>
      <c r="Q173" t="s">
        <v>29</v>
      </c>
      <c r="R173" t="s">
        <v>597</v>
      </c>
      <c r="S173">
        <v>1</v>
      </c>
      <c r="T173">
        <v>3.2</v>
      </c>
      <c r="U173">
        <v>22</v>
      </c>
      <c r="V173">
        <v>3.9</v>
      </c>
      <c r="W173" t="s">
        <v>602</v>
      </c>
      <c r="Y173" t="str">
        <f t="shared" si="2"/>
        <v>MWS2</v>
      </c>
      <c r="Z173">
        <f>VLOOKUP(Y173,Mang_Elev!$Q:$R,2,FALSE)</f>
        <v>0.56999999284744296</v>
      </c>
    </row>
    <row r="174" spans="1:26" x14ac:dyDescent="0.25">
      <c r="A174" t="s">
        <v>457</v>
      </c>
      <c r="B174" s="2">
        <v>0.58750000000000002</v>
      </c>
      <c r="C174" t="s">
        <v>418</v>
      </c>
      <c r="D174" t="s">
        <v>595</v>
      </c>
      <c r="E174" t="s">
        <v>225</v>
      </c>
      <c r="F174" t="s">
        <v>238</v>
      </c>
      <c r="G174">
        <v>3</v>
      </c>
      <c r="H174">
        <v>1</v>
      </c>
      <c r="I174">
        <v>100</v>
      </c>
      <c r="J174">
        <v>52</v>
      </c>
      <c r="K174">
        <v>49</v>
      </c>
      <c r="L174">
        <v>1</v>
      </c>
      <c r="M174">
        <v>50</v>
      </c>
      <c r="N174" t="s">
        <v>29</v>
      </c>
      <c r="O174" t="s">
        <v>29</v>
      </c>
      <c r="P174" t="s">
        <v>29</v>
      </c>
      <c r="Q174" t="s">
        <v>50</v>
      </c>
      <c r="R174" t="s">
        <v>542</v>
      </c>
      <c r="S174">
        <v>1</v>
      </c>
      <c r="T174">
        <v>7.6</v>
      </c>
      <c r="U174">
        <v>34.4</v>
      </c>
      <c r="V174">
        <v>7</v>
      </c>
      <c r="W174" t="s">
        <v>605</v>
      </c>
      <c r="Y174" t="str">
        <f t="shared" si="2"/>
        <v>MWS3</v>
      </c>
      <c r="Z174">
        <f>VLOOKUP(Y174,Mang_Elev!$Q:$R,2,FALSE)</f>
        <v>0.62999999523162797</v>
      </c>
    </row>
    <row r="175" spans="1:26" x14ac:dyDescent="0.25">
      <c r="A175" t="s">
        <v>457</v>
      </c>
      <c r="B175" s="2">
        <v>0.58750000000000002</v>
      </c>
      <c r="C175" t="s">
        <v>418</v>
      </c>
      <c r="D175" t="s">
        <v>595</v>
      </c>
      <c r="E175" t="s">
        <v>225</v>
      </c>
      <c r="F175" t="s">
        <v>238</v>
      </c>
      <c r="G175">
        <v>3</v>
      </c>
      <c r="H175">
        <v>1</v>
      </c>
      <c r="I175">
        <v>100</v>
      </c>
      <c r="J175">
        <v>52</v>
      </c>
      <c r="K175">
        <v>49</v>
      </c>
      <c r="L175">
        <v>1</v>
      </c>
      <c r="M175">
        <v>50</v>
      </c>
      <c r="N175" t="s">
        <v>29</v>
      </c>
      <c r="O175" t="s">
        <v>50</v>
      </c>
      <c r="P175" t="s">
        <v>29</v>
      </c>
      <c r="Q175" t="s">
        <v>29</v>
      </c>
      <c r="R175" t="s">
        <v>593</v>
      </c>
      <c r="S175">
        <v>1</v>
      </c>
      <c r="T175">
        <v>2.2000000000000002</v>
      </c>
      <c r="U175">
        <v>19</v>
      </c>
      <c r="V175">
        <v>2.2000000000000002</v>
      </c>
      <c r="W175" t="s">
        <v>605</v>
      </c>
      <c r="X175" s="11" t="s">
        <v>606</v>
      </c>
      <c r="Y175" t="str">
        <f t="shared" si="2"/>
        <v>MWS3</v>
      </c>
      <c r="Z175">
        <f>VLOOKUP(Y175,Mang_Elev!$Q:$R,2,FALSE)</f>
        <v>0.62999999523162797</v>
      </c>
    </row>
    <row r="176" spans="1:26" x14ac:dyDescent="0.25">
      <c r="A176" t="s">
        <v>457</v>
      </c>
      <c r="B176" s="2">
        <v>0.58750000000000002</v>
      </c>
      <c r="C176" t="s">
        <v>418</v>
      </c>
      <c r="D176" t="s">
        <v>595</v>
      </c>
      <c r="E176" t="s">
        <v>225</v>
      </c>
      <c r="F176" t="s">
        <v>238</v>
      </c>
      <c r="G176">
        <v>3</v>
      </c>
      <c r="H176">
        <v>2</v>
      </c>
      <c r="I176">
        <v>100</v>
      </c>
      <c r="J176">
        <v>52</v>
      </c>
      <c r="K176">
        <v>49</v>
      </c>
      <c r="L176">
        <v>1</v>
      </c>
      <c r="M176">
        <v>50</v>
      </c>
      <c r="N176" t="s">
        <v>29</v>
      </c>
      <c r="O176" t="s">
        <v>50</v>
      </c>
      <c r="P176" t="s">
        <v>29</v>
      </c>
      <c r="Q176" t="s">
        <v>29</v>
      </c>
      <c r="R176" t="s">
        <v>593</v>
      </c>
      <c r="S176">
        <v>1</v>
      </c>
      <c r="T176">
        <v>2.2000000000000002</v>
      </c>
      <c r="U176">
        <v>22.7</v>
      </c>
      <c r="V176">
        <v>2.14</v>
      </c>
      <c r="W176" t="s">
        <v>605</v>
      </c>
      <c r="X176" s="11" t="s">
        <v>606</v>
      </c>
      <c r="Y176" t="str">
        <f t="shared" si="2"/>
        <v>MWS3</v>
      </c>
      <c r="Z176">
        <f>VLOOKUP(Y176,Mang_Elev!$Q:$R,2,FALSE)</f>
        <v>0.62999999523162797</v>
      </c>
    </row>
    <row r="177" spans="1:26" x14ac:dyDescent="0.25">
      <c r="A177" t="s">
        <v>457</v>
      </c>
      <c r="B177" s="2">
        <v>0.58750000000000002</v>
      </c>
      <c r="C177" t="s">
        <v>418</v>
      </c>
      <c r="D177" t="s">
        <v>595</v>
      </c>
      <c r="E177" t="s">
        <v>225</v>
      </c>
      <c r="F177" t="s">
        <v>238</v>
      </c>
      <c r="G177">
        <v>3</v>
      </c>
      <c r="H177">
        <v>3</v>
      </c>
      <c r="I177">
        <v>100</v>
      </c>
      <c r="J177">
        <v>52</v>
      </c>
      <c r="K177">
        <v>49</v>
      </c>
      <c r="L177">
        <v>1</v>
      </c>
      <c r="M177">
        <v>50</v>
      </c>
      <c r="N177" t="s">
        <v>29</v>
      </c>
      <c r="O177" t="s">
        <v>50</v>
      </c>
      <c r="P177" t="s">
        <v>29</v>
      </c>
      <c r="Q177" t="s">
        <v>29</v>
      </c>
      <c r="R177" t="s">
        <v>593</v>
      </c>
      <c r="S177">
        <v>2</v>
      </c>
      <c r="T177">
        <v>2.8</v>
      </c>
      <c r="U177">
        <v>29.3</v>
      </c>
      <c r="V177">
        <v>2.5499999999999998</v>
      </c>
      <c r="W177" t="s">
        <v>605</v>
      </c>
      <c r="X177" s="11" t="s">
        <v>606</v>
      </c>
      <c r="Y177" t="str">
        <f t="shared" si="2"/>
        <v>MWS3</v>
      </c>
      <c r="Z177">
        <f>VLOOKUP(Y177,Mang_Elev!$Q:$R,2,FALSE)</f>
        <v>0.62999999523162797</v>
      </c>
    </row>
    <row r="178" spans="1:26" x14ac:dyDescent="0.25">
      <c r="A178" t="s">
        <v>457</v>
      </c>
      <c r="B178" s="2">
        <v>0.58750000000000002</v>
      </c>
      <c r="C178" t="s">
        <v>418</v>
      </c>
      <c r="D178" t="s">
        <v>595</v>
      </c>
      <c r="E178" t="s">
        <v>225</v>
      </c>
      <c r="F178" t="s">
        <v>238</v>
      </c>
      <c r="G178">
        <v>3</v>
      </c>
      <c r="H178">
        <v>4</v>
      </c>
      <c r="I178">
        <v>100</v>
      </c>
      <c r="J178">
        <v>52</v>
      </c>
      <c r="K178">
        <v>49</v>
      </c>
      <c r="L178">
        <v>1</v>
      </c>
      <c r="M178">
        <v>50</v>
      </c>
      <c r="N178" t="s">
        <v>29</v>
      </c>
      <c r="O178" t="s">
        <v>50</v>
      </c>
      <c r="P178" t="s">
        <v>29</v>
      </c>
      <c r="Q178" t="s">
        <v>29</v>
      </c>
      <c r="R178" t="s">
        <v>593</v>
      </c>
      <c r="S178">
        <v>1</v>
      </c>
      <c r="T178">
        <v>2.8</v>
      </c>
      <c r="U178">
        <v>32.299999999999997</v>
      </c>
      <c r="V178">
        <v>3</v>
      </c>
      <c r="W178" t="s">
        <v>605</v>
      </c>
      <c r="X178" s="11" t="s">
        <v>606</v>
      </c>
      <c r="Y178" t="str">
        <f t="shared" si="2"/>
        <v>MWS3</v>
      </c>
      <c r="Z178">
        <f>VLOOKUP(Y178,Mang_Elev!$Q:$R,2,FALSE)</f>
        <v>0.62999999523162797</v>
      </c>
    </row>
    <row r="179" spans="1:26" x14ac:dyDescent="0.25">
      <c r="A179" t="s">
        <v>457</v>
      </c>
      <c r="B179" s="2">
        <v>0.58750000000000002</v>
      </c>
      <c r="C179" t="s">
        <v>418</v>
      </c>
      <c r="D179" t="s">
        <v>595</v>
      </c>
      <c r="E179" t="s">
        <v>225</v>
      </c>
      <c r="F179" t="s">
        <v>238</v>
      </c>
      <c r="G179">
        <v>3</v>
      </c>
      <c r="H179">
        <v>5</v>
      </c>
      <c r="I179">
        <v>100</v>
      </c>
      <c r="J179">
        <v>52</v>
      </c>
      <c r="K179">
        <v>49</v>
      </c>
      <c r="L179">
        <v>1</v>
      </c>
      <c r="M179">
        <v>50</v>
      </c>
      <c r="N179" t="s">
        <v>29</v>
      </c>
      <c r="O179" t="s">
        <v>50</v>
      </c>
      <c r="P179" t="s">
        <v>29</v>
      </c>
      <c r="Q179" t="s">
        <v>29</v>
      </c>
      <c r="R179" t="s">
        <v>593</v>
      </c>
      <c r="S179">
        <v>1</v>
      </c>
      <c r="T179">
        <v>2.6</v>
      </c>
      <c r="U179">
        <v>33.9</v>
      </c>
      <c r="V179">
        <v>2.7</v>
      </c>
      <c r="W179" t="s">
        <v>605</v>
      </c>
      <c r="X179" s="11" t="s">
        <v>606</v>
      </c>
      <c r="Y179" t="str">
        <f t="shared" si="2"/>
        <v>MWS3</v>
      </c>
      <c r="Z179">
        <f>VLOOKUP(Y179,Mang_Elev!$Q:$R,2,FALSE)</f>
        <v>0.62999999523162797</v>
      </c>
    </row>
    <row r="180" spans="1:26" x14ac:dyDescent="0.25">
      <c r="A180" t="s">
        <v>457</v>
      </c>
      <c r="B180" s="2">
        <v>0.58750000000000002</v>
      </c>
      <c r="C180" t="s">
        <v>418</v>
      </c>
      <c r="D180" t="s">
        <v>595</v>
      </c>
      <c r="E180" t="s">
        <v>225</v>
      </c>
      <c r="F180" t="s">
        <v>238</v>
      </c>
      <c r="G180">
        <v>3</v>
      </c>
      <c r="H180">
        <v>2</v>
      </c>
      <c r="I180">
        <v>100</v>
      </c>
      <c r="J180">
        <v>52</v>
      </c>
      <c r="K180">
        <v>49</v>
      </c>
      <c r="L180">
        <v>1</v>
      </c>
      <c r="M180">
        <v>50</v>
      </c>
      <c r="N180" t="s">
        <v>29</v>
      </c>
      <c r="O180" t="s">
        <v>29</v>
      </c>
      <c r="P180" t="s">
        <v>29</v>
      </c>
      <c r="Q180" t="s">
        <v>50</v>
      </c>
      <c r="R180" t="s">
        <v>542</v>
      </c>
      <c r="S180">
        <v>1</v>
      </c>
      <c r="T180">
        <v>12.7</v>
      </c>
      <c r="U180">
        <v>46.7</v>
      </c>
      <c r="V180">
        <v>6.9</v>
      </c>
      <c r="W180" t="s">
        <v>605</v>
      </c>
      <c r="Y180" t="str">
        <f t="shared" si="2"/>
        <v>MWS3</v>
      </c>
      <c r="Z180">
        <f>VLOOKUP(Y180,Mang_Elev!$Q:$R,2,FALSE)</f>
        <v>0.62999999523162797</v>
      </c>
    </row>
    <row r="181" spans="1:26" x14ac:dyDescent="0.25">
      <c r="A181" t="s">
        <v>457</v>
      </c>
      <c r="B181" s="2">
        <v>0.58750000000000002</v>
      </c>
      <c r="C181" t="s">
        <v>418</v>
      </c>
      <c r="D181" t="s">
        <v>595</v>
      </c>
      <c r="E181" t="s">
        <v>225</v>
      </c>
      <c r="F181" t="s">
        <v>238</v>
      </c>
      <c r="G181">
        <v>3</v>
      </c>
      <c r="H181">
        <v>3</v>
      </c>
      <c r="I181">
        <v>100</v>
      </c>
      <c r="J181">
        <v>52</v>
      </c>
      <c r="K181">
        <v>49</v>
      </c>
      <c r="L181">
        <v>1</v>
      </c>
      <c r="M181">
        <v>50</v>
      </c>
      <c r="N181" t="s">
        <v>29</v>
      </c>
      <c r="O181" t="s">
        <v>29</v>
      </c>
      <c r="P181" t="s">
        <v>29</v>
      </c>
      <c r="Q181" t="s">
        <v>50</v>
      </c>
      <c r="R181" t="s">
        <v>542</v>
      </c>
      <c r="S181">
        <v>2</v>
      </c>
      <c r="T181">
        <v>8.5</v>
      </c>
      <c r="U181">
        <v>42</v>
      </c>
      <c r="V181">
        <v>6.9</v>
      </c>
      <c r="W181" t="s">
        <v>605</v>
      </c>
      <c r="Y181" t="str">
        <f t="shared" si="2"/>
        <v>MWS3</v>
      </c>
      <c r="Z181">
        <f>VLOOKUP(Y181,Mang_Elev!$Q:$R,2,FALSE)</f>
        <v>0.62999999523162797</v>
      </c>
    </row>
    <row r="182" spans="1:26" x14ac:dyDescent="0.25">
      <c r="A182" t="s">
        <v>457</v>
      </c>
      <c r="B182" s="2">
        <v>0.58750000000000002</v>
      </c>
      <c r="C182" t="s">
        <v>418</v>
      </c>
      <c r="D182" t="s">
        <v>595</v>
      </c>
      <c r="E182" t="s">
        <v>225</v>
      </c>
      <c r="F182" t="s">
        <v>238</v>
      </c>
      <c r="G182">
        <v>3</v>
      </c>
      <c r="H182">
        <v>4</v>
      </c>
      <c r="I182">
        <v>100</v>
      </c>
      <c r="J182">
        <v>52</v>
      </c>
      <c r="K182">
        <v>49</v>
      </c>
      <c r="L182">
        <v>1</v>
      </c>
      <c r="M182">
        <v>50</v>
      </c>
      <c r="N182" t="s">
        <v>29</v>
      </c>
      <c r="O182" t="s">
        <v>29</v>
      </c>
      <c r="P182" t="s">
        <v>29</v>
      </c>
      <c r="Q182" t="s">
        <v>50</v>
      </c>
      <c r="R182" t="s">
        <v>542</v>
      </c>
      <c r="S182">
        <v>1</v>
      </c>
      <c r="T182">
        <v>7.2</v>
      </c>
      <c r="U182">
        <v>26</v>
      </c>
      <c r="V182">
        <v>7.4</v>
      </c>
      <c r="W182" t="s">
        <v>605</v>
      </c>
      <c r="Y182" t="str">
        <f t="shared" si="2"/>
        <v>MWS3</v>
      </c>
      <c r="Z182">
        <f>VLOOKUP(Y182,Mang_Elev!$Q:$R,2,FALSE)</f>
        <v>0.62999999523162797</v>
      </c>
    </row>
    <row r="183" spans="1:26" x14ac:dyDescent="0.25">
      <c r="A183" t="s">
        <v>457</v>
      </c>
      <c r="B183" s="2">
        <v>0.58750000000000002</v>
      </c>
      <c r="C183" t="s">
        <v>418</v>
      </c>
      <c r="D183" t="s">
        <v>595</v>
      </c>
      <c r="E183" t="s">
        <v>225</v>
      </c>
      <c r="F183" t="s">
        <v>238</v>
      </c>
      <c r="G183">
        <v>3</v>
      </c>
      <c r="H183">
        <v>5</v>
      </c>
      <c r="I183">
        <v>100</v>
      </c>
      <c r="J183">
        <v>52</v>
      </c>
      <c r="K183">
        <v>49</v>
      </c>
      <c r="L183">
        <v>1</v>
      </c>
      <c r="M183">
        <v>50</v>
      </c>
      <c r="N183" t="s">
        <v>29</v>
      </c>
      <c r="O183" t="s">
        <v>29</v>
      </c>
      <c r="P183" t="s">
        <v>29</v>
      </c>
      <c r="Q183" t="s">
        <v>50</v>
      </c>
      <c r="R183" t="s">
        <v>542</v>
      </c>
      <c r="S183">
        <v>1</v>
      </c>
      <c r="T183">
        <v>7.5</v>
      </c>
      <c r="U183">
        <v>28</v>
      </c>
      <c r="V183">
        <v>6.5</v>
      </c>
      <c r="W183" t="s">
        <v>605</v>
      </c>
      <c r="Y183" t="str">
        <f t="shared" si="2"/>
        <v>MWS3</v>
      </c>
      <c r="Z183">
        <f>VLOOKUP(Y183,Mang_Elev!$Q:$R,2,FALSE)</f>
        <v>0.62999999523162797</v>
      </c>
    </row>
    <row r="184" spans="1:26" x14ac:dyDescent="0.25">
      <c r="A184" t="s">
        <v>459</v>
      </c>
      <c r="B184" s="2">
        <v>0.45069444444444445</v>
      </c>
      <c r="C184" t="s">
        <v>418</v>
      </c>
      <c r="D184" t="s">
        <v>61</v>
      </c>
      <c r="E184" t="s">
        <v>225</v>
      </c>
      <c r="F184" t="s">
        <v>238</v>
      </c>
      <c r="G184">
        <v>4</v>
      </c>
      <c r="H184">
        <v>1</v>
      </c>
      <c r="I184">
        <v>100</v>
      </c>
      <c r="J184">
        <v>26</v>
      </c>
      <c r="K184">
        <v>6</v>
      </c>
      <c r="L184">
        <v>22</v>
      </c>
      <c r="M184">
        <v>85</v>
      </c>
      <c r="N184" t="s">
        <v>29</v>
      </c>
      <c r="O184" t="s">
        <v>29</v>
      </c>
      <c r="P184" t="s">
        <v>29</v>
      </c>
      <c r="Q184" t="s">
        <v>50</v>
      </c>
      <c r="R184" t="s">
        <v>542</v>
      </c>
      <c r="S184">
        <v>1</v>
      </c>
      <c r="T184">
        <v>12</v>
      </c>
      <c r="U184">
        <v>46.4</v>
      </c>
      <c r="V184">
        <v>4.4000000000000004</v>
      </c>
      <c r="W184" t="s">
        <v>607</v>
      </c>
      <c r="Y184" t="str">
        <f t="shared" si="2"/>
        <v>MWS4</v>
      </c>
      <c r="Z184">
        <f>VLOOKUP(Y184,Mang_Elev!$Q:$R,2,FALSE)</f>
        <v>0.85499999999999998</v>
      </c>
    </row>
    <row r="185" spans="1:26" x14ac:dyDescent="0.25">
      <c r="A185" t="s">
        <v>459</v>
      </c>
      <c r="B185" s="2">
        <v>0.45069444444444445</v>
      </c>
      <c r="C185" t="s">
        <v>418</v>
      </c>
      <c r="D185" t="s">
        <v>61</v>
      </c>
      <c r="E185" t="s">
        <v>225</v>
      </c>
      <c r="F185" t="s">
        <v>238</v>
      </c>
      <c r="G185">
        <v>4</v>
      </c>
      <c r="H185">
        <v>2</v>
      </c>
      <c r="I185">
        <v>100</v>
      </c>
      <c r="J185">
        <v>26</v>
      </c>
      <c r="K185">
        <v>6</v>
      </c>
      <c r="L185">
        <v>22</v>
      </c>
      <c r="M185">
        <v>85</v>
      </c>
      <c r="N185" t="s">
        <v>29</v>
      </c>
      <c r="O185" t="s">
        <v>29</v>
      </c>
      <c r="P185" t="s">
        <v>29</v>
      </c>
      <c r="Q185" t="s">
        <v>50</v>
      </c>
      <c r="R185" t="s">
        <v>542</v>
      </c>
      <c r="S185">
        <v>2</v>
      </c>
      <c r="T185">
        <v>13</v>
      </c>
      <c r="U185">
        <v>76</v>
      </c>
      <c r="V185">
        <v>7.9</v>
      </c>
      <c r="W185" t="s">
        <v>607</v>
      </c>
      <c r="Y185" t="str">
        <f t="shared" si="2"/>
        <v>MWS4</v>
      </c>
      <c r="Z185">
        <f>VLOOKUP(Y185,Mang_Elev!$Q:$R,2,FALSE)</f>
        <v>0.85499999999999998</v>
      </c>
    </row>
    <row r="186" spans="1:26" x14ac:dyDescent="0.25">
      <c r="A186" t="s">
        <v>459</v>
      </c>
      <c r="B186" s="2">
        <v>0.45069444444444445</v>
      </c>
      <c r="C186" t="s">
        <v>418</v>
      </c>
      <c r="D186" t="s">
        <v>61</v>
      </c>
      <c r="E186" t="s">
        <v>225</v>
      </c>
      <c r="F186" t="s">
        <v>238</v>
      </c>
      <c r="G186">
        <v>4</v>
      </c>
      <c r="H186">
        <v>3</v>
      </c>
      <c r="I186">
        <v>100</v>
      </c>
      <c r="J186">
        <v>26</v>
      </c>
      <c r="K186">
        <v>6</v>
      </c>
      <c r="L186">
        <v>22</v>
      </c>
      <c r="M186">
        <v>85</v>
      </c>
      <c r="N186" t="s">
        <v>29</v>
      </c>
      <c r="O186" t="s">
        <v>29</v>
      </c>
      <c r="P186" t="s">
        <v>29</v>
      </c>
      <c r="Q186" t="s">
        <v>50</v>
      </c>
      <c r="R186" t="s">
        <v>542</v>
      </c>
      <c r="S186">
        <v>1</v>
      </c>
      <c r="T186">
        <v>12.5</v>
      </c>
      <c r="U186">
        <v>49.7</v>
      </c>
      <c r="V186">
        <v>8.5</v>
      </c>
      <c r="W186" t="s">
        <v>607</v>
      </c>
      <c r="Y186" t="str">
        <f t="shared" si="2"/>
        <v>MWS4</v>
      </c>
      <c r="Z186">
        <f>VLOOKUP(Y186,Mang_Elev!$Q:$R,2,FALSE)</f>
        <v>0.85499999999999998</v>
      </c>
    </row>
    <row r="187" spans="1:26" x14ac:dyDescent="0.25">
      <c r="A187" t="s">
        <v>459</v>
      </c>
      <c r="B187" s="2">
        <v>0.45069444444444445</v>
      </c>
      <c r="C187" t="s">
        <v>418</v>
      </c>
      <c r="D187" t="s">
        <v>61</v>
      </c>
      <c r="E187" t="s">
        <v>225</v>
      </c>
      <c r="F187" t="s">
        <v>238</v>
      </c>
      <c r="G187">
        <v>4</v>
      </c>
      <c r="H187">
        <v>4</v>
      </c>
      <c r="I187">
        <v>100</v>
      </c>
      <c r="J187">
        <v>26</v>
      </c>
      <c r="K187">
        <v>6</v>
      </c>
      <c r="L187">
        <v>22</v>
      </c>
      <c r="M187">
        <v>85</v>
      </c>
      <c r="N187" t="s">
        <v>29</v>
      </c>
      <c r="O187" t="s">
        <v>29</v>
      </c>
      <c r="P187" t="s">
        <v>29</v>
      </c>
      <c r="Q187" t="s">
        <v>50</v>
      </c>
      <c r="R187" t="s">
        <v>542</v>
      </c>
      <c r="S187">
        <v>1</v>
      </c>
      <c r="T187">
        <v>14.5</v>
      </c>
      <c r="U187">
        <v>62</v>
      </c>
      <c r="V187">
        <v>8.5</v>
      </c>
      <c r="W187" t="s">
        <v>607</v>
      </c>
      <c r="Y187" t="str">
        <f t="shared" si="2"/>
        <v>MWS4</v>
      </c>
      <c r="Z187">
        <f>VLOOKUP(Y187,Mang_Elev!$Q:$R,2,FALSE)</f>
        <v>0.85499999999999998</v>
      </c>
    </row>
    <row r="188" spans="1:26" x14ac:dyDescent="0.25">
      <c r="A188" t="s">
        <v>459</v>
      </c>
      <c r="B188" s="2">
        <v>0.45069444444444445</v>
      </c>
      <c r="C188" t="s">
        <v>418</v>
      </c>
      <c r="D188" t="s">
        <v>61</v>
      </c>
      <c r="E188" t="s">
        <v>225</v>
      </c>
      <c r="F188" t="s">
        <v>238</v>
      </c>
      <c r="G188">
        <v>4</v>
      </c>
      <c r="H188">
        <v>5</v>
      </c>
      <c r="I188">
        <v>100</v>
      </c>
      <c r="J188">
        <v>26</v>
      </c>
      <c r="K188">
        <v>6</v>
      </c>
      <c r="L188">
        <v>22</v>
      </c>
      <c r="M188">
        <v>85</v>
      </c>
      <c r="N188" t="s">
        <v>29</v>
      </c>
      <c r="O188" t="s">
        <v>29</v>
      </c>
      <c r="P188" t="s">
        <v>29</v>
      </c>
      <c r="Q188" t="s">
        <v>50</v>
      </c>
      <c r="R188" t="s">
        <v>542</v>
      </c>
      <c r="S188">
        <v>1</v>
      </c>
      <c r="T188">
        <v>16.2</v>
      </c>
      <c r="U188">
        <v>66.3</v>
      </c>
      <c r="V188">
        <v>7</v>
      </c>
      <c r="W188" t="s">
        <v>607</v>
      </c>
      <c r="Y188" t="str">
        <f t="shared" si="2"/>
        <v>MWS4</v>
      </c>
      <c r="Z188">
        <f>VLOOKUP(Y188,Mang_Elev!$Q:$R,2,FALSE)</f>
        <v>0.85499999999999998</v>
      </c>
    </row>
    <row r="189" spans="1:26" x14ac:dyDescent="0.25">
      <c r="A189" t="s">
        <v>459</v>
      </c>
      <c r="B189" s="2">
        <v>0.45069444444444445</v>
      </c>
      <c r="C189" t="s">
        <v>418</v>
      </c>
      <c r="D189" t="s">
        <v>61</v>
      </c>
      <c r="E189" t="s">
        <v>225</v>
      </c>
      <c r="F189" t="s">
        <v>238</v>
      </c>
      <c r="G189">
        <v>4</v>
      </c>
      <c r="H189">
        <v>1</v>
      </c>
      <c r="I189">
        <v>100</v>
      </c>
      <c r="J189">
        <v>26</v>
      </c>
      <c r="K189">
        <v>6</v>
      </c>
      <c r="L189">
        <v>22</v>
      </c>
      <c r="M189">
        <v>85</v>
      </c>
      <c r="N189" t="s">
        <v>50</v>
      </c>
      <c r="O189" t="s">
        <v>29</v>
      </c>
      <c r="P189" t="s">
        <v>29</v>
      </c>
      <c r="Q189" t="s">
        <v>29</v>
      </c>
      <c r="R189" t="s">
        <v>603</v>
      </c>
      <c r="S189">
        <v>3</v>
      </c>
      <c r="T189">
        <v>4</v>
      </c>
      <c r="U189">
        <v>19</v>
      </c>
      <c r="V189">
        <v>3</v>
      </c>
      <c r="W189" t="s">
        <v>607</v>
      </c>
      <c r="Y189" t="str">
        <f t="shared" si="2"/>
        <v>MWS4</v>
      </c>
      <c r="Z189">
        <f>VLOOKUP(Y189,Mang_Elev!$Q:$R,2,FALSE)</f>
        <v>0.85499999999999998</v>
      </c>
    </row>
    <row r="190" spans="1:26" x14ac:dyDescent="0.25">
      <c r="A190" t="s">
        <v>459</v>
      </c>
      <c r="B190" s="2">
        <v>0.45069444444444445</v>
      </c>
      <c r="C190" t="s">
        <v>418</v>
      </c>
      <c r="D190" t="s">
        <v>61</v>
      </c>
      <c r="E190" t="s">
        <v>225</v>
      </c>
      <c r="F190" t="s">
        <v>238</v>
      </c>
      <c r="G190">
        <v>4</v>
      </c>
      <c r="H190">
        <v>2</v>
      </c>
      <c r="I190">
        <v>100</v>
      </c>
      <c r="J190">
        <v>26</v>
      </c>
      <c r="K190">
        <v>6</v>
      </c>
      <c r="L190">
        <v>22</v>
      </c>
      <c r="M190">
        <v>85</v>
      </c>
      <c r="N190" t="s">
        <v>50</v>
      </c>
      <c r="O190" t="s">
        <v>29</v>
      </c>
      <c r="P190" t="s">
        <v>29</v>
      </c>
      <c r="Q190" t="s">
        <v>29</v>
      </c>
      <c r="R190" t="s">
        <v>603</v>
      </c>
      <c r="S190">
        <v>2</v>
      </c>
      <c r="T190">
        <v>4</v>
      </c>
      <c r="U190">
        <v>18.7</v>
      </c>
      <c r="V190">
        <v>2.5</v>
      </c>
      <c r="W190" t="s">
        <v>607</v>
      </c>
      <c r="Y190" t="str">
        <f t="shared" si="2"/>
        <v>MWS4</v>
      </c>
      <c r="Z190">
        <f>VLOOKUP(Y190,Mang_Elev!$Q:$R,2,FALSE)</f>
        <v>0.85499999999999998</v>
      </c>
    </row>
    <row r="191" spans="1:26" x14ac:dyDescent="0.25">
      <c r="A191" t="s">
        <v>459</v>
      </c>
      <c r="B191" s="2">
        <v>0.45069444444444445</v>
      </c>
      <c r="C191" t="s">
        <v>418</v>
      </c>
      <c r="D191" t="s">
        <v>61</v>
      </c>
      <c r="E191" t="s">
        <v>225</v>
      </c>
      <c r="F191" t="s">
        <v>238</v>
      </c>
      <c r="G191">
        <v>4</v>
      </c>
      <c r="H191">
        <v>3</v>
      </c>
      <c r="I191">
        <v>100</v>
      </c>
      <c r="J191">
        <v>26</v>
      </c>
      <c r="K191">
        <v>6</v>
      </c>
      <c r="L191">
        <v>22</v>
      </c>
      <c r="M191">
        <v>85</v>
      </c>
      <c r="N191" t="s">
        <v>50</v>
      </c>
      <c r="O191" t="s">
        <v>29</v>
      </c>
      <c r="P191" t="s">
        <v>29</v>
      </c>
      <c r="Q191" t="s">
        <v>29</v>
      </c>
      <c r="R191" t="s">
        <v>603</v>
      </c>
      <c r="S191">
        <v>1</v>
      </c>
      <c r="T191">
        <v>2.5</v>
      </c>
      <c r="U191">
        <v>89.2</v>
      </c>
      <c r="V191">
        <v>2.0499999999999998</v>
      </c>
      <c r="W191" t="s">
        <v>607</v>
      </c>
      <c r="Y191" t="str">
        <f t="shared" si="2"/>
        <v>MWS4</v>
      </c>
      <c r="Z191">
        <f>VLOOKUP(Y191,Mang_Elev!$Q:$R,2,FALSE)</f>
        <v>0.85499999999999998</v>
      </c>
    </row>
    <row r="192" spans="1:26" x14ac:dyDescent="0.25">
      <c r="A192" t="s">
        <v>459</v>
      </c>
      <c r="B192" s="2">
        <v>0.55833333333333335</v>
      </c>
      <c r="C192" t="s">
        <v>418</v>
      </c>
      <c r="D192" t="s">
        <v>595</v>
      </c>
      <c r="E192" t="s">
        <v>225</v>
      </c>
      <c r="F192" t="s">
        <v>238</v>
      </c>
      <c r="G192">
        <v>5</v>
      </c>
      <c r="H192">
        <v>1</v>
      </c>
      <c r="I192">
        <v>100</v>
      </c>
      <c r="J192">
        <v>51</v>
      </c>
      <c r="K192">
        <v>19</v>
      </c>
      <c r="L192">
        <v>0</v>
      </c>
      <c r="M192">
        <v>60</v>
      </c>
      <c r="N192" t="s">
        <v>29</v>
      </c>
      <c r="O192" t="s">
        <v>29</v>
      </c>
      <c r="P192" t="s">
        <v>29</v>
      </c>
      <c r="Q192" t="s">
        <v>50</v>
      </c>
      <c r="R192" t="s">
        <v>542</v>
      </c>
      <c r="S192">
        <v>2</v>
      </c>
      <c r="T192">
        <v>7</v>
      </c>
      <c r="U192">
        <v>28.8</v>
      </c>
      <c r="V192">
        <v>5.5</v>
      </c>
      <c r="W192" t="s">
        <v>608</v>
      </c>
      <c r="Y192" t="str">
        <f t="shared" si="2"/>
        <v>MWS5</v>
      </c>
      <c r="Z192">
        <f>VLOOKUP(Y192,Mang_Elev!$Q:$R,2,FALSE)</f>
        <v>0.66</v>
      </c>
    </row>
    <row r="193" spans="1:26" x14ac:dyDescent="0.25">
      <c r="A193" t="s">
        <v>459</v>
      </c>
      <c r="B193" s="2">
        <v>0.55833333333333335</v>
      </c>
      <c r="C193" t="s">
        <v>418</v>
      </c>
      <c r="D193" t="s">
        <v>595</v>
      </c>
      <c r="E193" t="s">
        <v>225</v>
      </c>
      <c r="F193" t="s">
        <v>238</v>
      </c>
      <c r="G193">
        <v>5</v>
      </c>
      <c r="H193">
        <v>2</v>
      </c>
      <c r="I193">
        <v>100</v>
      </c>
      <c r="J193">
        <v>51</v>
      </c>
      <c r="K193">
        <v>19</v>
      </c>
      <c r="L193">
        <v>0</v>
      </c>
      <c r="M193">
        <v>60</v>
      </c>
      <c r="N193" t="s">
        <v>29</v>
      </c>
      <c r="O193" t="s">
        <v>29</v>
      </c>
      <c r="P193" t="s">
        <v>29</v>
      </c>
      <c r="Q193" t="s">
        <v>50</v>
      </c>
      <c r="R193" t="s">
        <v>542</v>
      </c>
      <c r="S193">
        <v>2</v>
      </c>
      <c r="T193">
        <v>4.9000000000000004</v>
      </c>
      <c r="U193">
        <v>25.2</v>
      </c>
      <c r="V193">
        <v>5.2</v>
      </c>
      <c r="W193" t="s">
        <v>608</v>
      </c>
      <c r="Y193" t="str">
        <f t="shared" si="2"/>
        <v>MWS5</v>
      </c>
      <c r="Z193">
        <f>VLOOKUP(Y193,Mang_Elev!$Q:$R,2,FALSE)</f>
        <v>0.66</v>
      </c>
    </row>
    <row r="194" spans="1:26" x14ac:dyDescent="0.25">
      <c r="A194" t="s">
        <v>459</v>
      </c>
      <c r="B194" s="2">
        <v>0.55833333333333335</v>
      </c>
      <c r="C194" t="s">
        <v>418</v>
      </c>
      <c r="D194" t="s">
        <v>595</v>
      </c>
      <c r="E194" t="s">
        <v>225</v>
      </c>
      <c r="F194" t="s">
        <v>238</v>
      </c>
      <c r="G194">
        <v>5</v>
      </c>
      <c r="H194">
        <v>3</v>
      </c>
      <c r="I194">
        <v>100</v>
      </c>
      <c r="J194">
        <v>51</v>
      </c>
      <c r="K194">
        <v>19</v>
      </c>
      <c r="L194">
        <v>0</v>
      </c>
      <c r="M194">
        <v>60</v>
      </c>
      <c r="N194" t="s">
        <v>29</v>
      </c>
      <c r="O194" t="s">
        <v>29</v>
      </c>
      <c r="P194" t="s">
        <v>29</v>
      </c>
      <c r="Q194" t="s">
        <v>50</v>
      </c>
      <c r="R194" t="s">
        <v>542</v>
      </c>
      <c r="S194">
        <v>1</v>
      </c>
      <c r="T194">
        <v>5.3</v>
      </c>
      <c r="U194">
        <v>20.9</v>
      </c>
      <c r="V194">
        <v>6.5</v>
      </c>
      <c r="W194" t="s">
        <v>608</v>
      </c>
      <c r="Y194" t="str">
        <f t="shared" si="2"/>
        <v>MWS5</v>
      </c>
      <c r="Z194">
        <f>VLOOKUP(Y194,Mang_Elev!$Q:$R,2,FALSE)</f>
        <v>0.66</v>
      </c>
    </row>
    <row r="195" spans="1:26" x14ac:dyDescent="0.25">
      <c r="A195" t="s">
        <v>459</v>
      </c>
      <c r="B195" s="2">
        <v>0.55833333333333335</v>
      </c>
      <c r="C195" t="s">
        <v>418</v>
      </c>
      <c r="D195" t="s">
        <v>595</v>
      </c>
      <c r="E195" t="s">
        <v>225</v>
      </c>
      <c r="F195" t="s">
        <v>238</v>
      </c>
      <c r="G195">
        <v>5</v>
      </c>
      <c r="H195">
        <v>4</v>
      </c>
      <c r="I195">
        <v>100</v>
      </c>
      <c r="J195">
        <v>51</v>
      </c>
      <c r="K195">
        <v>19</v>
      </c>
      <c r="L195">
        <v>0</v>
      </c>
      <c r="M195">
        <v>60</v>
      </c>
      <c r="N195" t="s">
        <v>29</v>
      </c>
      <c r="O195" t="s">
        <v>29</v>
      </c>
      <c r="P195" t="s">
        <v>29</v>
      </c>
      <c r="Q195" t="s">
        <v>50</v>
      </c>
      <c r="R195" t="s">
        <v>542</v>
      </c>
      <c r="S195">
        <v>3</v>
      </c>
      <c r="T195">
        <v>6.7</v>
      </c>
      <c r="U195">
        <v>34.799999999999997</v>
      </c>
      <c r="V195">
        <v>6</v>
      </c>
      <c r="W195" t="s">
        <v>608</v>
      </c>
      <c r="Y195" t="str">
        <f t="shared" ref="Y195:Y258" si="3">_xlfn.CONCAT(F195,G195)</f>
        <v>MWS5</v>
      </c>
      <c r="Z195">
        <f>VLOOKUP(Y195,Mang_Elev!$Q:$R,2,FALSE)</f>
        <v>0.66</v>
      </c>
    </row>
    <row r="196" spans="1:26" x14ac:dyDescent="0.25">
      <c r="A196" t="s">
        <v>459</v>
      </c>
      <c r="B196" s="2">
        <v>0.55833333333333335</v>
      </c>
      <c r="C196" t="s">
        <v>418</v>
      </c>
      <c r="D196" t="s">
        <v>595</v>
      </c>
      <c r="E196" t="s">
        <v>225</v>
      </c>
      <c r="F196" t="s">
        <v>238</v>
      </c>
      <c r="G196">
        <v>5</v>
      </c>
      <c r="H196">
        <v>5</v>
      </c>
      <c r="I196">
        <v>100</v>
      </c>
      <c r="J196">
        <v>51</v>
      </c>
      <c r="K196">
        <v>19</v>
      </c>
      <c r="L196">
        <v>0</v>
      </c>
      <c r="M196">
        <v>60</v>
      </c>
      <c r="N196" t="s">
        <v>29</v>
      </c>
      <c r="O196" t="s">
        <v>29</v>
      </c>
      <c r="P196" t="s">
        <v>29</v>
      </c>
      <c r="Q196" t="s">
        <v>50</v>
      </c>
      <c r="R196" t="s">
        <v>542</v>
      </c>
      <c r="S196">
        <v>1</v>
      </c>
      <c r="T196">
        <v>5</v>
      </c>
      <c r="U196">
        <v>19.7</v>
      </c>
      <c r="V196">
        <v>5</v>
      </c>
      <c r="W196" t="s">
        <v>608</v>
      </c>
      <c r="Y196" t="str">
        <f t="shared" si="3"/>
        <v>MWS5</v>
      </c>
      <c r="Z196">
        <f>VLOOKUP(Y196,Mang_Elev!$Q:$R,2,FALSE)</f>
        <v>0.66</v>
      </c>
    </row>
    <row r="197" spans="1:26" x14ac:dyDescent="0.25">
      <c r="A197" t="s">
        <v>461</v>
      </c>
      <c r="B197" s="2">
        <v>0.57638888888888895</v>
      </c>
      <c r="C197" t="s">
        <v>609</v>
      </c>
      <c r="D197" t="s">
        <v>462</v>
      </c>
      <c r="E197" t="s">
        <v>225</v>
      </c>
      <c r="F197" t="s">
        <v>374</v>
      </c>
      <c r="G197">
        <v>3</v>
      </c>
      <c r="H197">
        <v>1</v>
      </c>
      <c r="I197">
        <v>100</v>
      </c>
      <c r="J197">
        <v>71</v>
      </c>
      <c r="K197">
        <v>124</v>
      </c>
      <c r="L197">
        <v>6</v>
      </c>
      <c r="M197">
        <v>75</v>
      </c>
      <c r="N197" t="s">
        <v>29</v>
      </c>
      <c r="O197" t="s">
        <v>29</v>
      </c>
      <c r="P197" t="s">
        <v>29</v>
      </c>
      <c r="Q197" t="s">
        <v>29</v>
      </c>
      <c r="R197" t="s">
        <v>597</v>
      </c>
      <c r="S197">
        <v>1</v>
      </c>
      <c r="T197">
        <v>3</v>
      </c>
      <c r="U197">
        <v>14</v>
      </c>
      <c r="V197">
        <v>5.2</v>
      </c>
      <c r="Y197" t="str">
        <f t="shared" si="3"/>
        <v>CCW3</v>
      </c>
      <c r="Z197">
        <f>VLOOKUP(Y197,Mang_Elev!$Q:$R,2,FALSE)</f>
        <v>0.59333342313766502</v>
      </c>
    </row>
    <row r="198" spans="1:26" x14ac:dyDescent="0.25">
      <c r="A198" t="s">
        <v>461</v>
      </c>
      <c r="B198" s="2">
        <v>0.57638888888888895</v>
      </c>
      <c r="C198" t="s">
        <v>609</v>
      </c>
      <c r="D198" t="s">
        <v>462</v>
      </c>
      <c r="E198" t="s">
        <v>225</v>
      </c>
      <c r="F198" t="s">
        <v>374</v>
      </c>
      <c r="G198">
        <v>3</v>
      </c>
      <c r="H198">
        <v>2</v>
      </c>
      <c r="I198">
        <v>100</v>
      </c>
      <c r="J198">
        <v>71</v>
      </c>
      <c r="K198">
        <v>124</v>
      </c>
      <c r="L198">
        <v>6</v>
      </c>
      <c r="M198">
        <v>75</v>
      </c>
      <c r="N198" t="s">
        <v>29</v>
      </c>
      <c r="O198" t="s">
        <v>29</v>
      </c>
      <c r="P198" t="s">
        <v>29</v>
      </c>
      <c r="Q198" t="s">
        <v>29</v>
      </c>
      <c r="R198" t="s">
        <v>597</v>
      </c>
      <c r="S198">
        <v>1</v>
      </c>
      <c r="T198">
        <v>4.8</v>
      </c>
      <c r="U198">
        <v>19.899999999999999</v>
      </c>
      <c r="V198">
        <v>5</v>
      </c>
      <c r="Y198" t="str">
        <f t="shared" si="3"/>
        <v>CCW3</v>
      </c>
      <c r="Z198">
        <f>VLOOKUP(Y198,Mang_Elev!$Q:$R,2,FALSE)</f>
        <v>0.59333342313766502</v>
      </c>
    </row>
    <row r="199" spans="1:26" x14ac:dyDescent="0.25">
      <c r="A199" t="s">
        <v>461</v>
      </c>
      <c r="B199" s="2">
        <v>0.57638888888888895</v>
      </c>
      <c r="C199" t="s">
        <v>609</v>
      </c>
      <c r="D199" t="s">
        <v>462</v>
      </c>
      <c r="E199" t="s">
        <v>225</v>
      </c>
      <c r="F199" t="s">
        <v>374</v>
      </c>
      <c r="G199">
        <v>3</v>
      </c>
      <c r="H199">
        <v>1</v>
      </c>
      <c r="I199">
        <v>100</v>
      </c>
      <c r="J199">
        <v>71</v>
      </c>
      <c r="K199">
        <v>124</v>
      </c>
      <c r="L199">
        <v>6</v>
      </c>
      <c r="M199">
        <v>75</v>
      </c>
      <c r="N199" t="s">
        <v>29</v>
      </c>
      <c r="O199" t="s">
        <v>29</v>
      </c>
      <c r="P199" t="s">
        <v>29</v>
      </c>
      <c r="Q199" t="s">
        <v>50</v>
      </c>
      <c r="R199" t="s">
        <v>542</v>
      </c>
      <c r="S199">
        <v>1</v>
      </c>
      <c r="T199">
        <v>15</v>
      </c>
      <c r="U199">
        <v>64.7</v>
      </c>
      <c r="V199">
        <v>9.5</v>
      </c>
      <c r="X199" s="11" t="s">
        <v>610</v>
      </c>
      <c r="Y199" t="str">
        <f t="shared" si="3"/>
        <v>CCW3</v>
      </c>
      <c r="Z199">
        <f>VLOOKUP(Y199,Mang_Elev!$Q:$R,2,FALSE)</f>
        <v>0.59333342313766502</v>
      </c>
    </row>
    <row r="200" spans="1:26" x14ac:dyDescent="0.25">
      <c r="A200" t="s">
        <v>461</v>
      </c>
      <c r="B200" s="2">
        <v>0.57638888888888895</v>
      </c>
      <c r="C200" t="s">
        <v>609</v>
      </c>
      <c r="D200" t="s">
        <v>462</v>
      </c>
      <c r="E200" t="s">
        <v>225</v>
      </c>
      <c r="F200" t="s">
        <v>374</v>
      </c>
      <c r="G200">
        <v>3</v>
      </c>
      <c r="H200">
        <v>1</v>
      </c>
      <c r="I200">
        <v>100</v>
      </c>
      <c r="J200">
        <v>71</v>
      </c>
      <c r="K200">
        <v>124</v>
      </c>
      <c r="L200">
        <v>6</v>
      </c>
      <c r="M200">
        <v>75</v>
      </c>
      <c r="N200" t="s">
        <v>50</v>
      </c>
      <c r="O200" t="s">
        <v>50</v>
      </c>
      <c r="P200" t="s">
        <v>29</v>
      </c>
      <c r="Q200" t="s">
        <v>29</v>
      </c>
      <c r="R200" t="s">
        <v>593</v>
      </c>
      <c r="S200">
        <v>1</v>
      </c>
      <c r="T200">
        <v>6.5</v>
      </c>
      <c r="U200">
        <v>41</v>
      </c>
      <c r="V200">
        <v>5.6</v>
      </c>
      <c r="Y200" t="str">
        <f t="shared" si="3"/>
        <v>CCW3</v>
      </c>
      <c r="Z200">
        <f>VLOOKUP(Y200,Mang_Elev!$Q:$R,2,FALSE)</f>
        <v>0.59333342313766502</v>
      </c>
    </row>
    <row r="201" spans="1:26" x14ac:dyDescent="0.25">
      <c r="A201" t="s">
        <v>461</v>
      </c>
      <c r="B201" s="2">
        <v>0.57638888888888895</v>
      </c>
      <c r="C201" t="s">
        <v>609</v>
      </c>
      <c r="D201" t="s">
        <v>462</v>
      </c>
      <c r="E201" t="s">
        <v>225</v>
      </c>
      <c r="F201" t="s">
        <v>374</v>
      </c>
      <c r="G201">
        <v>3</v>
      </c>
      <c r="H201">
        <v>3</v>
      </c>
      <c r="I201">
        <v>100</v>
      </c>
      <c r="J201">
        <v>71</v>
      </c>
      <c r="K201">
        <v>124</v>
      </c>
      <c r="L201">
        <v>6</v>
      </c>
      <c r="M201">
        <v>75</v>
      </c>
      <c r="N201" t="s">
        <v>29</v>
      </c>
      <c r="O201" t="s">
        <v>29</v>
      </c>
      <c r="P201" t="s">
        <v>29</v>
      </c>
      <c r="Q201" t="s">
        <v>29</v>
      </c>
      <c r="R201" t="s">
        <v>597</v>
      </c>
      <c r="S201">
        <v>2</v>
      </c>
      <c r="T201">
        <v>6.5</v>
      </c>
      <c r="U201">
        <v>38</v>
      </c>
      <c r="V201">
        <v>6.5</v>
      </c>
      <c r="Y201" t="str">
        <f t="shared" si="3"/>
        <v>CCW3</v>
      </c>
      <c r="Z201">
        <f>VLOOKUP(Y201,Mang_Elev!$Q:$R,2,FALSE)</f>
        <v>0.59333342313766502</v>
      </c>
    </row>
    <row r="202" spans="1:26" x14ac:dyDescent="0.25">
      <c r="A202" t="s">
        <v>461</v>
      </c>
      <c r="B202" s="2">
        <v>0.57638888888888895</v>
      </c>
      <c r="C202" t="s">
        <v>609</v>
      </c>
      <c r="D202" t="s">
        <v>462</v>
      </c>
      <c r="E202" t="s">
        <v>225</v>
      </c>
      <c r="F202" t="s">
        <v>374</v>
      </c>
      <c r="G202">
        <v>3</v>
      </c>
      <c r="H202">
        <v>4</v>
      </c>
      <c r="I202">
        <v>100</v>
      </c>
      <c r="J202">
        <v>71</v>
      </c>
      <c r="K202">
        <v>124</v>
      </c>
      <c r="L202">
        <v>6</v>
      </c>
      <c r="M202">
        <v>75</v>
      </c>
      <c r="N202" t="s">
        <v>29</v>
      </c>
      <c r="O202" t="s">
        <v>29</v>
      </c>
      <c r="P202" t="s">
        <v>29</v>
      </c>
      <c r="Q202" t="s">
        <v>29</v>
      </c>
      <c r="R202" t="s">
        <v>597</v>
      </c>
      <c r="S202">
        <v>2</v>
      </c>
      <c r="T202">
        <v>2.7</v>
      </c>
      <c r="U202">
        <v>12</v>
      </c>
      <c r="V202">
        <v>4.5</v>
      </c>
      <c r="Y202" t="str">
        <f t="shared" si="3"/>
        <v>CCW3</v>
      </c>
      <c r="Z202">
        <f>VLOOKUP(Y202,Mang_Elev!$Q:$R,2,FALSE)</f>
        <v>0.59333342313766502</v>
      </c>
    </row>
    <row r="203" spans="1:26" x14ac:dyDescent="0.25">
      <c r="A203" t="s">
        <v>461</v>
      </c>
      <c r="B203" s="2">
        <v>0.57638888888888895</v>
      </c>
      <c r="C203" t="s">
        <v>609</v>
      </c>
      <c r="D203" t="s">
        <v>462</v>
      </c>
      <c r="E203" t="s">
        <v>225</v>
      </c>
      <c r="F203" t="s">
        <v>374</v>
      </c>
      <c r="G203">
        <v>3</v>
      </c>
      <c r="H203">
        <v>5</v>
      </c>
      <c r="I203">
        <v>100</v>
      </c>
      <c r="J203">
        <v>71</v>
      </c>
      <c r="K203">
        <v>124</v>
      </c>
      <c r="L203">
        <v>6</v>
      </c>
      <c r="M203">
        <v>75</v>
      </c>
      <c r="N203" t="s">
        <v>29</v>
      </c>
      <c r="O203" t="s">
        <v>29</v>
      </c>
      <c r="P203" t="s">
        <v>29</v>
      </c>
      <c r="Q203" t="s">
        <v>29</v>
      </c>
      <c r="R203" t="s">
        <v>597</v>
      </c>
      <c r="S203">
        <v>1</v>
      </c>
      <c r="T203">
        <v>4.3</v>
      </c>
      <c r="U203">
        <v>23.4</v>
      </c>
      <c r="V203">
        <v>5.6</v>
      </c>
      <c r="Y203" t="str">
        <f t="shared" si="3"/>
        <v>CCW3</v>
      </c>
      <c r="Z203">
        <f>VLOOKUP(Y203,Mang_Elev!$Q:$R,2,FALSE)</f>
        <v>0.59333342313766502</v>
      </c>
    </row>
    <row r="204" spans="1:26" x14ac:dyDescent="0.25">
      <c r="A204" t="s">
        <v>461</v>
      </c>
      <c r="B204" s="2">
        <v>0.57638888888888895</v>
      </c>
      <c r="C204" t="s">
        <v>609</v>
      </c>
      <c r="D204" t="s">
        <v>462</v>
      </c>
      <c r="E204" t="s">
        <v>225</v>
      </c>
      <c r="F204" t="s">
        <v>374</v>
      </c>
      <c r="G204">
        <v>3</v>
      </c>
      <c r="H204">
        <v>2</v>
      </c>
      <c r="I204">
        <v>100</v>
      </c>
      <c r="J204">
        <v>71</v>
      </c>
      <c r="K204">
        <v>124</v>
      </c>
      <c r="L204">
        <v>6</v>
      </c>
      <c r="M204">
        <v>75</v>
      </c>
      <c r="N204" t="s">
        <v>29</v>
      </c>
      <c r="O204" t="s">
        <v>29</v>
      </c>
      <c r="P204" t="s">
        <v>29</v>
      </c>
      <c r="Q204" t="s">
        <v>50</v>
      </c>
      <c r="R204" t="s">
        <v>542</v>
      </c>
      <c r="S204">
        <v>1</v>
      </c>
      <c r="T204">
        <v>15</v>
      </c>
      <c r="U204">
        <v>5.0999999999999996</v>
      </c>
      <c r="V204">
        <v>9</v>
      </c>
      <c r="Y204" t="str">
        <f t="shared" si="3"/>
        <v>CCW3</v>
      </c>
      <c r="Z204">
        <f>VLOOKUP(Y204,Mang_Elev!$Q:$R,2,FALSE)</f>
        <v>0.59333342313766502</v>
      </c>
    </row>
    <row r="205" spans="1:26" x14ac:dyDescent="0.25">
      <c r="A205" t="s">
        <v>461</v>
      </c>
      <c r="B205" s="2">
        <v>0.57638888888888895</v>
      </c>
      <c r="C205" t="s">
        <v>609</v>
      </c>
      <c r="D205" t="s">
        <v>462</v>
      </c>
      <c r="E205" t="s">
        <v>225</v>
      </c>
      <c r="F205" t="s">
        <v>374</v>
      </c>
      <c r="G205">
        <v>3</v>
      </c>
      <c r="H205">
        <v>3</v>
      </c>
      <c r="I205">
        <v>100</v>
      </c>
      <c r="J205">
        <v>71</v>
      </c>
      <c r="K205">
        <v>124</v>
      </c>
      <c r="L205">
        <v>6</v>
      </c>
      <c r="M205">
        <v>75</v>
      </c>
      <c r="N205" t="s">
        <v>29</v>
      </c>
      <c r="O205" t="s">
        <v>29</v>
      </c>
      <c r="P205" t="s">
        <v>29</v>
      </c>
      <c r="Q205" t="s">
        <v>50</v>
      </c>
      <c r="R205" t="s">
        <v>542</v>
      </c>
      <c r="S205">
        <v>1</v>
      </c>
      <c r="T205">
        <v>13.5</v>
      </c>
      <c r="U205">
        <v>46</v>
      </c>
      <c r="V205">
        <v>9.6</v>
      </c>
      <c r="Y205" t="str">
        <f t="shared" si="3"/>
        <v>CCW3</v>
      </c>
      <c r="Z205">
        <f>VLOOKUP(Y205,Mang_Elev!$Q:$R,2,FALSE)</f>
        <v>0.59333342313766502</v>
      </c>
    </row>
    <row r="206" spans="1:26" x14ac:dyDescent="0.25">
      <c r="A206" t="s">
        <v>461</v>
      </c>
      <c r="B206" s="2">
        <v>0.57638888888888895</v>
      </c>
      <c r="C206" t="s">
        <v>609</v>
      </c>
      <c r="D206" t="s">
        <v>462</v>
      </c>
      <c r="E206" t="s">
        <v>225</v>
      </c>
      <c r="F206" t="s">
        <v>374</v>
      </c>
      <c r="G206">
        <v>3</v>
      </c>
      <c r="H206">
        <v>4</v>
      </c>
      <c r="I206">
        <v>100</v>
      </c>
      <c r="J206">
        <v>71</v>
      </c>
      <c r="K206">
        <v>124</v>
      </c>
      <c r="L206">
        <v>6</v>
      </c>
      <c r="M206">
        <v>75</v>
      </c>
      <c r="N206" t="s">
        <v>29</v>
      </c>
      <c r="O206" t="s">
        <v>29</v>
      </c>
      <c r="P206" t="s">
        <v>29</v>
      </c>
      <c r="Q206" t="s">
        <v>50</v>
      </c>
      <c r="R206" t="s">
        <v>542</v>
      </c>
      <c r="S206">
        <v>1</v>
      </c>
      <c r="T206">
        <v>12.5</v>
      </c>
      <c r="U206">
        <v>46</v>
      </c>
      <c r="V206">
        <v>9.5</v>
      </c>
      <c r="Y206" t="str">
        <f t="shared" si="3"/>
        <v>CCW3</v>
      </c>
      <c r="Z206">
        <f>VLOOKUP(Y206,Mang_Elev!$Q:$R,2,FALSE)</f>
        <v>0.59333342313766502</v>
      </c>
    </row>
    <row r="207" spans="1:26" x14ac:dyDescent="0.25">
      <c r="A207" t="s">
        <v>461</v>
      </c>
      <c r="B207" s="2">
        <v>0.57638888888888895</v>
      </c>
      <c r="C207" t="s">
        <v>609</v>
      </c>
      <c r="D207" t="s">
        <v>462</v>
      </c>
      <c r="E207" t="s">
        <v>225</v>
      </c>
      <c r="F207" t="s">
        <v>374</v>
      </c>
      <c r="G207">
        <v>3</v>
      </c>
      <c r="H207">
        <v>5</v>
      </c>
      <c r="I207">
        <v>100</v>
      </c>
      <c r="J207">
        <v>71</v>
      </c>
      <c r="K207">
        <v>124</v>
      </c>
      <c r="L207">
        <v>6</v>
      </c>
      <c r="M207">
        <v>75</v>
      </c>
      <c r="N207" t="s">
        <v>29</v>
      </c>
      <c r="O207" t="s">
        <v>29</v>
      </c>
      <c r="P207" t="s">
        <v>29</v>
      </c>
      <c r="Q207" t="s">
        <v>50</v>
      </c>
      <c r="R207" t="s">
        <v>542</v>
      </c>
      <c r="S207">
        <v>1</v>
      </c>
      <c r="T207">
        <v>11.4</v>
      </c>
      <c r="U207">
        <v>41.5</v>
      </c>
      <c r="V207">
        <v>9</v>
      </c>
      <c r="Y207" t="str">
        <f t="shared" si="3"/>
        <v>CCW3</v>
      </c>
      <c r="Z207">
        <f>VLOOKUP(Y207,Mang_Elev!$Q:$R,2,FALSE)</f>
        <v>0.59333342313766502</v>
      </c>
    </row>
    <row r="208" spans="1:26" x14ac:dyDescent="0.25">
      <c r="A208" t="s">
        <v>461</v>
      </c>
      <c r="B208" s="2">
        <v>0.60069444444444442</v>
      </c>
      <c r="C208" t="s">
        <v>609</v>
      </c>
      <c r="D208" t="s">
        <v>462</v>
      </c>
      <c r="E208" t="s">
        <v>225</v>
      </c>
      <c r="F208" t="s">
        <v>374</v>
      </c>
      <c r="G208">
        <v>4</v>
      </c>
      <c r="H208">
        <v>1</v>
      </c>
      <c r="I208">
        <v>100</v>
      </c>
      <c r="J208">
        <v>25</v>
      </c>
      <c r="K208">
        <v>90</v>
      </c>
      <c r="L208">
        <v>3</v>
      </c>
      <c r="M208">
        <v>65</v>
      </c>
      <c r="N208" t="s">
        <v>29</v>
      </c>
      <c r="O208" t="s">
        <v>29</v>
      </c>
      <c r="P208" t="s">
        <v>29</v>
      </c>
      <c r="Q208" t="s">
        <v>50</v>
      </c>
      <c r="R208" t="s">
        <v>542</v>
      </c>
      <c r="S208">
        <v>1</v>
      </c>
      <c r="T208">
        <v>14</v>
      </c>
      <c r="U208">
        <v>51.9</v>
      </c>
      <c r="V208">
        <v>10</v>
      </c>
      <c r="Y208" t="str">
        <f t="shared" si="3"/>
        <v>CCW4</v>
      </c>
      <c r="Z208">
        <f>VLOOKUP(Y208,Mang_Elev!$Q:$R,2,FALSE)</f>
        <v>0.46000000834464999</v>
      </c>
    </row>
    <row r="209" spans="1:26" x14ac:dyDescent="0.25">
      <c r="A209" t="s">
        <v>461</v>
      </c>
      <c r="B209" s="2">
        <v>0.60069444444444442</v>
      </c>
      <c r="C209" t="s">
        <v>609</v>
      </c>
      <c r="D209" t="s">
        <v>462</v>
      </c>
      <c r="E209" t="s">
        <v>225</v>
      </c>
      <c r="F209" t="s">
        <v>374</v>
      </c>
      <c r="G209">
        <v>4</v>
      </c>
      <c r="H209">
        <v>2</v>
      </c>
      <c r="I209">
        <v>100</v>
      </c>
      <c r="J209">
        <v>25</v>
      </c>
      <c r="K209">
        <v>90</v>
      </c>
      <c r="L209">
        <v>3</v>
      </c>
      <c r="M209">
        <v>65</v>
      </c>
      <c r="N209" t="s">
        <v>29</v>
      </c>
      <c r="O209" t="s">
        <v>29</v>
      </c>
      <c r="P209" t="s">
        <v>29</v>
      </c>
      <c r="Q209" t="s">
        <v>50</v>
      </c>
      <c r="R209" t="s">
        <v>542</v>
      </c>
      <c r="S209">
        <v>1</v>
      </c>
      <c r="T209">
        <v>10.6</v>
      </c>
      <c r="U209">
        <v>42.8</v>
      </c>
      <c r="V209">
        <v>10</v>
      </c>
      <c r="Y209" t="str">
        <f t="shared" si="3"/>
        <v>CCW4</v>
      </c>
      <c r="Z209">
        <f>VLOOKUP(Y209,Mang_Elev!$Q:$R,2,FALSE)</f>
        <v>0.46000000834464999</v>
      </c>
    </row>
    <row r="210" spans="1:26" x14ac:dyDescent="0.25">
      <c r="A210" t="s">
        <v>461</v>
      </c>
      <c r="B210" s="2">
        <v>0.60069444444444442</v>
      </c>
      <c r="C210" t="s">
        <v>609</v>
      </c>
      <c r="D210" t="s">
        <v>462</v>
      </c>
      <c r="E210" t="s">
        <v>225</v>
      </c>
      <c r="F210" t="s">
        <v>374</v>
      </c>
      <c r="G210">
        <v>4</v>
      </c>
      <c r="H210">
        <v>3</v>
      </c>
      <c r="I210">
        <v>100</v>
      </c>
      <c r="J210">
        <v>25</v>
      </c>
      <c r="K210">
        <v>90</v>
      </c>
      <c r="L210">
        <v>3</v>
      </c>
      <c r="M210">
        <v>65</v>
      </c>
      <c r="N210" t="s">
        <v>29</v>
      </c>
      <c r="O210" t="s">
        <v>29</v>
      </c>
      <c r="P210" t="s">
        <v>29</v>
      </c>
      <c r="Q210" t="s">
        <v>50</v>
      </c>
      <c r="R210" t="s">
        <v>542</v>
      </c>
      <c r="S210">
        <v>3</v>
      </c>
      <c r="T210">
        <v>9.3000000000000007</v>
      </c>
      <c r="U210">
        <v>40.4</v>
      </c>
      <c r="V210">
        <v>9.5</v>
      </c>
      <c r="Y210" t="str">
        <f t="shared" si="3"/>
        <v>CCW4</v>
      </c>
      <c r="Z210">
        <f>VLOOKUP(Y210,Mang_Elev!$Q:$R,2,FALSE)</f>
        <v>0.46000000834464999</v>
      </c>
    </row>
    <row r="211" spans="1:26" x14ac:dyDescent="0.25">
      <c r="A211" t="s">
        <v>461</v>
      </c>
      <c r="B211" s="2">
        <v>0.60069444444444442</v>
      </c>
      <c r="C211" t="s">
        <v>609</v>
      </c>
      <c r="D211" t="s">
        <v>462</v>
      </c>
      <c r="E211" t="s">
        <v>225</v>
      </c>
      <c r="F211" t="s">
        <v>374</v>
      </c>
      <c r="G211">
        <v>4</v>
      </c>
      <c r="H211">
        <v>4</v>
      </c>
      <c r="I211">
        <v>100</v>
      </c>
      <c r="J211">
        <v>25</v>
      </c>
      <c r="K211">
        <v>90</v>
      </c>
      <c r="L211">
        <v>3</v>
      </c>
      <c r="M211">
        <v>65</v>
      </c>
      <c r="N211" t="s">
        <v>29</v>
      </c>
      <c r="O211" t="s">
        <v>29</v>
      </c>
      <c r="P211" t="s">
        <v>29</v>
      </c>
      <c r="Q211" t="s">
        <v>50</v>
      </c>
      <c r="R211" t="s">
        <v>542</v>
      </c>
      <c r="S211">
        <v>1</v>
      </c>
      <c r="T211">
        <v>19</v>
      </c>
      <c r="U211">
        <v>72.900000000000006</v>
      </c>
      <c r="V211">
        <v>10</v>
      </c>
      <c r="Y211" t="str">
        <f t="shared" si="3"/>
        <v>CCW4</v>
      </c>
      <c r="Z211">
        <f>VLOOKUP(Y211,Mang_Elev!$Q:$R,2,FALSE)</f>
        <v>0.46000000834464999</v>
      </c>
    </row>
    <row r="212" spans="1:26" x14ac:dyDescent="0.25">
      <c r="A212" t="s">
        <v>461</v>
      </c>
      <c r="B212" s="2">
        <v>0.60069444444444442</v>
      </c>
      <c r="C212" t="s">
        <v>609</v>
      </c>
      <c r="D212" t="s">
        <v>462</v>
      </c>
      <c r="E212" t="s">
        <v>225</v>
      </c>
      <c r="F212" t="s">
        <v>374</v>
      </c>
      <c r="G212">
        <v>4</v>
      </c>
      <c r="H212">
        <v>5</v>
      </c>
      <c r="I212">
        <v>100</v>
      </c>
      <c r="J212">
        <v>25</v>
      </c>
      <c r="K212">
        <v>90</v>
      </c>
      <c r="L212">
        <v>3</v>
      </c>
      <c r="M212">
        <v>65</v>
      </c>
      <c r="N212" t="s">
        <v>29</v>
      </c>
      <c r="O212" t="s">
        <v>29</v>
      </c>
      <c r="P212" t="s">
        <v>29</v>
      </c>
      <c r="Q212" t="s">
        <v>50</v>
      </c>
      <c r="R212" t="s">
        <v>542</v>
      </c>
      <c r="S212">
        <v>2</v>
      </c>
      <c r="T212">
        <v>18.8</v>
      </c>
      <c r="U212">
        <v>58.2</v>
      </c>
      <c r="V212">
        <v>10</v>
      </c>
      <c r="Y212" t="str">
        <f t="shared" si="3"/>
        <v>CCW4</v>
      </c>
      <c r="Z212">
        <f>VLOOKUP(Y212,Mang_Elev!$Q:$R,2,FALSE)</f>
        <v>0.46000000834464999</v>
      </c>
    </row>
    <row r="213" spans="1:26" x14ac:dyDescent="0.25">
      <c r="A213" t="s">
        <v>461</v>
      </c>
      <c r="B213" s="2">
        <v>0.60069444444444442</v>
      </c>
      <c r="C213" t="s">
        <v>609</v>
      </c>
      <c r="D213" t="s">
        <v>462</v>
      </c>
      <c r="E213" t="s">
        <v>225</v>
      </c>
      <c r="F213" t="s">
        <v>374</v>
      </c>
      <c r="G213">
        <v>4</v>
      </c>
      <c r="H213">
        <v>1</v>
      </c>
      <c r="I213">
        <v>100</v>
      </c>
      <c r="J213">
        <v>25</v>
      </c>
      <c r="K213">
        <v>90</v>
      </c>
      <c r="L213">
        <v>3</v>
      </c>
      <c r="M213">
        <v>65</v>
      </c>
      <c r="N213" t="s">
        <v>29</v>
      </c>
      <c r="O213" t="s">
        <v>29</v>
      </c>
      <c r="P213" t="s">
        <v>29</v>
      </c>
      <c r="Q213" t="s">
        <v>29</v>
      </c>
      <c r="R213" t="s">
        <v>597</v>
      </c>
      <c r="S213">
        <v>4</v>
      </c>
      <c r="T213">
        <v>5.5</v>
      </c>
      <c r="U213">
        <v>49.5</v>
      </c>
      <c r="V213">
        <v>6.7</v>
      </c>
      <c r="Y213" t="str">
        <f t="shared" si="3"/>
        <v>CCW4</v>
      </c>
      <c r="Z213">
        <f>VLOOKUP(Y213,Mang_Elev!$Q:$R,2,FALSE)</f>
        <v>0.46000000834464999</v>
      </c>
    </row>
    <row r="214" spans="1:26" x14ac:dyDescent="0.25">
      <c r="A214" t="s">
        <v>461</v>
      </c>
      <c r="B214" s="2">
        <v>0.60069444444444442</v>
      </c>
      <c r="C214" t="s">
        <v>609</v>
      </c>
      <c r="D214" t="s">
        <v>462</v>
      </c>
      <c r="E214" t="s">
        <v>225</v>
      </c>
      <c r="F214" t="s">
        <v>374</v>
      </c>
      <c r="G214">
        <v>4</v>
      </c>
      <c r="H214">
        <v>2</v>
      </c>
      <c r="I214">
        <v>100</v>
      </c>
      <c r="J214">
        <v>25</v>
      </c>
      <c r="K214">
        <v>90</v>
      </c>
      <c r="L214">
        <v>3</v>
      </c>
      <c r="M214">
        <v>65</v>
      </c>
      <c r="N214" t="s">
        <v>29</v>
      </c>
      <c r="O214" t="s">
        <v>29</v>
      </c>
      <c r="P214" t="s">
        <v>29</v>
      </c>
      <c r="Q214" t="s">
        <v>29</v>
      </c>
      <c r="R214" t="s">
        <v>597</v>
      </c>
      <c r="S214">
        <v>6</v>
      </c>
      <c r="T214">
        <v>3.3</v>
      </c>
      <c r="U214">
        <v>48.9</v>
      </c>
      <c r="V214">
        <v>4.8</v>
      </c>
      <c r="Y214" t="str">
        <f t="shared" si="3"/>
        <v>CCW4</v>
      </c>
      <c r="Z214">
        <f>VLOOKUP(Y214,Mang_Elev!$Q:$R,2,FALSE)</f>
        <v>0.46000000834464999</v>
      </c>
    </row>
    <row r="215" spans="1:26" x14ac:dyDescent="0.25">
      <c r="A215" t="s">
        <v>461</v>
      </c>
      <c r="B215" s="2">
        <v>0.60069444444444442</v>
      </c>
      <c r="C215" t="s">
        <v>609</v>
      </c>
      <c r="D215" t="s">
        <v>462</v>
      </c>
      <c r="E215" t="s">
        <v>225</v>
      </c>
      <c r="F215" t="s">
        <v>374</v>
      </c>
      <c r="G215">
        <v>4</v>
      </c>
      <c r="H215">
        <v>1</v>
      </c>
      <c r="I215">
        <v>100</v>
      </c>
      <c r="J215">
        <v>25</v>
      </c>
      <c r="K215">
        <v>90</v>
      </c>
      <c r="L215">
        <v>3</v>
      </c>
      <c r="M215">
        <v>65</v>
      </c>
      <c r="N215" t="s">
        <v>29</v>
      </c>
      <c r="O215" t="s">
        <v>50</v>
      </c>
      <c r="P215" t="s">
        <v>29</v>
      </c>
      <c r="Q215" t="s">
        <v>29</v>
      </c>
      <c r="R215" t="s">
        <v>593</v>
      </c>
      <c r="S215">
        <v>1</v>
      </c>
      <c r="T215">
        <v>2.5</v>
      </c>
      <c r="U215">
        <v>23.4</v>
      </c>
      <c r="V215">
        <v>4.1500000000000004</v>
      </c>
      <c r="Y215" t="str">
        <f t="shared" si="3"/>
        <v>CCW4</v>
      </c>
      <c r="Z215">
        <f>VLOOKUP(Y215,Mang_Elev!$Q:$R,2,FALSE)</f>
        <v>0.46000000834464999</v>
      </c>
    </row>
    <row r="216" spans="1:26" x14ac:dyDescent="0.25">
      <c r="A216" t="s">
        <v>461</v>
      </c>
      <c r="B216" s="2">
        <v>0.44444444444444442</v>
      </c>
      <c r="C216" t="s">
        <v>609</v>
      </c>
      <c r="D216" t="s">
        <v>465</v>
      </c>
      <c r="E216" t="s">
        <v>225</v>
      </c>
      <c r="F216" t="s">
        <v>374</v>
      </c>
      <c r="G216">
        <v>1</v>
      </c>
      <c r="H216">
        <v>1</v>
      </c>
      <c r="I216">
        <v>25</v>
      </c>
      <c r="J216">
        <v>43</v>
      </c>
      <c r="K216">
        <v>45</v>
      </c>
      <c r="L216">
        <v>0</v>
      </c>
      <c r="M216">
        <v>30</v>
      </c>
      <c r="N216" t="s">
        <v>29</v>
      </c>
      <c r="O216" t="s">
        <v>29</v>
      </c>
      <c r="P216" t="s">
        <v>29</v>
      </c>
      <c r="Q216" t="s">
        <v>50</v>
      </c>
      <c r="R216" t="s">
        <v>542</v>
      </c>
      <c r="S216">
        <v>3</v>
      </c>
      <c r="T216">
        <v>5.5</v>
      </c>
      <c r="U216">
        <v>23.8</v>
      </c>
      <c r="V216">
        <v>5.9</v>
      </c>
      <c r="W216" t="s">
        <v>611</v>
      </c>
      <c r="Y216" t="str">
        <f t="shared" si="3"/>
        <v>CCW1</v>
      </c>
      <c r="Z216">
        <f>VLOOKUP(Y216,Mang_Elev!$Q:$R,2,FALSE)</f>
        <v>0.32100000000000001</v>
      </c>
    </row>
    <row r="217" spans="1:26" x14ac:dyDescent="0.25">
      <c r="A217" t="s">
        <v>461</v>
      </c>
      <c r="B217" s="2">
        <v>0.44444444444444442</v>
      </c>
      <c r="C217" t="s">
        <v>609</v>
      </c>
      <c r="D217" t="s">
        <v>465</v>
      </c>
      <c r="E217" t="s">
        <v>225</v>
      </c>
      <c r="F217" t="s">
        <v>374</v>
      </c>
      <c r="G217">
        <v>1</v>
      </c>
      <c r="H217">
        <v>2</v>
      </c>
      <c r="I217">
        <v>25</v>
      </c>
      <c r="J217">
        <v>43</v>
      </c>
      <c r="K217">
        <v>45</v>
      </c>
      <c r="L217">
        <v>0</v>
      </c>
      <c r="M217">
        <v>30</v>
      </c>
      <c r="N217" t="s">
        <v>29</v>
      </c>
      <c r="O217" t="s">
        <v>29</v>
      </c>
      <c r="P217" t="s">
        <v>29</v>
      </c>
      <c r="Q217" t="s">
        <v>50</v>
      </c>
      <c r="R217" t="s">
        <v>542</v>
      </c>
      <c r="S217">
        <v>1</v>
      </c>
      <c r="T217">
        <v>3</v>
      </c>
      <c r="U217">
        <v>11.1</v>
      </c>
      <c r="V217">
        <v>4.2</v>
      </c>
      <c r="W217" t="s">
        <v>611</v>
      </c>
      <c r="Y217" t="str">
        <f t="shared" si="3"/>
        <v>CCW1</v>
      </c>
      <c r="Z217">
        <f>VLOOKUP(Y217,Mang_Elev!$Q:$R,2,FALSE)</f>
        <v>0.32100000000000001</v>
      </c>
    </row>
    <row r="218" spans="1:26" x14ac:dyDescent="0.25">
      <c r="A218" t="s">
        <v>461</v>
      </c>
      <c r="B218" s="2">
        <v>0.44444444444444442</v>
      </c>
      <c r="C218" t="s">
        <v>609</v>
      </c>
      <c r="D218" t="s">
        <v>465</v>
      </c>
      <c r="E218" t="s">
        <v>225</v>
      </c>
      <c r="F218" t="s">
        <v>374</v>
      </c>
      <c r="G218">
        <v>1</v>
      </c>
      <c r="H218">
        <v>3</v>
      </c>
      <c r="I218">
        <v>25</v>
      </c>
      <c r="J218">
        <v>43</v>
      </c>
      <c r="K218">
        <v>45</v>
      </c>
      <c r="L218">
        <v>0</v>
      </c>
      <c r="M218">
        <v>30</v>
      </c>
      <c r="N218" t="s">
        <v>29</v>
      </c>
      <c r="O218" t="s">
        <v>29</v>
      </c>
      <c r="P218" t="s">
        <v>29</v>
      </c>
      <c r="Q218" t="s">
        <v>50</v>
      </c>
      <c r="R218" t="s">
        <v>542</v>
      </c>
      <c r="S218">
        <v>1</v>
      </c>
      <c r="T218">
        <v>2.5</v>
      </c>
      <c r="U218">
        <v>7.2</v>
      </c>
      <c r="V218">
        <v>2.6</v>
      </c>
      <c r="W218" t="s">
        <v>611</v>
      </c>
      <c r="Y218" t="str">
        <f t="shared" si="3"/>
        <v>CCW1</v>
      </c>
      <c r="Z218">
        <f>VLOOKUP(Y218,Mang_Elev!$Q:$R,2,FALSE)</f>
        <v>0.32100000000000001</v>
      </c>
    </row>
    <row r="219" spans="1:26" x14ac:dyDescent="0.25">
      <c r="A219" t="s">
        <v>461</v>
      </c>
      <c r="B219" s="2">
        <v>0.44444444444444442</v>
      </c>
      <c r="C219" t="s">
        <v>609</v>
      </c>
      <c r="D219" t="s">
        <v>465</v>
      </c>
      <c r="E219" t="s">
        <v>225</v>
      </c>
      <c r="F219" t="s">
        <v>374</v>
      </c>
      <c r="G219">
        <v>1</v>
      </c>
      <c r="H219">
        <v>4</v>
      </c>
      <c r="I219">
        <v>25</v>
      </c>
      <c r="J219">
        <v>43</v>
      </c>
      <c r="K219">
        <v>45</v>
      </c>
      <c r="L219">
        <v>0</v>
      </c>
      <c r="M219">
        <v>30</v>
      </c>
      <c r="N219" t="s">
        <v>29</v>
      </c>
      <c r="O219" t="s">
        <v>29</v>
      </c>
      <c r="P219" t="s">
        <v>29</v>
      </c>
      <c r="Q219" t="s">
        <v>50</v>
      </c>
      <c r="R219" t="s">
        <v>542</v>
      </c>
      <c r="S219">
        <v>1</v>
      </c>
      <c r="T219">
        <v>2.5</v>
      </c>
      <c r="U219">
        <v>9.9</v>
      </c>
      <c r="V219">
        <v>2.2999999999999998</v>
      </c>
      <c r="W219" t="s">
        <v>611</v>
      </c>
      <c r="Y219" t="str">
        <f t="shared" si="3"/>
        <v>CCW1</v>
      </c>
      <c r="Z219">
        <f>VLOOKUP(Y219,Mang_Elev!$Q:$R,2,FALSE)</f>
        <v>0.32100000000000001</v>
      </c>
    </row>
    <row r="220" spans="1:26" x14ac:dyDescent="0.25">
      <c r="A220" t="s">
        <v>461</v>
      </c>
      <c r="B220" s="2">
        <v>0.44444444444444442</v>
      </c>
      <c r="C220" t="s">
        <v>609</v>
      </c>
      <c r="D220" t="s">
        <v>465</v>
      </c>
      <c r="E220" t="s">
        <v>225</v>
      </c>
      <c r="F220" t="s">
        <v>374</v>
      </c>
      <c r="G220">
        <v>1</v>
      </c>
      <c r="H220">
        <v>5</v>
      </c>
      <c r="I220">
        <v>25</v>
      </c>
      <c r="J220">
        <v>43</v>
      </c>
      <c r="K220">
        <v>45</v>
      </c>
      <c r="L220">
        <v>0</v>
      </c>
      <c r="M220">
        <v>30</v>
      </c>
      <c r="N220" t="s">
        <v>29</v>
      </c>
      <c r="O220" t="s">
        <v>29</v>
      </c>
      <c r="P220" t="s">
        <v>29</v>
      </c>
      <c r="Q220" t="s">
        <v>50</v>
      </c>
      <c r="R220" t="s">
        <v>542</v>
      </c>
      <c r="S220">
        <v>1</v>
      </c>
      <c r="T220">
        <v>2</v>
      </c>
      <c r="U220">
        <v>12</v>
      </c>
      <c r="V220">
        <v>4.4000000000000004</v>
      </c>
      <c r="W220" t="s">
        <v>611</v>
      </c>
      <c r="Y220" t="str">
        <f t="shared" si="3"/>
        <v>CCW1</v>
      </c>
      <c r="Z220">
        <f>VLOOKUP(Y220,Mang_Elev!$Q:$R,2,FALSE)</f>
        <v>0.32100000000000001</v>
      </c>
    </row>
    <row r="221" spans="1:26" x14ac:dyDescent="0.25">
      <c r="A221" t="s">
        <v>461</v>
      </c>
      <c r="B221" s="2">
        <v>0.44444444444444442</v>
      </c>
      <c r="C221" t="s">
        <v>609</v>
      </c>
      <c r="D221" t="s">
        <v>465</v>
      </c>
      <c r="E221" t="s">
        <v>225</v>
      </c>
      <c r="F221" t="s">
        <v>374</v>
      </c>
      <c r="G221">
        <v>1</v>
      </c>
      <c r="H221">
        <v>1</v>
      </c>
      <c r="I221">
        <v>25</v>
      </c>
      <c r="J221">
        <v>43</v>
      </c>
      <c r="K221">
        <v>45</v>
      </c>
      <c r="L221">
        <v>0</v>
      </c>
      <c r="M221">
        <v>30</v>
      </c>
      <c r="N221" t="s">
        <v>50</v>
      </c>
      <c r="O221" t="s">
        <v>29</v>
      </c>
      <c r="P221" t="s">
        <v>29</v>
      </c>
      <c r="Q221" t="s">
        <v>29</v>
      </c>
      <c r="R221" t="s">
        <v>597</v>
      </c>
      <c r="S221">
        <v>3</v>
      </c>
      <c r="T221">
        <v>2</v>
      </c>
      <c r="U221">
        <v>22.5</v>
      </c>
      <c r="V221">
        <v>3.44</v>
      </c>
      <c r="W221" t="s">
        <v>611</v>
      </c>
      <c r="Y221" t="str">
        <f t="shared" si="3"/>
        <v>CCW1</v>
      </c>
      <c r="Z221">
        <f>VLOOKUP(Y221,Mang_Elev!$Q:$R,2,FALSE)</f>
        <v>0.32100000000000001</v>
      </c>
    </row>
    <row r="222" spans="1:26" x14ac:dyDescent="0.25">
      <c r="A222" t="s">
        <v>461</v>
      </c>
      <c r="B222" s="2">
        <v>0.44444444444444442</v>
      </c>
      <c r="C222" t="s">
        <v>609</v>
      </c>
      <c r="D222" t="s">
        <v>465</v>
      </c>
      <c r="E222" t="s">
        <v>225</v>
      </c>
      <c r="F222" t="s">
        <v>374</v>
      </c>
      <c r="G222">
        <v>1</v>
      </c>
      <c r="H222">
        <v>2</v>
      </c>
      <c r="I222">
        <v>25</v>
      </c>
      <c r="J222">
        <v>43</v>
      </c>
      <c r="K222">
        <v>45</v>
      </c>
      <c r="L222">
        <v>0</v>
      </c>
      <c r="M222">
        <v>30</v>
      </c>
      <c r="N222" t="s">
        <v>50</v>
      </c>
      <c r="O222" t="s">
        <v>29</v>
      </c>
      <c r="P222" t="s">
        <v>29</v>
      </c>
      <c r="Q222" t="s">
        <v>29</v>
      </c>
      <c r="R222" t="s">
        <v>597</v>
      </c>
      <c r="S222">
        <v>4</v>
      </c>
      <c r="T222">
        <v>2.2000000000000002</v>
      </c>
      <c r="U222">
        <v>41.2</v>
      </c>
      <c r="V222">
        <v>3.22</v>
      </c>
      <c r="W222" t="s">
        <v>611</v>
      </c>
      <c r="Y222" t="str">
        <f t="shared" si="3"/>
        <v>CCW1</v>
      </c>
      <c r="Z222">
        <f>VLOOKUP(Y222,Mang_Elev!$Q:$R,2,FALSE)</f>
        <v>0.32100000000000001</v>
      </c>
    </row>
    <row r="223" spans="1:26" x14ac:dyDescent="0.25">
      <c r="A223" t="s">
        <v>461</v>
      </c>
      <c r="B223" s="2">
        <v>0.44444444444444442</v>
      </c>
      <c r="C223" t="s">
        <v>609</v>
      </c>
      <c r="D223" t="s">
        <v>465</v>
      </c>
      <c r="E223" t="s">
        <v>225</v>
      </c>
      <c r="F223" t="s">
        <v>374</v>
      </c>
      <c r="G223">
        <v>1</v>
      </c>
      <c r="H223">
        <v>3</v>
      </c>
      <c r="I223">
        <v>25</v>
      </c>
      <c r="J223">
        <v>43</v>
      </c>
      <c r="K223">
        <v>45</v>
      </c>
      <c r="L223">
        <v>0</v>
      </c>
      <c r="M223">
        <v>30</v>
      </c>
      <c r="N223" t="s">
        <v>50</v>
      </c>
      <c r="O223" t="s">
        <v>29</v>
      </c>
      <c r="P223" t="s">
        <v>29</v>
      </c>
      <c r="Q223" t="s">
        <v>29</v>
      </c>
      <c r="R223" t="s">
        <v>597</v>
      </c>
      <c r="S223">
        <v>11</v>
      </c>
      <c r="T223">
        <v>2</v>
      </c>
      <c r="U223">
        <v>64</v>
      </c>
      <c r="V223">
        <v>3.05</v>
      </c>
      <c r="W223" t="s">
        <v>611</v>
      </c>
      <c r="Y223" t="str">
        <f t="shared" si="3"/>
        <v>CCW1</v>
      </c>
      <c r="Z223">
        <f>VLOOKUP(Y223,Mang_Elev!$Q:$R,2,FALSE)</f>
        <v>0.32100000000000001</v>
      </c>
    </row>
    <row r="224" spans="1:26" x14ac:dyDescent="0.25">
      <c r="A224" t="s">
        <v>461</v>
      </c>
      <c r="B224" s="2">
        <v>0.44444444444444442</v>
      </c>
      <c r="C224" t="s">
        <v>609</v>
      </c>
      <c r="D224" t="s">
        <v>465</v>
      </c>
      <c r="E224" t="s">
        <v>225</v>
      </c>
      <c r="F224" t="s">
        <v>374</v>
      </c>
      <c r="G224">
        <v>1</v>
      </c>
      <c r="H224">
        <v>4</v>
      </c>
      <c r="I224">
        <v>25</v>
      </c>
      <c r="J224">
        <v>43</v>
      </c>
      <c r="K224">
        <v>45</v>
      </c>
      <c r="L224">
        <v>0</v>
      </c>
      <c r="M224">
        <v>30</v>
      </c>
      <c r="N224" t="s">
        <v>50</v>
      </c>
      <c r="O224" t="s">
        <v>29</v>
      </c>
      <c r="P224" t="s">
        <v>29</v>
      </c>
      <c r="Q224" t="s">
        <v>29</v>
      </c>
      <c r="R224" t="s">
        <v>597</v>
      </c>
      <c r="S224">
        <v>6</v>
      </c>
      <c r="T224">
        <v>2</v>
      </c>
      <c r="U224">
        <v>28.2</v>
      </c>
      <c r="V224">
        <v>4.8</v>
      </c>
      <c r="W224" t="s">
        <v>611</v>
      </c>
      <c r="Y224" t="str">
        <f t="shared" si="3"/>
        <v>CCW1</v>
      </c>
      <c r="Z224">
        <f>VLOOKUP(Y224,Mang_Elev!$Q:$R,2,FALSE)</f>
        <v>0.32100000000000001</v>
      </c>
    </row>
    <row r="225" spans="1:26" x14ac:dyDescent="0.25">
      <c r="A225" t="s">
        <v>461</v>
      </c>
      <c r="B225" s="2">
        <v>0.44444444444444442</v>
      </c>
      <c r="C225" t="s">
        <v>609</v>
      </c>
      <c r="D225" t="s">
        <v>465</v>
      </c>
      <c r="E225" t="s">
        <v>225</v>
      </c>
      <c r="F225" t="s">
        <v>374</v>
      </c>
      <c r="G225">
        <v>1</v>
      </c>
      <c r="H225">
        <v>5</v>
      </c>
      <c r="I225">
        <v>25</v>
      </c>
      <c r="J225">
        <v>43</v>
      </c>
      <c r="K225">
        <v>45</v>
      </c>
      <c r="L225">
        <v>0</v>
      </c>
      <c r="M225">
        <v>30</v>
      </c>
      <c r="N225" t="s">
        <v>50</v>
      </c>
      <c r="O225" t="s">
        <v>29</v>
      </c>
      <c r="P225" t="s">
        <v>29</v>
      </c>
      <c r="Q225" t="s">
        <v>29</v>
      </c>
      <c r="R225" t="s">
        <v>597</v>
      </c>
      <c r="S225">
        <v>5</v>
      </c>
      <c r="T225">
        <v>2.2000000000000002</v>
      </c>
      <c r="U225">
        <v>42.6</v>
      </c>
      <c r="V225">
        <v>3.1</v>
      </c>
      <c r="W225" t="s">
        <v>611</v>
      </c>
      <c r="Y225" t="str">
        <f t="shared" si="3"/>
        <v>CCW1</v>
      </c>
      <c r="Z225">
        <f>VLOOKUP(Y225,Mang_Elev!$Q:$R,2,FALSE)</f>
        <v>0.32100000000000001</v>
      </c>
    </row>
    <row r="226" spans="1:26" x14ac:dyDescent="0.25">
      <c r="A226" t="s">
        <v>461</v>
      </c>
      <c r="B226" s="2">
        <v>0.49513888888888885</v>
      </c>
      <c r="C226" t="s">
        <v>609</v>
      </c>
      <c r="D226" t="s">
        <v>465</v>
      </c>
      <c r="E226" t="s">
        <v>225</v>
      </c>
      <c r="F226" t="s">
        <v>374</v>
      </c>
      <c r="G226">
        <v>2</v>
      </c>
      <c r="H226">
        <v>1</v>
      </c>
      <c r="I226">
        <v>100</v>
      </c>
      <c r="J226">
        <v>49</v>
      </c>
      <c r="K226">
        <v>26</v>
      </c>
      <c r="L226">
        <v>0</v>
      </c>
      <c r="M226">
        <v>40</v>
      </c>
      <c r="N226" t="s">
        <v>29</v>
      </c>
      <c r="O226" t="s">
        <v>29</v>
      </c>
      <c r="P226" t="s">
        <v>29</v>
      </c>
      <c r="Q226" t="s">
        <v>50</v>
      </c>
      <c r="R226" t="s">
        <v>542</v>
      </c>
      <c r="S226">
        <v>1</v>
      </c>
      <c r="T226">
        <v>4</v>
      </c>
      <c r="U226">
        <v>13.5</v>
      </c>
      <c r="V226">
        <v>3.95</v>
      </c>
      <c r="W226" t="s">
        <v>612</v>
      </c>
      <c r="Y226" t="str">
        <f t="shared" si="3"/>
        <v>CCW2</v>
      </c>
      <c r="Z226">
        <f>VLOOKUP(Y226,Mang_Elev!$Q:$R,2,FALSE)</f>
        <v>0.22900000000000001</v>
      </c>
    </row>
    <row r="227" spans="1:26" x14ac:dyDescent="0.25">
      <c r="A227" t="s">
        <v>461</v>
      </c>
      <c r="B227" s="2">
        <v>0.49513888888888885</v>
      </c>
      <c r="C227" t="s">
        <v>609</v>
      </c>
      <c r="D227" t="s">
        <v>465</v>
      </c>
      <c r="E227" t="s">
        <v>225</v>
      </c>
      <c r="F227" t="s">
        <v>374</v>
      </c>
      <c r="G227">
        <v>2</v>
      </c>
      <c r="H227">
        <v>2</v>
      </c>
      <c r="I227">
        <v>100</v>
      </c>
      <c r="J227">
        <v>49</v>
      </c>
      <c r="K227">
        <v>26</v>
      </c>
      <c r="L227">
        <v>0</v>
      </c>
      <c r="M227">
        <v>40</v>
      </c>
      <c r="N227" t="s">
        <v>29</v>
      </c>
      <c r="O227" t="s">
        <v>29</v>
      </c>
      <c r="P227" t="s">
        <v>29</v>
      </c>
      <c r="Q227" t="s">
        <v>50</v>
      </c>
      <c r="R227" t="s">
        <v>542</v>
      </c>
      <c r="S227">
        <v>2</v>
      </c>
      <c r="T227">
        <v>5.25</v>
      </c>
      <c r="U227">
        <v>14.9</v>
      </c>
      <c r="V227">
        <v>3.25</v>
      </c>
      <c r="W227" t="s">
        <v>612</v>
      </c>
      <c r="Y227" t="str">
        <f t="shared" si="3"/>
        <v>CCW2</v>
      </c>
      <c r="Z227">
        <f>VLOOKUP(Y227,Mang_Elev!$Q:$R,2,FALSE)</f>
        <v>0.22900000000000001</v>
      </c>
    </row>
    <row r="228" spans="1:26" x14ac:dyDescent="0.25">
      <c r="A228" t="s">
        <v>461</v>
      </c>
      <c r="B228" s="2">
        <v>0.49513888888888885</v>
      </c>
      <c r="C228" t="s">
        <v>609</v>
      </c>
      <c r="D228" t="s">
        <v>465</v>
      </c>
      <c r="E228" t="s">
        <v>225</v>
      </c>
      <c r="F228" t="s">
        <v>374</v>
      </c>
      <c r="G228">
        <v>2</v>
      </c>
      <c r="H228">
        <v>3</v>
      </c>
      <c r="I228">
        <v>100</v>
      </c>
      <c r="J228">
        <v>49</v>
      </c>
      <c r="K228">
        <v>26</v>
      </c>
      <c r="L228">
        <v>0</v>
      </c>
      <c r="M228">
        <v>40</v>
      </c>
      <c r="N228" t="s">
        <v>29</v>
      </c>
      <c r="O228" t="s">
        <v>29</v>
      </c>
      <c r="P228" t="s">
        <v>29</v>
      </c>
      <c r="Q228" t="s">
        <v>50</v>
      </c>
      <c r="R228" t="s">
        <v>542</v>
      </c>
      <c r="S228">
        <v>5</v>
      </c>
      <c r="T228">
        <v>7</v>
      </c>
      <c r="U228">
        <v>46.2</v>
      </c>
      <c r="V228">
        <v>3.9</v>
      </c>
      <c r="W228" t="s">
        <v>612</v>
      </c>
      <c r="Y228" t="str">
        <f t="shared" si="3"/>
        <v>CCW2</v>
      </c>
      <c r="Z228">
        <f>VLOOKUP(Y228,Mang_Elev!$Q:$R,2,FALSE)</f>
        <v>0.22900000000000001</v>
      </c>
    </row>
    <row r="229" spans="1:26" x14ac:dyDescent="0.25">
      <c r="A229" t="s">
        <v>461</v>
      </c>
      <c r="B229" s="2">
        <v>0.49513888888888885</v>
      </c>
      <c r="C229" t="s">
        <v>609</v>
      </c>
      <c r="D229" t="s">
        <v>465</v>
      </c>
      <c r="E229" t="s">
        <v>225</v>
      </c>
      <c r="F229" t="s">
        <v>374</v>
      </c>
      <c r="G229">
        <v>2</v>
      </c>
      <c r="H229">
        <v>4</v>
      </c>
      <c r="I229">
        <v>100</v>
      </c>
      <c r="J229">
        <v>49</v>
      </c>
      <c r="K229">
        <v>26</v>
      </c>
      <c r="L229">
        <v>0</v>
      </c>
      <c r="M229">
        <v>40</v>
      </c>
      <c r="N229" t="s">
        <v>29</v>
      </c>
      <c r="O229" t="s">
        <v>29</v>
      </c>
      <c r="P229" t="s">
        <v>29</v>
      </c>
      <c r="Q229" t="s">
        <v>50</v>
      </c>
      <c r="R229" t="s">
        <v>542</v>
      </c>
      <c r="S229">
        <v>1</v>
      </c>
      <c r="T229">
        <v>5.8</v>
      </c>
      <c r="U229">
        <v>23</v>
      </c>
      <c r="V229">
        <v>4.0999999999999996</v>
      </c>
      <c r="W229" t="s">
        <v>612</v>
      </c>
      <c r="Y229" t="str">
        <f t="shared" si="3"/>
        <v>CCW2</v>
      </c>
      <c r="Z229">
        <f>VLOOKUP(Y229,Mang_Elev!$Q:$R,2,FALSE)</f>
        <v>0.22900000000000001</v>
      </c>
    </row>
    <row r="230" spans="1:26" x14ac:dyDescent="0.25">
      <c r="A230" t="s">
        <v>461</v>
      </c>
      <c r="B230" s="2">
        <v>0.49513888888888885</v>
      </c>
      <c r="C230" t="s">
        <v>609</v>
      </c>
      <c r="D230" t="s">
        <v>465</v>
      </c>
      <c r="E230" t="s">
        <v>225</v>
      </c>
      <c r="F230" t="s">
        <v>374</v>
      </c>
      <c r="G230">
        <v>2</v>
      </c>
      <c r="H230">
        <v>5</v>
      </c>
      <c r="I230">
        <v>100</v>
      </c>
      <c r="J230">
        <v>49</v>
      </c>
      <c r="K230">
        <v>26</v>
      </c>
      <c r="L230">
        <v>0</v>
      </c>
      <c r="M230">
        <v>40</v>
      </c>
      <c r="N230" t="s">
        <v>29</v>
      </c>
      <c r="O230" t="s">
        <v>29</v>
      </c>
      <c r="P230" t="s">
        <v>29</v>
      </c>
      <c r="Q230" t="s">
        <v>50</v>
      </c>
      <c r="R230" t="s">
        <v>542</v>
      </c>
      <c r="S230">
        <v>1</v>
      </c>
      <c r="T230">
        <v>3.5</v>
      </c>
      <c r="U230">
        <v>13.5</v>
      </c>
      <c r="V230">
        <v>3.35</v>
      </c>
      <c r="W230" t="s">
        <v>612</v>
      </c>
      <c r="Y230" t="str">
        <f t="shared" si="3"/>
        <v>CCW2</v>
      </c>
      <c r="Z230">
        <f>VLOOKUP(Y230,Mang_Elev!$Q:$R,2,FALSE)</f>
        <v>0.22900000000000001</v>
      </c>
    </row>
    <row r="231" spans="1:26" x14ac:dyDescent="0.25">
      <c r="A231" t="s">
        <v>461</v>
      </c>
      <c r="B231" s="2">
        <v>0.49513888888888885</v>
      </c>
      <c r="C231" t="s">
        <v>609</v>
      </c>
      <c r="D231" t="s">
        <v>465</v>
      </c>
      <c r="E231" t="s">
        <v>225</v>
      </c>
      <c r="F231" t="s">
        <v>374</v>
      </c>
      <c r="G231">
        <v>2</v>
      </c>
      <c r="H231">
        <v>1</v>
      </c>
      <c r="I231">
        <v>100</v>
      </c>
      <c r="J231">
        <v>49</v>
      </c>
      <c r="K231">
        <v>26</v>
      </c>
      <c r="L231">
        <v>0</v>
      </c>
      <c r="M231">
        <v>40</v>
      </c>
      <c r="N231" t="s">
        <v>29</v>
      </c>
      <c r="O231" t="s">
        <v>50</v>
      </c>
      <c r="P231" t="s">
        <v>29</v>
      </c>
      <c r="Q231" t="s">
        <v>29</v>
      </c>
      <c r="R231" t="s">
        <v>593</v>
      </c>
      <c r="S231">
        <v>3</v>
      </c>
      <c r="T231">
        <v>2</v>
      </c>
      <c r="U231">
        <v>41</v>
      </c>
      <c r="V231">
        <v>3.2</v>
      </c>
      <c r="W231" t="s">
        <v>612</v>
      </c>
      <c r="X231" s="11" t="s">
        <v>613</v>
      </c>
      <c r="Y231" t="str">
        <f t="shared" si="3"/>
        <v>CCW2</v>
      </c>
      <c r="Z231">
        <f>VLOOKUP(Y231,Mang_Elev!$Q:$R,2,FALSE)</f>
        <v>0.22900000000000001</v>
      </c>
    </row>
    <row r="232" spans="1:26" x14ac:dyDescent="0.25">
      <c r="A232" t="s">
        <v>461</v>
      </c>
      <c r="B232" s="2">
        <v>0.625</v>
      </c>
      <c r="C232" t="s">
        <v>609</v>
      </c>
      <c r="D232" t="s">
        <v>462</v>
      </c>
      <c r="E232" t="s">
        <v>225</v>
      </c>
      <c r="F232" t="s">
        <v>374</v>
      </c>
      <c r="G232">
        <v>5</v>
      </c>
      <c r="H232">
        <v>1</v>
      </c>
      <c r="I232">
        <v>25</v>
      </c>
      <c r="J232">
        <v>48</v>
      </c>
      <c r="K232">
        <v>53</v>
      </c>
      <c r="L232">
        <v>0</v>
      </c>
      <c r="M232">
        <v>80</v>
      </c>
      <c r="N232" t="s">
        <v>29</v>
      </c>
      <c r="O232" t="s">
        <v>29</v>
      </c>
      <c r="P232" t="s">
        <v>29</v>
      </c>
      <c r="Q232" t="s">
        <v>50</v>
      </c>
      <c r="R232" t="s">
        <v>542</v>
      </c>
      <c r="S232">
        <v>1</v>
      </c>
      <c r="T232">
        <v>7.6</v>
      </c>
      <c r="U232">
        <v>24.6</v>
      </c>
      <c r="V232">
        <v>8.4</v>
      </c>
      <c r="W232" t="s">
        <v>614</v>
      </c>
      <c r="Y232" t="str">
        <f t="shared" si="3"/>
        <v>CCW5</v>
      </c>
      <c r="Z232">
        <f>VLOOKUP(Y232,Mang_Elev!$Q:$R,2,FALSE)</f>
        <v>0.28999999165535001</v>
      </c>
    </row>
    <row r="233" spans="1:26" x14ac:dyDescent="0.25">
      <c r="A233" t="s">
        <v>461</v>
      </c>
      <c r="B233" s="2">
        <v>0.625</v>
      </c>
      <c r="C233" t="s">
        <v>609</v>
      </c>
      <c r="D233" t="s">
        <v>462</v>
      </c>
      <c r="E233" t="s">
        <v>225</v>
      </c>
      <c r="F233" t="s">
        <v>374</v>
      </c>
      <c r="G233">
        <v>5</v>
      </c>
      <c r="H233">
        <v>2</v>
      </c>
      <c r="I233">
        <v>25</v>
      </c>
      <c r="J233">
        <v>48</v>
      </c>
      <c r="K233">
        <v>53</v>
      </c>
      <c r="L233">
        <v>0</v>
      </c>
      <c r="M233">
        <v>80</v>
      </c>
      <c r="N233" t="s">
        <v>29</v>
      </c>
      <c r="O233" t="s">
        <v>29</v>
      </c>
      <c r="P233" t="s">
        <v>29</v>
      </c>
      <c r="Q233" t="s">
        <v>50</v>
      </c>
      <c r="R233" t="s">
        <v>542</v>
      </c>
      <c r="S233">
        <v>1</v>
      </c>
      <c r="T233">
        <v>6.9</v>
      </c>
      <c r="U233">
        <v>22.5</v>
      </c>
      <c r="V233">
        <v>8</v>
      </c>
      <c r="W233" t="s">
        <v>614</v>
      </c>
      <c r="Y233" t="str">
        <f t="shared" si="3"/>
        <v>CCW5</v>
      </c>
      <c r="Z233">
        <f>VLOOKUP(Y233,Mang_Elev!$Q:$R,2,FALSE)</f>
        <v>0.28999999165535001</v>
      </c>
    </row>
    <row r="234" spans="1:26" x14ac:dyDescent="0.25">
      <c r="A234" t="s">
        <v>461</v>
      </c>
      <c r="B234" s="2">
        <v>0.625</v>
      </c>
      <c r="C234" t="s">
        <v>609</v>
      </c>
      <c r="D234" t="s">
        <v>462</v>
      </c>
      <c r="E234" t="s">
        <v>225</v>
      </c>
      <c r="F234" t="s">
        <v>374</v>
      </c>
      <c r="G234">
        <v>5</v>
      </c>
      <c r="H234">
        <v>1</v>
      </c>
      <c r="I234">
        <v>25</v>
      </c>
      <c r="J234">
        <v>48</v>
      </c>
      <c r="K234">
        <v>53</v>
      </c>
      <c r="L234">
        <v>0</v>
      </c>
      <c r="M234">
        <v>80</v>
      </c>
      <c r="N234" t="s">
        <v>29</v>
      </c>
      <c r="O234" t="s">
        <v>29</v>
      </c>
      <c r="P234" t="s">
        <v>29</v>
      </c>
      <c r="Q234" t="s">
        <v>29</v>
      </c>
      <c r="R234" t="s">
        <v>597</v>
      </c>
      <c r="S234">
        <v>8</v>
      </c>
      <c r="T234">
        <v>3.3</v>
      </c>
      <c r="U234">
        <v>99</v>
      </c>
      <c r="V234">
        <v>5.3</v>
      </c>
      <c r="W234" t="s">
        <v>614</v>
      </c>
      <c r="Y234" t="str">
        <f t="shared" si="3"/>
        <v>CCW5</v>
      </c>
      <c r="Z234">
        <f>VLOOKUP(Y234,Mang_Elev!$Q:$R,2,FALSE)</f>
        <v>0.28999999165535001</v>
      </c>
    </row>
    <row r="235" spans="1:26" x14ac:dyDescent="0.25">
      <c r="A235" t="s">
        <v>461</v>
      </c>
      <c r="B235" s="2">
        <v>0.625</v>
      </c>
      <c r="C235" t="s">
        <v>609</v>
      </c>
      <c r="D235" t="s">
        <v>462</v>
      </c>
      <c r="E235" t="s">
        <v>225</v>
      </c>
      <c r="F235" t="s">
        <v>374</v>
      </c>
      <c r="G235">
        <v>5</v>
      </c>
      <c r="H235">
        <v>3</v>
      </c>
      <c r="I235">
        <v>25</v>
      </c>
      <c r="J235">
        <v>48</v>
      </c>
      <c r="K235">
        <v>53</v>
      </c>
      <c r="L235">
        <v>0</v>
      </c>
      <c r="M235">
        <v>80</v>
      </c>
      <c r="N235" t="s">
        <v>29</v>
      </c>
      <c r="O235" t="s">
        <v>29</v>
      </c>
      <c r="P235" t="s">
        <v>29</v>
      </c>
      <c r="Q235" t="s">
        <v>50</v>
      </c>
      <c r="R235" t="s">
        <v>542</v>
      </c>
      <c r="S235">
        <v>1</v>
      </c>
      <c r="T235">
        <v>6</v>
      </c>
      <c r="U235">
        <v>24.2</v>
      </c>
      <c r="V235">
        <v>8</v>
      </c>
      <c r="W235" t="s">
        <v>614</v>
      </c>
      <c r="Y235" t="str">
        <f t="shared" si="3"/>
        <v>CCW5</v>
      </c>
      <c r="Z235">
        <f>VLOOKUP(Y235,Mang_Elev!$Q:$R,2,FALSE)</f>
        <v>0.28999999165535001</v>
      </c>
    </row>
    <row r="236" spans="1:26" x14ac:dyDescent="0.25">
      <c r="A236" t="s">
        <v>461</v>
      </c>
      <c r="B236" s="2">
        <v>0.625</v>
      </c>
      <c r="C236" t="s">
        <v>609</v>
      </c>
      <c r="D236" t="s">
        <v>462</v>
      </c>
      <c r="E236" t="s">
        <v>225</v>
      </c>
      <c r="F236" t="s">
        <v>374</v>
      </c>
      <c r="G236">
        <v>5</v>
      </c>
      <c r="H236">
        <v>4</v>
      </c>
      <c r="I236">
        <v>25</v>
      </c>
      <c r="J236">
        <v>48</v>
      </c>
      <c r="K236">
        <v>53</v>
      </c>
      <c r="L236">
        <v>0</v>
      </c>
      <c r="M236">
        <v>80</v>
      </c>
      <c r="N236" t="s">
        <v>29</v>
      </c>
      <c r="O236" t="s">
        <v>29</v>
      </c>
      <c r="P236" t="s">
        <v>29</v>
      </c>
      <c r="Q236" t="s">
        <v>50</v>
      </c>
      <c r="R236" t="s">
        <v>542</v>
      </c>
      <c r="S236">
        <v>1</v>
      </c>
      <c r="T236">
        <v>6</v>
      </c>
      <c r="U236">
        <v>20</v>
      </c>
      <c r="V236">
        <v>8</v>
      </c>
      <c r="W236" t="s">
        <v>614</v>
      </c>
      <c r="Y236" t="str">
        <f t="shared" si="3"/>
        <v>CCW5</v>
      </c>
      <c r="Z236">
        <f>VLOOKUP(Y236,Mang_Elev!$Q:$R,2,FALSE)</f>
        <v>0.28999999165535001</v>
      </c>
    </row>
    <row r="237" spans="1:26" x14ac:dyDescent="0.25">
      <c r="A237" t="s">
        <v>461</v>
      </c>
      <c r="B237" s="2">
        <v>0.625</v>
      </c>
      <c r="C237" t="s">
        <v>609</v>
      </c>
      <c r="D237" t="s">
        <v>462</v>
      </c>
      <c r="E237" t="s">
        <v>225</v>
      </c>
      <c r="F237" t="s">
        <v>374</v>
      </c>
      <c r="G237">
        <v>5</v>
      </c>
      <c r="H237">
        <v>5</v>
      </c>
      <c r="I237">
        <v>25</v>
      </c>
      <c r="J237">
        <v>48</v>
      </c>
      <c r="K237">
        <v>53</v>
      </c>
      <c r="L237">
        <v>0</v>
      </c>
      <c r="M237">
        <v>80</v>
      </c>
      <c r="N237" t="s">
        <v>29</v>
      </c>
      <c r="O237" t="s">
        <v>29</v>
      </c>
      <c r="P237" t="s">
        <v>29</v>
      </c>
      <c r="Q237" t="s">
        <v>50</v>
      </c>
      <c r="R237" t="s">
        <v>542</v>
      </c>
      <c r="S237">
        <v>1</v>
      </c>
      <c r="T237">
        <v>6.1</v>
      </c>
      <c r="U237">
        <v>21.9</v>
      </c>
      <c r="V237">
        <v>8</v>
      </c>
      <c r="W237" t="s">
        <v>614</v>
      </c>
      <c r="Y237" t="str">
        <f t="shared" si="3"/>
        <v>CCW5</v>
      </c>
      <c r="Z237">
        <f>VLOOKUP(Y237,Mang_Elev!$Q:$R,2,FALSE)</f>
        <v>0.28999999165535001</v>
      </c>
    </row>
    <row r="238" spans="1:26" x14ac:dyDescent="0.25">
      <c r="A238" t="s">
        <v>461</v>
      </c>
      <c r="B238" s="2">
        <v>0.625</v>
      </c>
      <c r="C238" t="s">
        <v>609</v>
      </c>
      <c r="D238" t="s">
        <v>462</v>
      </c>
      <c r="E238" t="s">
        <v>225</v>
      </c>
      <c r="F238" t="s">
        <v>374</v>
      </c>
      <c r="G238">
        <v>5</v>
      </c>
      <c r="H238">
        <v>2</v>
      </c>
      <c r="I238">
        <v>25</v>
      </c>
      <c r="J238">
        <v>48</v>
      </c>
      <c r="K238">
        <v>53</v>
      </c>
      <c r="L238">
        <v>0</v>
      </c>
      <c r="M238">
        <v>80</v>
      </c>
      <c r="N238" t="s">
        <v>29</v>
      </c>
      <c r="O238" t="s">
        <v>29</v>
      </c>
      <c r="P238" t="s">
        <v>29</v>
      </c>
      <c r="Q238" t="s">
        <v>29</v>
      </c>
      <c r="R238" t="s">
        <v>597</v>
      </c>
      <c r="S238">
        <v>7</v>
      </c>
      <c r="T238">
        <v>2.4</v>
      </c>
      <c r="U238">
        <v>45.1</v>
      </c>
      <c r="V238">
        <v>5</v>
      </c>
      <c r="W238" t="s">
        <v>614</v>
      </c>
      <c r="Y238" t="str">
        <f t="shared" si="3"/>
        <v>CCW5</v>
      </c>
      <c r="Z238">
        <f>VLOOKUP(Y238,Mang_Elev!$Q:$R,2,FALSE)</f>
        <v>0.28999999165535001</v>
      </c>
    </row>
    <row r="239" spans="1:26" x14ac:dyDescent="0.25">
      <c r="A239" t="s">
        <v>467</v>
      </c>
      <c r="B239" s="2">
        <v>0.51388888888888895</v>
      </c>
      <c r="C239" t="s">
        <v>418</v>
      </c>
      <c r="D239" t="s">
        <v>595</v>
      </c>
      <c r="E239" t="s">
        <v>225</v>
      </c>
      <c r="F239" t="s">
        <v>226</v>
      </c>
      <c r="G239">
        <v>2</v>
      </c>
      <c r="H239">
        <v>1</v>
      </c>
      <c r="I239">
        <v>100</v>
      </c>
      <c r="J239">
        <v>38</v>
      </c>
      <c r="K239">
        <v>82</v>
      </c>
      <c r="L239">
        <v>0</v>
      </c>
      <c r="M239">
        <v>30</v>
      </c>
      <c r="N239" t="s">
        <v>29</v>
      </c>
      <c r="O239" t="s">
        <v>29</v>
      </c>
      <c r="P239" t="s">
        <v>29</v>
      </c>
      <c r="Q239" t="s">
        <v>50</v>
      </c>
      <c r="R239" t="s">
        <v>542</v>
      </c>
      <c r="S239">
        <v>1</v>
      </c>
      <c r="T239">
        <v>5.2</v>
      </c>
      <c r="U239">
        <v>18.8</v>
      </c>
      <c r="V239">
        <v>5.5</v>
      </c>
      <c r="W239" t="s">
        <v>615</v>
      </c>
      <c r="Y239" t="str">
        <f t="shared" si="3"/>
        <v>DLW2</v>
      </c>
      <c r="Z239">
        <f>VLOOKUP(Y239,Mang_Elev!$Q:$R,2,FALSE)</f>
        <v>0.36299999999999999</v>
      </c>
    </row>
    <row r="240" spans="1:26" x14ac:dyDescent="0.25">
      <c r="A240" t="s">
        <v>467</v>
      </c>
      <c r="B240" s="2">
        <v>0.51388888888888895</v>
      </c>
      <c r="C240" t="s">
        <v>418</v>
      </c>
      <c r="D240" t="s">
        <v>595</v>
      </c>
      <c r="E240" t="s">
        <v>225</v>
      </c>
      <c r="F240" t="s">
        <v>226</v>
      </c>
      <c r="G240">
        <v>2</v>
      </c>
      <c r="H240">
        <v>2</v>
      </c>
      <c r="I240">
        <v>100</v>
      </c>
      <c r="J240">
        <v>38</v>
      </c>
      <c r="K240">
        <v>82</v>
      </c>
      <c r="L240">
        <v>0</v>
      </c>
      <c r="M240">
        <v>30</v>
      </c>
      <c r="N240" t="s">
        <v>29</v>
      </c>
      <c r="O240" t="s">
        <v>29</v>
      </c>
      <c r="P240" t="s">
        <v>29</v>
      </c>
      <c r="Q240" t="s">
        <v>50</v>
      </c>
      <c r="R240" t="s">
        <v>542</v>
      </c>
      <c r="S240">
        <v>7</v>
      </c>
      <c r="T240">
        <v>12</v>
      </c>
      <c r="U240">
        <v>89</v>
      </c>
      <c r="V240">
        <v>6</v>
      </c>
      <c r="W240" t="s">
        <v>615</v>
      </c>
      <c r="Y240" t="str">
        <f t="shared" si="3"/>
        <v>DLW2</v>
      </c>
      <c r="Z240">
        <f>VLOOKUP(Y240,Mang_Elev!$Q:$R,2,FALSE)</f>
        <v>0.36299999999999999</v>
      </c>
    </row>
    <row r="241" spans="1:26" x14ac:dyDescent="0.25">
      <c r="A241" t="s">
        <v>467</v>
      </c>
      <c r="B241" s="2">
        <v>0.51388888888888895</v>
      </c>
      <c r="C241" t="s">
        <v>418</v>
      </c>
      <c r="D241" t="s">
        <v>595</v>
      </c>
      <c r="E241" t="s">
        <v>225</v>
      </c>
      <c r="F241" t="s">
        <v>226</v>
      </c>
      <c r="G241">
        <v>2</v>
      </c>
      <c r="H241">
        <v>3</v>
      </c>
      <c r="I241">
        <v>100</v>
      </c>
      <c r="J241">
        <v>38</v>
      </c>
      <c r="K241">
        <v>82</v>
      </c>
      <c r="L241">
        <v>0</v>
      </c>
      <c r="M241">
        <v>30</v>
      </c>
      <c r="N241" t="s">
        <v>29</v>
      </c>
      <c r="O241" t="s">
        <v>29</v>
      </c>
      <c r="P241" t="s">
        <v>29</v>
      </c>
      <c r="Q241" t="s">
        <v>50</v>
      </c>
      <c r="R241" t="s">
        <v>542</v>
      </c>
      <c r="S241">
        <v>1</v>
      </c>
      <c r="T241">
        <v>4.8</v>
      </c>
      <c r="U241">
        <v>20.8</v>
      </c>
      <c r="V241">
        <v>5.4</v>
      </c>
      <c r="W241" t="s">
        <v>615</v>
      </c>
      <c r="Y241" t="str">
        <f t="shared" si="3"/>
        <v>DLW2</v>
      </c>
      <c r="Z241">
        <f>VLOOKUP(Y241,Mang_Elev!$Q:$R,2,FALSE)</f>
        <v>0.36299999999999999</v>
      </c>
    </row>
    <row r="242" spans="1:26" x14ac:dyDescent="0.25">
      <c r="A242" t="s">
        <v>467</v>
      </c>
      <c r="B242" s="2">
        <v>0.51388888888888895</v>
      </c>
      <c r="C242" t="s">
        <v>418</v>
      </c>
      <c r="D242" t="s">
        <v>595</v>
      </c>
      <c r="E242" t="s">
        <v>225</v>
      </c>
      <c r="F242" t="s">
        <v>226</v>
      </c>
      <c r="G242">
        <v>2</v>
      </c>
      <c r="H242">
        <v>4</v>
      </c>
      <c r="I242">
        <v>100</v>
      </c>
      <c r="J242">
        <v>38</v>
      </c>
      <c r="K242">
        <v>82</v>
      </c>
      <c r="L242">
        <v>0</v>
      </c>
      <c r="M242">
        <v>30</v>
      </c>
      <c r="N242" t="s">
        <v>29</v>
      </c>
      <c r="O242" t="s">
        <v>29</v>
      </c>
      <c r="P242" t="s">
        <v>29</v>
      </c>
      <c r="Q242" t="s">
        <v>50</v>
      </c>
      <c r="R242" t="s">
        <v>542</v>
      </c>
      <c r="S242">
        <v>1</v>
      </c>
      <c r="T242">
        <v>4.5999999999999996</v>
      </c>
      <c r="U242">
        <v>20</v>
      </c>
      <c r="V242">
        <v>5.4</v>
      </c>
      <c r="W242" t="s">
        <v>615</v>
      </c>
      <c r="Y242" t="str">
        <f t="shared" si="3"/>
        <v>DLW2</v>
      </c>
      <c r="Z242">
        <f>VLOOKUP(Y242,Mang_Elev!$Q:$R,2,FALSE)</f>
        <v>0.36299999999999999</v>
      </c>
    </row>
    <row r="243" spans="1:26" x14ac:dyDescent="0.25">
      <c r="A243" t="s">
        <v>467</v>
      </c>
      <c r="B243" s="2">
        <v>0.51388888888888895</v>
      </c>
      <c r="C243" t="s">
        <v>418</v>
      </c>
      <c r="D243" t="s">
        <v>595</v>
      </c>
      <c r="E243" t="s">
        <v>225</v>
      </c>
      <c r="F243" t="s">
        <v>226</v>
      </c>
      <c r="G243">
        <v>2</v>
      </c>
      <c r="H243">
        <v>5</v>
      </c>
      <c r="I243">
        <v>100</v>
      </c>
      <c r="J243">
        <v>38</v>
      </c>
      <c r="K243">
        <v>82</v>
      </c>
      <c r="L243">
        <v>0</v>
      </c>
      <c r="M243">
        <v>30</v>
      </c>
      <c r="N243" t="s">
        <v>29</v>
      </c>
      <c r="O243" t="s">
        <v>29</v>
      </c>
      <c r="P243" t="s">
        <v>29</v>
      </c>
      <c r="Q243" t="s">
        <v>50</v>
      </c>
      <c r="R243" t="s">
        <v>542</v>
      </c>
      <c r="S243">
        <v>2</v>
      </c>
      <c r="T243">
        <v>3</v>
      </c>
      <c r="U243">
        <v>16</v>
      </c>
      <c r="V243">
        <v>4.4000000000000004</v>
      </c>
      <c r="W243" t="s">
        <v>615</v>
      </c>
      <c r="Y243" t="str">
        <f t="shared" si="3"/>
        <v>DLW2</v>
      </c>
      <c r="Z243">
        <f>VLOOKUP(Y243,Mang_Elev!$Q:$R,2,FALSE)</f>
        <v>0.36299999999999999</v>
      </c>
    </row>
    <row r="244" spans="1:26" x14ac:dyDescent="0.25">
      <c r="A244" t="s">
        <v>467</v>
      </c>
      <c r="B244" s="2">
        <v>0.59097222222222223</v>
      </c>
      <c r="C244" t="s">
        <v>418</v>
      </c>
      <c r="D244" t="s">
        <v>595</v>
      </c>
      <c r="E244" t="s">
        <v>225</v>
      </c>
      <c r="F244" t="s">
        <v>226</v>
      </c>
      <c r="G244">
        <v>3</v>
      </c>
      <c r="H244">
        <v>1</v>
      </c>
      <c r="I244">
        <v>100</v>
      </c>
      <c r="J244">
        <v>23</v>
      </c>
      <c r="K244">
        <v>162</v>
      </c>
      <c r="L244">
        <v>0</v>
      </c>
      <c r="M244">
        <v>20</v>
      </c>
      <c r="N244" t="s">
        <v>29</v>
      </c>
      <c r="O244" t="s">
        <v>29</v>
      </c>
      <c r="P244" t="s">
        <v>29</v>
      </c>
      <c r="Q244" t="s">
        <v>50</v>
      </c>
      <c r="R244" t="s">
        <v>542</v>
      </c>
      <c r="S244">
        <v>1</v>
      </c>
      <c r="T244">
        <v>2.5</v>
      </c>
      <c r="U244">
        <v>18</v>
      </c>
      <c r="V244">
        <v>3.6</v>
      </c>
      <c r="W244" t="s">
        <v>616</v>
      </c>
      <c r="Y244" t="str">
        <f t="shared" si="3"/>
        <v>DLW3</v>
      </c>
      <c r="Z244">
        <f>VLOOKUP(Y244,Mang_Elev!$Q:$R,2,FALSE)</f>
        <v>0.29199999999999998</v>
      </c>
    </row>
    <row r="245" spans="1:26" x14ac:dyDescent="0.25">
      <c r="A245" t="s">
        <v>467</v>
      </c>
      <c r="B245" s="2">
        <v>0.59097222222222223</v>
      </c>
      <c r="C245" t="s">
        <v>418</v>
      </c>
      <c r="D245" t="s">
        <v>595</v>
      </c>
      <c r="E245" t="s">
        <v>225</v>
      </c>
      <c r="F245" t="s">
        <v>226</v>
      </c>
      <c r="G245">
        <v>3</v>
      </c>
      <c r="H245">
        <v>2</v>
      </c>
      <c r="I245">
        <v>100</v>
      </c>
      <c r="J245">
        <v>23</v>
      </c>
      <c r="K245">
        <v>162</v>
      </c>
      <c r="L245">
        <v>0</v>
      </c>
      <c r="M245">
        <v>20</v>
      </c>
      <c r="N245" t="s">
        <v>29</v>
      </c>
      <c r="O245" t="s">
        <v>29</v>
      </c>
      <c r="P245" t="s">
        <v>29</v>
      </c>
      <c r="Q245" t="s">
        <v>50</v>
      </c>
      <c r="R245" t="s">
        <v>542</v>
      </c>
      <c r="S245">
        <v>4</v>
      </c>
      <c r="T245">
        <v>6</v>
      </c>
      <c r="U245">
        <v>33</v>
      </c>
      <c r="V245">
        <v>4.3</v>
      </c>
      <c r="W245" t="s">
        <v>616</v>
      </c>
      <c r="Y245" t="str">
        <f t="shared" si="3"/>
        <v>DLW3</v>
      </c>
      <c r="Z245">
        <f>VLOOKUP(Y245,Mang_Elev!$Q:$R,2,FALSE)</f>
        <v>0.29199999999999998</v>
      </c>
    </row>
    <row r="246" spans="1:26" x14ac:dyDescent="0.25">
      <c r="A246" t="s">
        <v>467</v>
      </c>
      <c r="B246" s="2">
        <v>0.59097222222222223</v>
      </c>
      <c r="C246" t="s">
        <v>418</v>
      </c>
      <c r="D246" t="s">
        <v>595</v>
      </c>
      <c r="E246" t="s">
        <v>225</v>
      </c>
      <c r="F246" t="s">
        <v>226</v>
      </c>
      <c r="G246">
        <v>3</v>
      </c>
      <c r="H246">
        <v>3</v>
      </c>
      <c r="I246">
        <v>100</v>
      </c>
      <c r="J246">
        <v>23</v>
      </c>
      <c r="K246">
        <v>162</v>
      </c>
      <c r="L246">
        <v>0</v>
      </c>
      <c r="M246">
        <v>20</v>
      </c>
      <c r="N246" t="s">
        <v>29</v>
      </c>
      <c r="O246" t="s">
        <v>29</v>
      </c>
      <c r="P246" t="s">
        <v>29</v>
      </c>
      <c r="Q246" t="s">
        <v>50</v>
      </c>
      <c r="R246" t="s">
        <v>542</v>
      </c>
      <c r="S246">
        <v>1</v>
      </c>
      <c r="T246">
        <v>4.5</v>
      </c>
      <c r="U246">
        <v>19.899999999999999</v>
      </c>
      <c r="V246">
        <v>4.0999999999999996</v>
      </c>
      <c r="W246" t="s">
        <v>616</v>
      </c>
      <c r="Y246" t="str">
        <f t="shared" si="3"/>
        <v>DLW3</v>
      </c>
      <c r="Z246">
        <f>VLOOKUP(Y246,Mang_Elev!$Q:$R,2,FALSE)</f>
        <v>0.29199999999999998</v>
      </c>
    </row>
    <row r="247" spans="1:26" x14ac:dyDescent="0.25">
      <c r="A247" t="s">
        <v>467</v>
      </c>
      <c r="B247" s="2">
        <v>0.59097222222222223</v>
      </c>
      <c r="C247" t="s">
        <v>418</v>
      </c>
      <c r="D247" t="s">
        <v>595</v>
      </c>
      <c r="E247" t="s">
        <v>225</v>
      </c>
      <c r="F247" t="s">
        <v>226</v>
      </c>
      <c r="G247">
        <v>3</v>
      </c>
      <c r="H247">
        <v>4</v>
      </c>
      <c r="I247">
        <v>100</v>
      </c>
      <c r="J247">
        <v>23</v>
      </c>
      <c r="K247">
        <v>162</v>
      </c>
      <c r="L247">
        <v>0</v>
      </c>
      <c r="M247">
        <v>20</v>
      </c>
      <c r="N247" t="s">
        <v>29</v>
      </c>
      <c r="O247" t="s">
        <v>29</v>
      </c>
      <c r="P247" t="s">
        <v>29</v>
      </c>
      <c r="Q247" t="s">
        <v>50</v>
      </c>
      <c r="R247" t="s">
        <v>542</v>
      </c>
      <c r="S247">
        <v>3</v>
      </c>
      <c r="T247">
        <v>5.3</v>
      </c>
      <c r="U247">
        <v>34.9</v>
      </c>
      <c r="V247">
        <v>4.5</v>
      </c>
      <c r="W247" t="s">
        <v>616</v>
      </c>
      <c r="Y247" t="str">
        <f t="shared" si="3"/>
        <v>DLW3</v>
      </c>
      <c r="Z247">
        <f>VLOOKUP(Y247,Mang_Elev!$Q:$R,2,FALSE)</f>
        <v>0.29199999999999998</v>
      </c>
    </row>
    <row r="248" spans="1:26" x14ac:dyDescent="0.25">
      <c r="A248" t="s">
        <v>467</v>
      </c>
      <c r="B248" s="2">
        <v>0.59097222222222223</v>
      </c>
      <c r="C248" t="s">
        <v>418</v>
      </c>
      <c r="D248" t="s">
        <v>595</v>
      </c>
      <c r="E248" t="s">
        <v>225</v>
      </c>
      <c r="F248" t="s">
        <v>226</v>
      </c>
      <c r="G248">
        <v>3</v>
      </c>
      <c r="H248">
        <v>5</v>
      </c>
      <c r="I248">
        <v>100</v>
      </c>
      <c r="J248">
        <v>23</v>
      </c>
      <c r="K248">
        <v>162</v>
      </c>
      <c r="L248">
        <v>0</v>
      </c>
      <c r="M248">
        <v>20</v>
      </c>
      <c r="N248" t="s">
        <v>29</v>
      </c>
      <c r="O248" t="s">
        <v>29</v>
      </c>
      <c r="P248" t="s">
        <v>29</v>
      </c>
      <c r="Q248" t="s">
        <v>50</v>
      </c>
      <c r="R248" t="s">
        <v>542</v>
      </c>
      <c r="S248">
        <v>4</v>
      </c>
      <c r="T248">
        <v>3.9</v>
      </c>
      <c r="U248">
        <v>23</v>
      </c>
      <c r="V248">
        <v>4.4000000000000004</v>
      </c>
      <c r="W248" t="s">
        <v>616</v>
      </c>
      <c r="Y248" t="str">
        <f t="shared" si="3"/>
        <v>DLW3</v>
      </c>
      <c r="Z248">
        <f>VLOOKUP(Y248,Mang_Elev!$Q:$R,2,FALSE)</f>
        <v>0.29199999999999998</v>
      </c>
    </row>
    <row r="249" spans="1:26" x14ac:dyDescent="0.25">
      <c r="A249" t="s">
        <v>467</v>
      </c>
      <c r="B249" s="2">
        <v>0.59097222222222223</v>
      </c>
      <c r="C249" t="s">
        <v>418</v>
      </c>
      <c r="D249" t="s">
        <v>595</v>
      </c>
      <c r="E249" t="s">
        <v>225</v>
      </c>
      <c r="F249" t="s">
        <v>226</v>
      </c>
      <c r="G249">
        <v>3</v>
      </c>
      <c r="H249">
        <v>1</v>
      </c>
      <c r="I249">
        <v>100</v>
      </c>
      <c r="J249">
        <v>23</v>
      </c>
      <c r="K249">
        <v>162</v>
      </c>
      <c r="L249">
        <v>0</v>
      </c>
      <c r="M249">
        <v>20</v>
      </c>
      <c r="N249" t="s">
        <v>29</v>
      </c>
      <c r="O249" t="s">
        <v>50</v>
      </c>
      <c r="P249" t="s">
        <v>29</v>
      </c>
      <c r="Q249" t="s">
        <v>29</v>
      </c>
      <c r="R249" t="s">
        <v>593</v>
      </c>
      <c r="S249">
        <v>1</v>
      </c>
      <c r="T249">
        <v>1.8</v>
      </c>
      <c r="U249">
        <v>19.8</v>
      </c>
      <c r="V249">
        <v>1.8</v>
      </c>
      <c r="W249" t="s">
        <v>616</v>
      </c>
      <c r="Y249" t="str">
        <f t="shared" si="3"/>
        <v>DLW3</v>
      </c>
      <c r="Z249">
        <f>VLOOKUP(Y249,Mang_Elev!$Q:$R,2,FALSE)</f>
        <v>0.29199999999999998</v>
      </c>
    </row>
    <row r="250" spans="1:26" x14ac:dyDescent="0.25">
      <c r="A250" t="s">
        <v>467</v>
      </c>
      <c r="B250" s="2">
        <v>0.62083333333333335</v>
      </c>
      <c r="C250" t="s">
        <v>418</v>
      </c>
      <c r="D250" t="s">
        <v>595</v>
      </c>
      <c r="E250" t="s">
        <v>225</v>
      </c>
      <c r="F250" t="s">
        <v>226</v>
      </c>
      <c r="G250">
        <v>4</v>
      </c>
      <c r="H250">
        <v>1</v>
      </c>
      <c r="I250">
        <v>100</v>
      </c>
      <c r="J250">
        <v>11</v>
      </c>
      <c r="K250">
        <v>194</v>
      </c>
      <c r="L250">
        <v>0</v>
      </c>
      <c r="M250">
        <v>18</v>
      </c>
      <c r="N250" t="s">
        <v>29</v>
      </c>
      <c r="O250" t="s">
        <v>29</v>
      </c>
      <c r="P250" t="s">
        <v>29</v>
      </c>
      <c r="Q250" t="s">
        <v>50</v>
      </c>
      <c r="R250" t="s">
        <v>542</v>
      </c>
      <c r="S250">
        <v>4</v>
      </c>
      <c r="T250">
        <v>6</v>
      </c>
      <c r="U250">
        <v>29.8</v>
      </c>
      <c r="V250">
        <v>5</v>
      </c>
      <c r="W250" t="s">
        <v>617</v>
      </c>
      <c r="Y250" t="str">
        <f t="shared" si="3"/>
        <v>DLW4</v>
      </c>
      <c r="Z250">
        <f>VLOOKUP(Y250,Mang_Elev!$Q:$R,2,FALSE)</f>
        <v>0.27900000000000003</v>
      </c>
    </row>
    <row r="251" spans="1:26" x14ac:dyDescent="0.25">
      <c r="A251" t="s">
        <v>467</v>
      </c>
      <c r="B251" s="2">
        <v>0.62083333333333335</v>
      </c>
      <c r="C251" t="s">
        <v>418</v>
      </c>
      <c r="D251" t="s">
        <v>595</v>
      </c>
      <c r="E251" t="s">
        <v>225</v>
      </c>
      <c r="F251" t="s">
        <v>226</v>
      </c>
      <c r="G251">
        <v>4</v>
      </c>
      <c r="H251">
        <v>2</v>
      </c>
      <c r="I251">
        <v>100</v>
      </c>
      <c r="J251">
        <v>11</v>
      </c>
      <c r="K251">
        <v>194</v>
      </c>
      <c r="L251">
        <v>0</v>
      </c>
      <c r="M251">
        <v>18</v>
      </c>
      <c r="N251" t="s">
        <v>29</v>
      </c>
      <c r="O251" t="s">
        <v>29</v>
      </c>
      <c r="P251" t="s">
        <v>29</v>
      </c>
      <c r="Q251" t="s">
        <v>50</v>
      </c>
      <c r="R251" t="s">
        <v>542</v>
      </c>
      <c r="S251">
        <v>9</v>
      </c>
      <c r="T251">
        <v>20.8</v>
      </c>
      <c r="U251">
        <v>52</v>
      </c>
      <c r="V251">
        <v>4.9000000000000004</v>
      </c>
      <c r="W251" t="s">
        <v>617</v>
      </c>
      <c r="Y251" t="str">
        <f t="shared" si="3"/>
        <v>DLW4</v>
      </c>
      <c r="Z251">
        <f>VLOOKUP(Y251,Mang_Elev!$Q:$R,2,FALSE)</f>
        <v>0.27900000000000003</v>
      </c>
    </row>
    <row r="252" spans="1:26" x14ac:dyDescent="0.25">
      <c r="A252" t="s">
        <v>467</v>
      </c>
      <c r="B252" s="2">
        <v>0.62083333333333335</v>
      </c>
      <c r="C252" t="s">
        <v>418</v>
      </c>
      <c r="D252" t="s">
        <v>595</v>
      </c>
      <c r="E252" t="s">
        <v>225</v>
      </c>
      <c r="F252" t="s">
        <v>226</v>
      </c>
      <c r="G252">
        <v>4</v>
      </c>
      <c r="H252">
        <v>3</v>
      </c>
      <c r="I252">
        <v>100</v>
      </c>
      <c r="J252">
        <v>11</v>
      </c>
      <c r="K252">
        <v>194</v>
      </c>
      <c r="L252">
        <v>0</v>
      </c>
      <c r="M252">
        <v>18</v>
      </c>
      <c r="N252" t="s">
        <v>29</v>
      </c>
      <c r="O252" t="s">
        <v>29</v>
      </c>
      <c r="P252" t="s">
        <v>29</v>
      </c>
      <c r="Q252" t="s">
        <v>50</v>
      </c>
      <c r="R252" t="s">
        <v>542</v>
      </c>
      <c r="S252">
        <v>9</v>
      </c>
      <c r="T252">
        <v>4</v>
      </c>
      <c r="U252">
        <v>44.7</v>
      </c>
      <c r="V252">
        <v>3.4</v>
      </c>
      <c r="W252" t="s">
        <v>617</v>
      </c>
      <c r="Y252" t="str">
        <f t="shared" si="3"/>
        <v>DLW4</v>
      </c>
      <c r="Z252">
        <f>VLOOKUP(Y252,Mang_Elev!$Q:$R,2,FALSE)</f>
        <v>0.27900000000000003</v>
      </c>
    </row>
    <row r="253" spans="1:26" x14ac:dyDescent="0.25">
      <c r="A253" t="s">
        <v>467</v>
      </c>
      <c r="B253" s="2">
        <v>0.62083333333333335</v>
      </c>
      <c r="C253" t="s">
        <v>418</v>
      </c>
      <c r="D253" t="s">
        <v>595</v>
      </c>
      <c r="E253" t="s">
        <v>225</v>
      </c>
      <c r="F253" t="s">
        <v>226</v>
      </c>
      <c r="G253">
        <v>4</v>
      </c>
      <c r="H253">
        <v>4</v>
      </c>
      <c r="I253">
        <v>100</v>
      </c>
      <c r="J253">
        <v>11</v>
      </c>
      <c r="K253">
        <v>194</v>
      </c>
      <c r="L253">
        <v>0</v>
      </c>
      <c r="M253">
        <v>18</v>
      </c>
      <c r="N253" t="s">
        <v>29</v>
      </c>
      <c r="O253" t="s">
        <v>29</v>
      </c>
      <c r="P253" t="s">
        <v>29</v>
      </c>
      <c r="Q253" t="s">
        <v>50</v>
      </c>
      <c r="R253" t="s">
        <v>542</v>
      </c>
      <c r="S253">
        <v>1</v>
      </c>
      <c r="T253">
        <v>3.3</v>
      </c>
      <c r="U253">
        <v>13.9</v>
      </c>
      <c r="V253">
        <v>4.5999999999999996</v>
      </c>
      <c r="W253" t="s">
        <v>617</v>
      </c>
      <c r="Y253" t="str">
        <f t="shared" si="3"/>
        <v>DLW4</v>
      </c>
      <c r="Z253">
        <f>VLOOKUP(Y253,Mang_Elev!$Q:$R,2,FALSE)</f>
        <v>0.27900000000000003</v>
      </c>
    </row>
    <row r="254" spans="1:26" x14ac:dyDescent="0.25">
      <c r="A254" t="s">
        <v>467</v>
      </c>
      <c r="B254" s="2">
        <v>0.62083333333333335</v>
      </c>
      <c r="C254" t="s">
        <v>418</v>
      </c>
      <c r="D254" t="s">
        <v>595</v>
      </c>
      <c r="E254" t="s">
        <v>225</v>
      </c>
      <c r="F254" t="s">
        <v>226</v>
      </c>
      <c r="G254">
        <v>4</v>
      </c>
      <c r="H254">
        <v>5</v>
      </c>
      <c r="I254">
        <v>100</v>
      </c>
      <c r="J254">
        <v>11</v>
      </c>
      <c r="K254">
        <v>194</v>
      </c>
      <c r="L254">
        <v>0</v>
      </c>
      <c r="M254">
        <v>18</v>
      </c>
      <c r="N254" t="s">
        <v>29</v>
      </c>
      <c r="O254" t="s">
        <v>29</v>
      </c>
      <c r="P254" t="s">
        <v>29</v>
      </c>
      <c r="Q254" t="s">
        <v>50</v>
      </c>
      <c r="R254" t="s">
        <v>542</v>
      </c>
      <c r="S254">
        <v>4</v>
      </c>
      <c r="T254">
        <v>5.5</v>
      </c>
      <c r="U254">
        <v>31</v>
      </c>
      <c r="V254">
        <v>4.4000000000000004</v>
      </c>
      <c r="W254" t="s">
        <v>617</v>
      </c>
      <c r="Y254" t="str">
        <f t="shared" si="3"/>
        <v>DLW4</v>
      </c>
      <c r="Z254">
        <f>VLOOKUP(Y254,Mang_Elev!$Q:$R,2,FALSE)</f>
        <v>0.27900000000000003</v>
      </c>
    </row>
    <row r="255" spans="1:26" x14ac:dyDescent="0.25">
      <c r="A255" t="s">
        <v>467</v>
      </c>
      <c r="B255" s="2">
        <v>0.65277777777777779</v>
      </c>
      <c r="C255" t="s">
        <v>418</v>
      </c>
      <c r="D255" t="s">
        <v>595</v>
      </c>
      <c r="E255" t="s">
        <v>225</v>
      </c>
      <c r="F255" t="s">
        <v>226</v>
      </c>
      <c r="G255">
        <v>5</v>
      </c>
      <c r="H255">
        <v>1</v>
      </c>
      <c r="I255">
        <v>100</v>
      </c>
      <c r="J255">
        <v>30</v>
      </c>
      <c r="K255">
        <v>119</v>
      </c>
      <c r="L255">
        <v>0</v>
      </c>
      <c r="M255">
        <v>30</v>
      </c>
      <c r="N255" t="s">
        <v>29</v>
      </c>
      <c r="O255" t="s">
        <v>29</v>
      </c>
      <c r="P255" t="s">
        <v>29</v>
      </c>
      <c r="Q255" t="s">
        <v>50</v>
      </c>
      <c r="R255" t="s">
        <v>542</v>
      </c>
      <c r="S255">
        <v>2</v>
      </c>
      <c r="T255">
        <v>3.9</v>
      </c>
      <c r="U255">
        <v>20.100000000000001</v>
      </c>
      <c r="V255">
        <v>4.4000000000000004</v>
      </c>
      <c r="W255" t="s">
        <v>607</v>
      </c>
      <c r="Y255" t="str">
        <f t="shared" si="3"/>
        <v>DLW5</v>
      </c>
      <c r="Z255">
        <f>VLOOKUP(Y255,Mang_Elev!$Q:$R,2,FALSE)</f>
        <v>-0.191</v>
      </c>
    </row>
    <row r="256" spans="1:26" x14ac:dyDescent="0.25">
      <c r="A256" t="s">
        <v>467</v>
      </c>
      <c r="B256" s="2">
        <v>0.65277777777777779</v>
      </c>
      <c r="C256" t="s">
        <v>418</v>
      </c>
      <c r="D256" t="s">
        <v>595</v>
      </c>
      <c r="E256" t="s">
        <v>225</v>
      </c>
      <c r="F256" t="s">
        <v>226</v>
      </c>
      <c r="G256">
        <v>5</v>
      </c>
      <c r="H256">
        <v>2</v>
      </c>
      <c r="I256">
        <v>100</v>
      </c>
      <c r="J256">
        <v>30</v>
      </c>
      <c r="K256">
        <v>119</v>
      </c>
      <c r="L256">
        <v>0</v>
      </c>
      <c r="M256">
        <v>30</v>
      </c>
      <c r="N256" t="s">
        <v>29</v>
      </c>
      <c r="O256" t="s">
        <v>29</v>
      </c>
      <c r="P256" t="s">
        <v>29</v>
      </c>
      <c r="Q256" t="s">
        <v>50</v>
      </c>
      <c r="R256" t="s">
        <v>542</v>
      </c>
      <c r="S256">
        <v>4</v>
      </c>
      <c r="T256">
        <v>10</v>
      </c>
      <c r="U256">
        <v>62</v>
      </c>
      <c r="V256">
        <v>6.4</v>
      </c>
      <c r="W256" t="s">
        <v>607</v>
      </c>
      <c r="Y256" t="str">
        <f t="shared" si="3"/>
        <v>DLW5</v>
      </c>
      <c r="Z256">
        <f>VLOOKUP(Y256,Mang_Elev!$Q:$R,2,FALSE)</f>
        <v>-0.191</v>
      </c>
    </row>
    <row r="257" spans="1:26" x14ac:dyDescent="0.25">
      <c r="A257" t="s">
        <v>467</v>
      </c>
      <c r="B257" s="2">
        <v>0.65277777777777779</v>
      </c>
      <c r="C257" t="s">
        <v>418</v>
      </c>
      <c r="D257" t="s">
        <v>595</v>
      </c>
      <c r="E257" t="s">
        <v>225</v>
      </c>
      <c r="F257" t="s">
        <v>226</v>
      </c>
      <c r="G257">
        <v>5</v>
      </c>
      <c r="H257">
        <v>3</v>
      </c>
      <c r="I257">
        <v>100</v>
      </c>
      <c r="J257">
        <v>30</v>
      </c>
      <c r="K257">
        <v>119</v>
      </c>
      <c r="L257">
        <v>0</v>
      </c>
      <c r="M257">
        <v>30</v>
      </c>
      <c r="N257" t="s">
        <v>29</v>
      </c>
      <c r="O257" t="s">
        <v>29</v>
      </c>
      <c r="P257" t="s">
        <v>29</v>
      </c>
      <c r="Q257" t="s">
        <v>50</v>
      </c>
      <c r="R257" t="s">
        <v>542</v>
      </c>
      <c r="S257">
        <v>6</v>
      </c>
      <c r="T257">
        <v>9.6999999999999993</v>
      </c>
      <c r="U257">
        <v>63.5</v>
      </c>
      <c r="V257">
        <v>6.4</v>
      </c>
      <c r="W257" t="s">
        <v>607</v>
      </c>
      <c r="Y257" t="str">
        <f t="shared" si="3"/>
        <v>DLW5</v>
      </c>
      <c r="Z257">
        <f>VLOOKUP(Y257,Mang_Elev!$Q:$R,2,FALSE)</f>
        <v>-0.191</v>
      </c>
    </row>
    <row r="258" spans="1:26" x14ac:dyDescent="0.25">
      <c r="A258" t="s">
        <v>467</v>
      </c>
      <c r="B258" s="2">
        <v>0.65277777777777779</v>
      </c>
      <c r="C258" t="s">
        <v>418</v>
      </c>
      <c r="D258" t="s">
        <v>595</v>
      </c>
      <c r="E258" t="s">
        <v>225</v>
      </c>
      <c r="F258" t="s">
        <v>226</v>
      </c>
      <c r="G258">
        <v>5</v>
      </c>
      <c r="H258">
        <v>4</v>
      </c>
      <c r="I258">
        <v>100</v>
      </c>
      <c r="J258">
        <v>30</v>
      </c>
      <c r="K258">
        <v>119</v>
      </c>
      <c r="L258">
        <v>0</v>
      </c>
      <c r="M258">
        <v>30</v>
      </c>
      <c r="N258" t="s">
        <v>29</v>
      </c>
      <c r="O258" t="s">
        <v>29</v>
      </c>
      <c r="P258" t="s">
        <v>29</v>
      </c>
      <c r="Q258" t="s">
        <v>50</v>
      </c>
      <c r="R258" t="s">
        <v>542</v>
      </c>
      <c r="S258">
        <v>3</v>
      </c>
      <c r="T258">
        <v>5.2</v>
      </c>
      <c r="U258">
        <v>25.2</v>
      </c>
      <c r="V258">
        <v>4.5</v>
      </c>
      <c r="W258" t="s">
        <v>607</v>
      </c>
      <c r="Y258" t="str">
        <f t="shared" si="3"/>
        <v>DLW5</v>
      </c>
      <c r="Z258">
        <f>VLOOKUP(Y258,Mang_Elev!$Q:$R,2,FALSE)</f>
        <v>-0.191</v>
      </c>
    </row>
    <row r="259" spans="1:26" x14ac:dyDescent="0.25">
      <c r="A259" t="s">
        <v>467</v>
      </c>
      <c r="B259" s="2">
        <v>0.65277777777777779</v>
      </c>
      <c r="C259" t="s">
        <v>418</v>
      </c>
      <c r="D259" t="s">
        <v>595</v>
      </c>
      <c r="E259" t="s">
        <v>225</v>
      </c>
      <c r="F259" t="s">
        <v>226</v>
      </c>
      <c r="G259">
        <v>5</v>
      </c>
      <c r="H259">
        <v>5</v>
      </c>
      <c r="I259">
        <v>100</v>
      </c>
      <c r="J259">
        <v>30</v>
      </c>
      <c r="K259">
        <v>119</v>
      </c>
      <c r="L259">
        <v>0</v>
      </c>
      <c r="M259">
        <v>30</v>
      </c>
      <c r="N259" t="s">
        <v>29</v>
      </c>
      <c r="O259" t="s">
        <v>29</v>
      </c>
      <c r="P259" t="s">
        <v>29</v>
      </c>
      <c r="Q259" t="s">
        <v>50</v>
      </c>
      <c r="R259" t="s">
        <v>542</v>
      </c>
      <c r="S259">
        <v>1</v>
      </c>
      <c r="T259">
        <v>3.1</v>
      </c>
      <c r="U259">
        <v>12.5</v>
      </c>
      <c r="V259">
        <v>4.0999999999999996</v>
      </c>
      <c r="W259" t="s">
        <v>607</v>
      </c>
      <c r="Y259" t="str">
        <f t="shared" ref="Y259:Y314" si="4">_xlfn.CONCAT(F259,G259)</f>
        <v>DLW5</v>
      </c>
      <c r="Z259">
        <f>VLOOKUP(Y259,Mang_Elev!$Q:$R,2,FALSE)</f>
        <v>-0.191</v>
      </c>
    </row>
    <row r="260" spans="1:26" x14ac:dyDescent="0.25">
      <c r="A260" t="s">
        <v>469</v>
      </c>
      <c r="B260" s="2">
        <v>0.6743055555555556</v>
      </c>
      <c r="C260" t="s">
        <v>418</v>
      </c>
      <c r="D260" t="s">
        <v>618</v>
      </c>
      <c r="E260" t="s">
        <v>225</v>
      </c>
      <c r="F260" t="s">
        <v>402</v>
      </c>
      <c r="G260">
        <v>3</v>
      </c>
      <c r="H260">
        <v>1</v>
      </c>
      <c r="I260">
        <v>25</v>
      </c>
      <c r="J260">
        <v>38</v>
      </c>
      <c r="K260">
        <v>23</v>
      </c>
      <c r="L260">
        <v>0</v>
      </c>
      <c r="M260">
        <v>85</v>
      </c>
      <c r="N260" t="s">
        <v>29</v>
      </c>
      <c r="O260" t="s">
        <v>29</v>
      </c>
      <c r="P260" t="s">
        <v>29</v>
      </c>
      <c r="Q260" t="s">
        <v>50</v>
      </c>
      <c r="R260" t="s">
        <v>542</v>
      </c>
      <c r="S260">
        <v>2</v>
      </c>
      <c r="T260">
        <v>2.5</v>
      </c>
      <c r="U260">
        <v>19.899999999999999</v>
      </c>
      <c r="V260">
        <v>4.0999999999999996</v>
      </c>
      <c r="W260" t="s">
        <v>619</v>
      </c>
      <c r="Y260" t="str">
        <f t="shared" si="4"/>
        <v>YCW3</v>
      </c>
      <c r="Z260">
        <f>VLOOKUP(Y260,Mang_Elev!$Q:$R,2,FALSE)</f>
        <v>-3.9E-2</v>
      </c>
    </row>
    <row r="261" spans="1:26" x14ac:dyDescent="0.25">
      <c r="A261" t="s">
        <v>469</v>
      </c>
      <c r="B261" s="2">
        <v>0.6743055555555556</v>
      </c>
      <c r="C261" t="s">
        <v>418</v>
      </c>
      <c r="D261" t="s">
        <v>618</v>
      </c>
      <c r="E261" t="s">
        <v>225</v>
      </c>
      <c r="F261" t="s">
        <v>402</v>
      </c>
      <c r="G261">
        <v>3</v>
      </c>
      <c r="H261">
        <v>2</v>
      </c>
      <c r="I261">
        <v>25</v>
      </c>
      <c r="J261">
        <v>38</v>
      </c>
      <c r="K261">
        <v>23</v>
      </c>
      <c r="L261">
        <v>0</v>
      </c>
      <c r="M261">
        <v>85</v>
      </c>
      <c r="N261" t="s">
        <v>29</v>
      </c>
      <c r="O261" t="s">
        <v>29</v>
      </c>
      <c r="P261" t="s">
        <v>29</v>
      </c>
      <c r="Q261" t="s">
        <v>50</v>
      </c>
      <c r="R261" t="s">
        <v>542</v>
      </c>
      <c r="S261">
        <v>1</v>
      </c>
      <c r="T261">
        <v>3.4</v>
      </c>
      <c r="U261">
        <v>19</v>
      </c>
      <c r="V261">
        <f>2.44+1.87</f>
        <v>4.3100000000000005</v>
      </c>
      <c r="W261" t="s">
        <v>619</v>
      </c>
      <c r="Y261" t="str">
        <f t="shared" si="4"/>
        <v>YCW3</v>
      </c>
      <c r="Z261">
        <f>VLOOKUP(Y261,Mang_Elev!$Q:$R,2,FALSE)</f>
        <v>-3.9E-2</v>
      </c>
    </row>
    <row r="262" spans="1:26" x14ac:dyDescent="0.25">
      <c r="A262" t="s">
        <v>469</v>
      </c>
      <c r="B262" s="2">
        <v>0.6743055555555556</v>
      </c>
      <c r="C262" t="s">
        <v>418</v>
      </c>
      <c r="D262" t="s">
        <v>618</v>
      </c>
      <c r="E262" t="s">
        <v>225</v>
      </c>
      <c r="F262" t="s">
        <v>402</v>
      </c>
      <c r="G262">
        <v>3</v>
      </c>
      <c r="H262">
        <v>3</v>
      </c>
      <c r="I262">
        <v>25</v>
      </c>
      <c r="J262">
        <v>38</v>
      </c>
      <c r="K262">
        <v>23</v>
      </c>
      <c r="L262">
        <v>0</v>
      </c>
      <c r="M262">
        <v>85</v>
      </c>
      <c r="N262" t="s">
        <v>29</v>
      </c>
      <c r="O262" t="s">
        <v>29</v>
      </c>
      <c r="P262" t="s">
        <v>29</v>
      </c>
      <c r="Q262" t="s">
        <v>50</v>
      </c>
      <c r="R262" t="s">
        <v>542</v>
      </c>
      <c r="S262">
        <v>3</v>
      </c>
      <c r="T262">
        <v>3.8</v>
      </c>
      <c r="U262">
        <v>73</v>
      </c>
      <c r="V262">
        <f>2.44+1.93</f>
        <v>4.37</v>
      </c>
      <c r="W262" t="s">
        <v>619</v>
      </c>
      <c r="Y262" t="str">
        <f t="shared" si="4"/>
        <v>YCW3</v>
      </c>
      <c r="Z262">
        <f>VLOOKUP(Y262,Mang_Elev!$Q:$R,2,FALSE)</f>
        <v>-3.9E-2</v>
      </c>
    </row>
    <row r="263" spans="1:26" x14ac:dyDescent="0.25">
      <c r="A263" t="s">
        <v>469</v>
      </c>
      <c r="B263" s="2">
        <v>0.6743055555555556</v>
      </c>
      <c r="C263" t="s">
        <v>418</v>
      </c>
      <c r="D263" t="s">
        <v>618</v>
      </c>
      <c r="E263" t="s">
        <v>225</v>
      </c>
      <c r="F263" t="s">
        <v>402</v>
      </c>
      <c r="G263">
        <v>3</v>
      </c>
      <c r="H263">
        <v>4</v>
      </c>
      <c r="I263">
        <v>25</v>
      </c>
      <c r="J263">
        <v>38</v>
      </c>
      <c r="K263">
        <v>23</v>
      </c>
      <c r="L263">
        <v>0</v>
      </c>
      <c r="M263">
        <v>85</v>
      </c>
      <c r="N263" t="s">
        <v>29</v>
      </c>
      <c r="O263" t="s">
        <v>29</v>
      </c>
      <c r="P263" t="s">
        <v>29</v>
      </c>
      <c r="Q263" t="s">
        <v>50</v>
      </c>
      <c r="R263" t="s">
        <v>542</v>
      </c>
      <c r="S263">
        <v>1</v>
      </c>
      <c r="T263">
        <v>3.2</v>
      </c>
      <c r="U263">
        <v>30</v>
      </c>
      <c r="V263">
        <v>4.54</v>
      </c>
      <c r="W263" t="s">
        <v>619</v>
      </c>
      <c r="Y263" t="str">
        <f t="shared" si="4"/>
        <v>YCW3</v>
      </c>
      <c r="Z263">
        <f>VLOOKUP(Y263,Mang_Elev!$Q:$R,2,FALSE)</f>
        <v>-3.9E-2</v>
      </c>
    </row>
    <row r="264" spans="1:26" x14ac:dyDescent="0.25">
      <c r="A264" t="s">
        <v>469</v>
      </c>
      <c r="B264" s="2">
        <v>0.6743055555555556</v>
      </c>
      <c r="C264" t="s">
        <v>418</v>
      </c>
      <c r="D264" t="s">
        <v>618</v>
      </c>
      <c r="E264" t="s">
        <v>225</v>
      </c>
      <c r="F264" t="s">
        <v>402</v>
      </c>
      <c r="G264">
        <v>3</v>
      </c>
      <c r="H264">
        <v>5</v>
      </c>
      <c r="I264">
        <v>25</v>
      </c>
      <c r="J264">
        <v>38</v>
      </c>
      <c r="K264">
        <v>23</v>
      </c>
      <c r="L264">
        <v>0</v>
      </c>
      <c r="M264">
        <v>85</v>
      </c>
      <c r="N264" t="s">
        <v>29</v>
      </c>
      <c r="O264" t="s">
        <v>29</v>
      </c>
      <c r="P264" t="s">
        <v>29</v>
      </c>
      <c r="Q264" t="s">
        <v>50</v>
      </c>
      <c r="R264" t="s">
        <v>542</v>
      </c>
      <c r="S264">
        <v>1</v>
      </c>
      <c r="T264">
        <v>2.5</v>
      </c>
      <c r="U264">
        <v>15</v>
      </c>
      <c r="V264">
        <f>2.44+1.91</f>
        <v>4.3499999999999996</v>
      </c>
      <c r="W264" t="s">
        <v>619</v>
      </c>
      <c r="Y264" t="str">
        <f t="shared" si="4"/>
        <v>YCW3</v>
      </c>
      <c r="Z264">
        <f>VLOOKUP(Y264,Mang_Elev!$Q:$R,2,FALSE)</f>
        <v>-3.9E-2</v>
      </c>
    </row>
    <row r="265" spans="1:26" x14ac:dyDescent="0.25">
      <c r="A265" t="s">
        <v>469</v>
      </c>
      <c r="B265" s="2">
        <v>0.6958333333333333</v>
      </c>
      <c r="C265" t="s">
        <v>418</v>
      </c>
      <c r="D265" t="s">
        <v>618</v>
      </c>
      <c r="E265" t="s">
        <v>225</v>
      </c>
      <c r="F265" t="s">
        <v>402</v>
      </c>
      <c r="G265">
        <v>4</v>
      </c>
      <c r="H265">
        <v>1</v>
      </c>
      <c r="I265">
        <v>25</v>
      </c>
      <c r="J265">
        <v>27</v>
      </c>
      <c r="K265">
        <v>10</v>
      </c>
      <c r="L265">
        <v>0</v>
      </c>
      <c r="M265">
        <v>40</v>
      </c>
      <c r="N265" t="s">
        <v>29</v>
      </c>
      <c r="O265" t="s">
        <v>29</v>
      </c>
      <c r="P265" t="s">
        <v>29</v>
      </c>
      <c r="Q265" t="s">
        <v>50</v>
      </c>
      <c r="R265" t="s">
        <v>542</v>
      </c>
      <c r="S265">
        <v>1</v>
      </c>
      <c r="T265">
        <v>2.8</v>
      </c>
      <c r="U265">
        <v>12.6</v>
      </c>
      <c r="V265">
        <v>3.14</v>
      </c>
      <c r="W265" t="s">
        <v>620</v>
      </c>
      <c r="Y265" t="str">
        <f t="shared" si="4"/>
        <v>YCW4</v>
      </c>
      <c r="Z265">
        <f>VLOOKUP(Y265,Mang_Elev!$Q:$R,2,FALSE)</f>
        <v>0.104</v>
      </c>
    </row>
    <row r="266" spans="1:26" x14ac:dyDescent="0.25">
      <c r="A266" t="s">
        <v>469</v>
      </c>
      <c r="B266" s="2">
        <v>0.6958333333333333</v>
      </c>
      <c r="C266" t="s">
        <v>418</v>
      </c>
      <c r="D266" t="s">
        <v>618</v>
      </c>
      <c r="E266" t="s">
        <v>225</v>
      </c>
      <c r="F266" t="s">
        <v>402</v>
      </c>
      <c r="G266">
        <v>4</v>
      </c>
      <c r="H266">
        <v>2</v>
      </c>
      <c r="I266">
        <v>25</v>
      </c>
      <c r="J266">
        <v>27</v>
      </c>
      <c r="K266">
        <v>10</v>
      </c>
      <c r="L266">
        <v>0</v>
      </c>
      <c r="M266">
        <v>40</v>
      </c>
      <c r="N266" t="s">
        <v>29</v>
      </c>
      <c r="O266" t="s">
        <v>29</v>
      </c>
      <c r="P266" t="s">
        <v>29</v>
      </c>
      <c r="Q266" t="s">
        <v>50</v>
      </c>
      <c r="R266" t="s">
        <v>542</v>
      </c>
      <c r="S266">
        <v>1</v>
      </c>
      <c r="T266">
        <v>2.8</v>
      </c>
      <c r="U266">
        <v>16.5</v>
      </c>
      <c r="V266">
        <f>2.44+1.91</f>
        <v>4.3499999999999996</v>
      </c>
      <c r="W266" t="s">
        <v>620</v>
      </c>
      <c r="Y266" t="str">
        <f t="shared" si="4"/>
        <v>YCW4</v>
      </c>
      <c r="Z266">
        <f>VLOOKUP(Y266,Mang_Elev!$Q:$R,2,FALSE)</f>
        <v>0.104</v>
      </c>
    </row>
    <row r="267" spans="1:26" x14ac:dyDescent="0.25">
      <c r="A267" t="s">
        <v>469</v>
      </c>
      <c r="B267" s="2">
        <v>0.6958333333333333</v>
      </c>
      <c r="C267" t="s">
        <v>418</v>
      </c>
      <c r="D267" t="s">
        <v>618</v>
      </c>
      <c r="E267" t="s">
        <v>225</v>
      </c>
      <c r="F267" t="s">
        <v>402</v>
      </c>
      <c r="G267">
        <v>4</v>
      </c>
      <c r="H267">
        <v>3</v>
      </c>
      <c r="I267">
        <v>25</v>
      </c>
      <c r="J267">
        <v>27</v>
      </c>
      <c r="K267">
        <v>10</v>
      </c>
      <c r="L267">
        <v>0</v>
      </c>
      <c r="M267">
        <v>40</v>
      </c>
      <c r="N267" t="s">
        <v>29</v>
      </c>
      <c r="O267" t="s">
        <v>29</v>
      </c>
      <c r="P267" t="s">
        <v>29</v>
      </c>
      <c r="Q267" t="s">
        <v>50</v>
      </c>
      <c r="R267" t="s">
        <v>542</v>
      </c>
      <c r="S267">
        <v>2</v>
      </c>
      <c r="T267">
        <v>2.7</v>
      </c>
      <c r="U267">
        <v>14.1</v>
      </c>
      <c r="V267">
        <v>3.64</v>
      </c>
      <c r="W267" t="s">
        <v>620</v>
      </c>
      <c r="Y267" t="str">
        <f t="shared" si="4"/>
        <v>YCW4</v>
      </c>
      <c r="Z267">
        <f>VLOOKUP(Y267,Mang_Elev!$Q:$R,2,FALSE)</f>
        <v>0.104</v>
      </c>
    </row>
    <row r="268" spans="1:26" x14ac:dyDescent="0.25">
      <c r="A268" t="s">
        <v>469</v>
      </c>
      <c r="B268" s="2">
        <v>0.6958333333333333</v>
      </c>
      <c r="C268" t="s">
        <v>418</v>
      </c>
      <c r="D268" t="s">
        <v>618</v>
      </c>
      <c r="E268" t="s">
        <v>225</v>
      </c>
      <c r="F268" t="s">
        <v>402</v>
      </c>
      <c r="G268">
        <v>4</v>
      </c>
      <c r="H268">
        <v>4</v>
      </c>
      <c r="I268">
        <v>25</v>
      </c>
      <c r="J268">
        <v>27</v>
      </c>
      <c r="K268">
        <v>10</v>
      </c>
      <c r="L268">
        <v>0</v>
      </c>
      <c r="M268">
        <v>40</v>
      </c>
      <c r="N268" t="s">
        <v>29</v>
      </c>
      <c r="O268" t="s">
        <v>29</v>
      </c>
      <c r="P268" t="s">
        <v>29</v>
      </c>
      <c r="Q268" t="s">
        <v>50</v>
      </c>
      <c r="R268" t="s">
        <v>542</v>
      </c>
      <c r="S268">
        <v>1</v>
      </c>
      <c r="T268">
        <v>2.2999999999999998</v>
      </c>
      <c r="U268">
        <v>16.3</v>
      </c>
      <c r="V268">
        <v>3.51</v>
      </c>
      <c r="W268" t="s">
        <v>620</v>
      </c>
      <c r="Y268" t="str">
        <f t="shared" si="4"/>
        <v>YCW4</v>
      </c>
      <c r="Z268">
        <f>VLOOKUP(Y268,Mang_Elev!$Q:$R,2,FALSE)</f>
        <v>0.104</v>
      </c>
    </row>
    <row r="269" spans="1:26" x14ac:dyDescent="0.25">
      <c r="A269" t="s">
        <v>469</v>
      </c>
      <c r="B269" s="2">
        <v>0.6958333333333333</v>
      </c>
      <c r="C269" t="s">
        <v>418</v>
      </c>
      <c r="D269" t="s">
        <v>618</v>
      </c>
      <c r="E269" t="s">
        <v>225</v>
      </c>
      <c r="F269" t="s">
        <v>402</v>
      </c>
      <c r="G269">
        <v>4</v>
      </c>
      <c r="H269">
        <v>5</v>
      </c>
      <c r="I269">
        <v>25</v>
      </c>
      <c r="J269">
        <v>27</v>
      </c>
      <c r="K269">
        <v>10</v>
      </c>
      <c r="L269">
        <v>0</v>
      </c>
      <c r="M269">
        <v>40</v>
      </c>
      <c r="N269" t="s">
        <v>29</v>
      </c>
      <c r="O269" t="s">
        <v>29</v>
      </c>
      <c r="P269" t="s">
        <v>29</v>
      </c>
      <c r="Q269" t="s">
        <v>50</v>
      </c>
      <c r="R269" t="s">
        <v>542</v>
      </c>
      <c r="S269">
        <v>1</v>
      </c>
      <c r="T269">
        <v>3.6</v>
      </c>
      <c r="U269">
        <v>20.2</v>
      </c>
      <c r="V269">
        <f>2.44+1.59</f>
        <v>4.03</v>
      </c>
      <c r="W269" t="s">
        <v>620</v>
      </c>
      <c r="Y269" t="str">
        <f t="shared" si="4"/>
        <v>YCW4</v>
      </c>
      <c r="Z269">
        <f>VLOOKUP(Y269,Mang_Elev!$Q:$R,2,FALSE)</f>
        <v>0.104</v>
      </c>
    </row>
    <row r="270" spans="1:26" x14ac:dyDescent="0.25">
      <c r="A270" t="s">
        <v>469</v>
      </c>
      <c r="B270" s="2">
        <v>0.58958333333333335</v>
      </c>
      <c r="C270" t="s">
        <v>418</v>
      </c>
      <c r="D270" t="s">
        <v>618</v>
      </c>
      <c r="E270" t="s">
        <v>225</v>
      </c>
      <c r="F270" t="s">
        <v>402</v>
      </c>
      <c r="G270">
        <v>1</v>
      </c>
      <c r="H270">
        <v>1</v>
      </c>
      <c r="I270">
        <v>100</v>
      </c>
      <c r="J270">
        <v>26</v>
      </c>
      <c r="K270">
        <v>7</v>
      </c>
      <c r="L270">
        <v>0</v>
      </c>
      <c r="M270">
        <v>15</v>
      </c>
      <c r="N270" t="s">
        <v>29</v>
      </c>
      <c r="O270" t="s">
        <v>29</v>
      </c>
      <c r="P270" t="s">
        <v>29</v>
      </c>
      <c r="Q270" t="s">
        <v>50</v>
      </c>
      <c r="R270" t="s">
        <v>542</v>
      </c>
      <c r="S270">
        <v>2</v>
      </c>
      <c r="T270">
        <v>3.9</v>
      </c>
      <c r="U270">
        <v>34.4</v>
      </c>
      <c r="V270">
        <v>2.88</v>
      </c>
      <c r="W270" t="s">
        <v>621</v>
      </c>
      <c r="Y270" t="str">
        <f t="shared" si="4"/>
        <v>YCW1</v>
      </c>
      <c r="Z270">
        <f>VLOOKUP(Y270,Mang_Elev!$Q:$R,2,FALSE)</f>
        <v>-0.443</v>
      </c>
    </row>
    <row r="271" spans="1:26" x14ac:dyDescent="0.25">
      <c r="A271" t="s">
        <v>469</v>
      </c>
      <c r="B271" s="2">
        <v>0.58958333333333335</v>
      </c>
      <c r="C271" t="s">
        <v>418</v>
      </c>
      <c r="D271" t="s">
        <v>618</v>
      </c>
      <c r="E271" t="s">
        <v>225</v>
      </c>
      <c r="F271" t="s">
        <v>402</v>
      </c>
      <c r="G271">
        <v>1</v>
      </c>
      <c r="H271">
        <v>2</v>
      </c>
      <c r="I271">
        <v>100</v>
      </c>
      <c r="J271">
        <v>26</v>
      </c>
      <c r="K271">
        <v>7</v>
      </c>
      <c r="L271">
        <v>0</v>
      </c>
      <c r="M271">
        <v>15</v>
      </c>
      <c r="N271" t="s">
        <v>29</v>
      </c>
      <c r="O271" t="s">
        <v>29</v>
      </c>
      <c r="P271" t="s">
        <v>29</v>
      </c>
      <c r="Q271" t="s">
        <v>50</v>
      </c>
      <c r="R271" t="s">
        <v>542</v>
      </c>
      <c r="S271">
        <v>3</v>
      </c>
      <c r="T271">
        <v>4</v>
      </c>
      <c r="U271">
        <v>25</v>
      </c>
      <c r="V271">
        <v>3.93</v>
      </c>
      <c r="W271" t="s">
        <v>621</v>
      </c>
      <c r="Y271" t="str">
        <f t="shared" si="4"/>
        <v>YCW1</v>
      </c>
      <c r="Z271">
        <f>VLOOKUP(Y271,Mang_Elev!$Q:$R,2,FALSE)</f>
        <v>-0.443</v>
      </c>
    </row>
    <row r="272" spans="1:26" x14ac:dyDescent="0.25">
      <c r="A272" t="s">
        <v>469</v>
      </c>
      <c r="B272" s="2">
        <v>0.58958333333333335</v>
      </c>
      <c r="C272" t="s">
        <v>418</v>
      </c>
      <c r="D272" t="s">
        <v>618</v>
      </c>
      <c r="E272" t="s">
        <v>225</v>
      </c>
      <c r="F272" t="s">
        <v>402</v>
      </c>
      <c r="G272">
        <v>1</v>
      </c>
      <c r="H272">
        <v>3</v>
      </c>
      <c r="I272">
        <v>100</v>
      </c>
      <c r="J272">
        <v>26</v>
      </c>
      <c r="K272">
        <v>7</v>
      </c>
      <c r="L272">
        <v>0</v>
      </c>
      <c r="M272">
        <v>15</v>
      </c>
      <c r="N272" t="s">
        <v>29</v>
      </c>
      <c r="O272" t="s">
        <v>29</v>
      </c>
      <c r="P272" t="s">
        <v>29</v>
      </c>
      <c r="Q272" t="s">
        <v>50</v>
      </c>
      <c r="R272" t="s">
        <v>542</v>
      </c>
      <c r="S272">
        <v>2</v>
      </c>
      <c r="T272">
        <v>2.5</v>
      </c>
      <c r="U272">
        <v>22.3</v>
      </c>
      <c r="V272">
        <v>3.33</v>
      </c>
      <c r="W272" t="s">
        <v>621</v>
      </c>
      <c r="Y272" t="str">
        <f t="shared" si="4"/>
        <v>YCW1</v>
      </c>
      <c r="Z272">
        <f>VLOOKUP(Y272,Mang_Elev!$Q:$R,2,FALSE)</f>
        <v>-0.443</v>
      </c>
    </row>
    <row r="273" spans="1:26" x14ac:dyDescent="0.25">
      <c r="A273" t="s">
        <v>469</v>
      </c>
      <c r="B273" s="2">
        <v>0.58958333333333335</v>
      </c>
      <c r="C273" t="s">
        <v>418</v>
      </c>
      <c r="D273" t="s">
        <v>618</v>
      </c>
      <c r="E273" t="s">
        <v>225</v>
      </c>
      <c r="F273" t="s">
        <v>402</v>
      </c>
      <c r="G273">
        <v>1</v>
      </c>
      <c r="H273">
        <v>4</v>
      </c>
      <c r="I273">
        <v>100</v>
      </c>
      <c r="J273">
        <v>26</v>
      </c>
      <c r="K273">
        <v>7</v>
      </c>
      <c r="L273">
        <v>0</v>
      </c>
      <c r="M273">
        <v>15</v>
      </c>
      <c r="N273" t="s">
        <v>29</v>
      </c>
      <c r="O273" t="s">
        <v>29</v>
      </c>
      <c r="P273" t="s">
        <v>29</v>
      </c>
      <c r="Q273" t="s">
        <v>50</v>
      </c>
      <c r="R273" t="s">
        <v>542</v>
      </c>
      <c r="S273">
        <v>3</v>
      </c>
      <c r="T273">
        <v>3.5</v>
      </c>
      <c r="U273">
        <v>19</v>
      </c>
      <c r="V273">
        <v>2.9</v>
      </c>
      <c r="W273" t="s">
        <v>621</v>
      </c>
      <c r="Y273" t="str">
        <f t="shared" si="4"/>
        <v>YCW1</v>
      </c>
      <c r="Z273">
        <f>VLOOKUP(Y273,Mang_Elev!$Q:$R,2,FALSE)</f>
        <v>-0.443</v>
      </c>
    </row>
    <row r="274" spans="1:26" x14ac:dyDescent="0.25">
      <c r="A274" t="s">
        <v>469</v>
      </c>
      <c r="B274" s="2">
        <v>0.58958333333333335</v>
      </c>
      <c r="C274" t="s">
        <v>418</v>
      </c>
      <c r="D274" t="s">
        <v>618</v>
      </c>
      <c r="E274" t="s">
        <v>225</v>
      </c>
      <c r="F274" t="s">
        <v>402</v>
      </c>
      <c r="G274">
        <v>1</v>
      </c>
      <c r="H274">
        <v>5</v>
      </c>
      <c r="I274">
        <v>100</v>
      </c>
      <c r="J274">
        <v>26</v>
      </c>
      <c r="K274">
        <v>7</v>
      </c>
      <c r="L274">
        <v>0</v>
      </c>
      <c r="M274">
        <v>15</v>
      </c>
      <c r="N274" t="s">
        <v>29</v>
      </c>
      <c r="O274" t="s">
        <v>29</v>
      </c>
      <c r="P274" t="s">
        <v>29</v>
      </c>
      <c r="Q274" t="s">
        <v>50</v>
      </c>
      <c r="R274" t="s">
        <v>542</v>
      </c>
      <c r="S274">
        <v>1</v>
      </c>
      <c r="T274">
        <v>3.5</v>
      </c>
      <c r="U274">
        <v>15.6</v>
      </c>
      <c r="V274">
        <v>3.04</v>
      </c>
      <c r="W274" t="s">
        <v>621</v>
      </c>
      <c r="X274" s="11" t="s">
        <v>622</v>
      </c>
      <c r="Y274" t="str">
        <f t="shared" si="4"/>
        <v>YCW1</v>
      </c>
      <c r="Z274">
        <f>VLOOKUP(Y274,Mang_Elev!$Q:$R,2,FALSE)</f>
        <v>-0.443</v>
      </c>
    </row>
    <row r="275" spans="1:26" x14ac:dyDescent="0.25">
      <c r="A275" t="s">
        <v>469</v>
      </c>
      <c r="B275" s="2">
        <v>0.62777777777777777</v>
      </c>
      <c r="C275" t="s">
        <v>418</v>
      </c>
      <c r="D275" t="s">
        <v>618</v>
      </c>
      <c r="E275" t="s">
        <v>225</v>
      </c>
      <c r="F275" t="s">
        <v>402</v>
      </c>
      <c r="G275">
        <v>2</v>
      </c>
      <c r="H275">
        <v>1</v>
      </c>
      <c r="I275">
        <v>100</v>
      </c>
      <c r="J275">
        <v>23</v>
      </c>
      <c r="K275">
        <v>6</v>
      </c>
      <c r="L275">
        <v>0</v>
      </c>
      <c r="M275">
        <v>30</v>
      </c>
      <c r="N275" t="s">
        <v>29</v>
      </c>
      <c r="O275" t="s">
        <v>29</v>
      </c>
      <c r="P275" t="s">
        <v>29</v>
      </c>
      <c r="Q275" t="s">
        <v>50</v>
      </c>
      <c r="R275" t="s">
        <v>542</v>
      </c>
      <c r="S275">
        <v>4</v>
      </c>
      <c r="T275">
        <v>3.6</v>
      </c>
      <c r="U275">
        <v>26</v>
      </c>
      <c r="V275">
        <f>0.58+2.44</f>
        <v>3.02</v>
      </c>
      <c r="W275" t="s">
        <v>623</v>
      </c>
      <c r="Y275" t="str">
        <f t="shared" si="4"/>
        <v>YCW2</v>
      </c>
      <c r="Z275">
        <f>VLOOKUP(Y275,Mang_Elev!$Q:$R,2,FALSE)</f>
        <v>4.5999999999999999E-2</v>
      </c>
    </row>
    <row r="276" spans="1:26" x14ac:dyDescent="0.25">
      <c r="A276" t="s">
        <v>469</v>
      </c>
      <c r="B276" s="2">
        <v>0.62777777777777777</v>
      </c>
      <c r="C276" t="s">
        <v>418</v>
      </c>
      <c r="D276" t="s">
        <v>618</v>
      </c>
      <c r="E276" t="s">
        <v>225</v>
      </c>
      <c r="F276" t="s">
        <v>402</v>
      </c>
      <c r="G276">
        <v>2</v>
      </c>
      <c r="H276">
        <v>2</v>
      </c>
      <c r="I276">
        <v>100</v>
      </c>
      <c r="J276">
        <v>23</v>
      </c>
      <c r="K276">
        <v>6</v>
      </c>
      <c r="L276">
        <v>0</v>
      </c>
      <c r="M276">
        <v>30</v>
      </c>
      <c r="N276" t="s">
        <v>29</v>
      </c>
      <c r="O276" t="s">
        <v>29</v>
      </c>
      <c r="P276" t="s">
        <v>29</v>
      </c>
      <c r="Q276" t="s">
        <v>50</v>
      </c>
      <c r="R276" t="s">
        <v>542</v>
      </c>
      <c r="S276">
        <v>6</v>
      </c>
      <c r="T276">
        <v>4</v>
      </c>
      <c r="U276">
        <v>28.4</v>
      </c>
      <c r="V276">
        <f>0.94+2.44</f>
        <v>3.38</v>
      </c>
      <c r="W276" t="s">
        <v>623</v>
      </c>
      <c r="Y276" t="str">
        <f t="shared" si="4"/>
        <v>YCW2</v>
      </c>
      <c r="Z276">
        <f>VLOOKUP(Y276,Mang_Elev!$Q:$R,2,FALSE)</f>
        <v>4.5999999999999999E-2</v>
      </c>
    </row>
    <row r="277" spans="1:26" x14ac:dyDescent="0.25">
      <c r="A277" t="s">
        <v>469</v>
      </c>
      <c r="B277" s="2">
        <v>0.62777777777777777</v>
      </c>
      <c r="C277" t="s">
        <v>418</v>
      </c>
      <c r="D277" t="s">
        <v>618</v>
      </c>
      <c r="E277" t="s">
        <v>225</v>
      </c>
      <c r="F277" t="s">
        <v>402</v>
      </c>
      <c r="G277">
        <v>2</v>
      </c>
      <c r="H277">
        <v>3</v>
      </c>
      <c r="I277">
        <v>100</v>
      </c>
      <c r="J277">
        <v>23</v>
      </c>
      <c r="K277">
        <v>6</v>
      </c>
      <c r="L277">
        <v>0</v>
      </c>
      <c r="M277">
        <v>30</v>
      </c>
      <c r="N277" t="s">
        <v>29</v>
      </c>
      <c r="O277" t="s">
        <v>29</v>
      </c>
      <c r="P277" t="s">
        <v>29</v>
      </c>
      <c r="Q277" t="s">
        <v>50</v>
      </c>
      <c r="R277" t="s">
        <v>542</v>
      </c>
      <c r="S277">
        <v>2</v>
      </c>
      <c r="T277">
        <v>4.0999999999999996</v>
      </c>
      <c r="U277">
        <v>21.2</v>
      </c>
      <c r="V277">
        <v>3.69</v>
      </c>
      <c r="W277" t="s">
        <v>623</v>
      </c>
      <c r="Y277" t="str">
        <f t="shared" si="4"/>
        <v>YCW2</v>
      </c>
      <c r="Z277">
        <f>VLOOKUP(Y277,Mang_Elev!$Q:$R,2,FALSE)</f>
        <v>4.5999999999999999E-2</v>
      </c>
    </row>
    <row r="278" spans="1:26" x14ac:dyDescent="0.25">
      <c r="A278" t="s">
        <v>469</v>
      </c>
      <c r="B278" s="2">
        <v>0.62777777777777777</v>
      </c>
      <c r="C278" t="s">
        <v>418</v>
      </c>
      <c r="D278" t="s">
        <v>618</v>
      </c>
      <c r="E278" t="s">
        <v>225</v>
      </c>
      <c r="F278" t="s">
        <v>402</v>
      </c>
      <c r="G278">
        <v>2</v>
      </c>
      <c r="H278">
        <v>4</v>
      </c>
      <c r="I278">
        <v>100</v>
      </c>
      <c r="J278">
        <v>23</v>
      </c>
      <c r="K278">
        <v>6</v>
      </c>
      <c r="L278">
        <v>0</v>
      </c>
      <c r="M278">
        <v>30</v>
      </c>
      <c r="N278" t="s">
        <v>29</v>
      </c>
      <c r="O278" t="s">
        <v>29</v>
      </c>
      <c r="P278" t="s">
        <v>29</v>
      </c>
      <c r="Q278" t="s">
        <v>50</v>
      </c>
      <c r="R278" t="s">
        <v>542</v>
      </c>
      <c r="S278">
        <v>1</v>
      </c>
      <c r="T278">
        <v>3.1</v>
      </c>
      <c r="U278">
        <v>15.8</v>
      </c>
      <c r="V278">
        <v>3.1</v>
      </c>
      <c r="W278" t="s">
        <v>623</v>
      </c>
      <c r="Y278" t="str">
        <f t="shared" si="4"/>
        <v>YCW2</v>
      </c>
      <c r="Z278">
        <f>VLOOKUP(Y278,Mang_Elev!$Q:$R,2,FALSE)</f>
        <v>4.5999999999999999E-2</v>
      </c>
    </row>
    <row r="279" spans="1:26" x14ac:dyDescent="0.25">
      <c r="A279" t="s">
        <v>469</v>
      </c>
      <c r="B279" s="2">
        <v>0.62777777777777777</v>
      </c>
      <c r="C279" t="s">
        <v>418</v>
      </c>
      <c r="D279" t="s">
        <v>618</v>
      </c>
      <c r="E279" t="s">
        <v>225</v>
      </c>
      <c r="F279" t="s">
        <v>402</v>
      </c>
      <c r="G279">
        <v>2</v>
      </c>
      <c r="H279">
        <v>5</v>
      </c>
      <c r="I279">
        <v>100</v>
      </c>
      <c r="J279">
        <v>23</v>
      </c>
      <c r="K279">
        <v>6</v>
      </c>
      <c r="L279">
        <v>0</v>
      </c>
      <c r="M279">
        <v>30</v>
      </c>
      <c r="N279" t="s">
        <v>29</v>
      </c>
      <c r="O279" t="s">
        <v>29</v>
      </c>
      <c r="P279" t="s">
        <v>29</v>
      </c>
      <c r="Q279" t="s">
        <v>50</v>
      </c>
      <c r="R279" t="s">
        <v>542</v>
      </c>
      <c r="S279">
        <v>2</v>
      </c>
      <c r="T279">
        <v>6.3</v>
      </c>
      <c r="U279">
        <v>29.7</v>
      </c>
      <c r="V279">
        <v>3.94</v>
      </c>
      <c r="W279" t="s">
        <v>623</v>
      </c>
      <c r="Y279" t="str">
        <f t="shared" si="4"/>
        <v>YCW2</v>
      </c>
      <c r="Z279">
        <f>VLOOKUP(Y279,Mang_Elev!$Q:$R,2,FALSE)</f>
        <v>4.5999999999999999E-2</v>
      </c>
    </row>
    <row r="280" spans="1:26" x14ac:dyDescent="0.25">
      <c r="A280" t="s">
        <v>469</v>
      </c>
      <c r="B280" s="2">
        <v>0.62777777777777777</v>
      </c>
      <c r="C280" t="s">
        <v>418</v>
      </c>
      <c r="D280" t="s">
        <v>618</v>
      </c>
      <c r="E280" t="s">
        <v>225</v>
      </c>
      <c r="F280" t="s">
        <v>402</v>
      </c>
      <c r="G280">
        <v>2</v>
      </c>
      <c r="H280">
        <v>1</v>
      </c>
      <c r="I280">
        <v>100</v>
      </c>
      <c r="J280">
        <v>23</v>
      </c>
      <c r="K280">
        <v>6</v>
      </c>
      <c r="L280">
        <v>0</v>
      </c>
      <c r="M280">
        <v>30</v>
      </c>
      <c r="N280" t="s">
        <v>50</v>
      </c>
      <c r="O280" t="s">
        <v>29</v>
      </c>
      <c r="P280" t="s">
        <v>29</v>
      </c>
      <c r="Q280" t="s">
        <v>29</v>
      </c>
      <c r="R280" t="s">
        <v>597</v>
      </c>
      <c r="S280">
        <v>1</v>
      </c>
      <c r="T280">
        <v>1.5</v>
      </c>
      <c r="U280">
        <v>9.9</v>
      </c>
      <c r="V280">
        <v>2.4</v>
      </c>
      <c r="W280" t="s">
        <v>623</v>
      </c>
      <c r="Y280" t="str">
        <f t="shared" si="4"/>
        <v>YCW2</v>
      </c>
      <c r="Z280">
        <f>VLOOKUP(Y280,Mang_Elev!$Q:$R,2,FALSE)</f>
        <v>4.5999999999999999E-2</v>
      </c>
    </row>
    <row r="281" spans="1:26" x14ac:dyDescent="0.25">
      <c r="A281" t="s">
        <v>469</v>
      </c>
      <c r="B281" s="2">
        <v>0.62777777777777777</v>
      </c>
      <c r="C281" t="s">
        <v>418</v>
      </c>
      <c r="D281" t="s">
        <v>618</v>
      </c>
      <c r="E281" t="s">
        <v>225</v>
      </c>
      <c r="F281" t="s">
        <v>402</v>
      </c>
      <c r="G281">
        <v>2</v>
      </c>
      <c r="H281">
        <v>2</v>
      </c>
      <c r="I281">
        <v>100</v>
      </c>
      <c r="J281">
        <v>23</v>
      </c>
      <c r="K281">
        <v>6</v>
      </c>
      <c r="L281">
        <v>0</v>
      </c>
      <c r="M281">
        <v>30</v>
      </c>
      <c r="N281" t="s">
        <v>50</v>
      </c>
      <c r="O281" t="s">
        <v>29</v>
      </c>
      <c r="P281" t="s">
        <v>29</v>
      </c>
      <c r="Q281" t="s">
        <v>29</v>
      </c>
      <c r="R281" t="s">
        <v>597</v>
      </c>
      <c r="S281">
        <v>1</v>
      </c>
      <c r="T281">
        <v>1.4</v>
      </c>
      <c r="U281">
        <v>10.8</v>
      </c>
      <c r="V281">
        <v>2.1</v>
      </c>
      <c r="W281" t="s">
        <v>623</v>
      </c>
      <c r="Y281" t="str">
        <f t="shared" si="4"/>
        <v>YCW2</v>
      </c>
      <c r="Z281">
        <f>VLOOKUP(Y281,Mang_Elev!$Q:$R,2,FALSE)</f>
        <v>4.5999999999999999E-2</v>
      </c>
    </row>
    <row r="282" spans="1:26" x14ac:dyDescent="0.25">
      <c r="A282" t="s">
        <v>469</v>
      </c>
      <c r="B282" s="2">
        <v>0.62777777777777777</v>
      </c>
      <c r="C282" t="s">
        <v>418</v>
      </c>
      <c r="D282" t="s">
        <v>618</v>
      </c>
      <c r="E282" t="s">
        <v>225</v>
      </c>
      <c r="F282" t="s">
        <v>402</v>
      </c>
      <c r="G282">
        <v>2</v>
      </c>
      <c r="H282">
        <v>3</v>
      </c>
      <c r="I282">
        <v>100</v>
      </c>
      <c r="J282">
        <v>23</v>
      </c>
      <c r="K282">
        <v>6</v>
      </c>
      <c r="L282">
        <v>0</v>
      </c>
      <c r="M282">
        <v>30</v>
      </c>
      <c r="N282" t="s">
        <v>50</v>
      </c>
      <c r="O282" t="s">
        <v>29</v>
      </c>
      <c r="P282" t="s">
        <v>29</v>
      </c>
      <c r="Q282" t="s">
        <v>29</v>
      </c>
      <c r="R282" t="s">
        <v>597</v>
      </c>
      <c r="S282">
        <v>1</v>
      </c>
      <c r="T282">
        <v>1.1000000000000001</v>
      </c>
      <c r="U282">
        <v>17.399999999999999</v>
      </c>
      <c r="V282">
        <v>2.12</v>
      </c>
      <c r="W282" t="s">
        <v>623</v>
      </c>
      <c r="Y282" t="str">
        <f t="shared" si="4"/>
        <v>YCW2</v>
      </c>
      <c r="Z282">
        <f>VLOOKUP(Y282,Mang_Elev!$Q:$R,2,FALSE)</f>
        <v>4.5999999999999999E-2</v>
      </c>
    </row>
    <row r="283" spans="1:26" x14ac:dyDescent="0.25">
      <c r="A283" t="s">
        <v>469</v>
      </c>
      <c r="B283" s="2">
        <v>0.62777777777777777</v>
      </c>
      <c r="C283" t="s">
        <v>418</v>
      </c>
      <c r="D283" t="s">
        <v>618</v>
      </c>
      <c r="E283" t="s">
        <v>225</v>
      </c>
      <c r="F283" t="s">
        <v>402</v>
      </c>
      <c r="G283">
        <v>2</v>
      </c>
      <c r="H283">
        <v>4</v>
      </c>
      <c r="I283">
        <v>100</v>
      </c>
      <c r="J283">
        <v>23</v>
      </c>
      <c r="K283">
        <v>6</v>
      </c>
      <c r="L283">
        <v>0</v>
      </c>
      <c r="M283">
        <v>30</v>
      </c>
      <c r="N283" t="s">
        <v>50</v>
      </c>
      <c r="O283" t="s">
        <v>29</v>
      </c>
      <c r="P283" t="s">
        <v>29</v>
      </c>
      <c r="Q283" t="s">
        <v>29</v>
      </c>
      <c r="R283" t="s">
        <v>597</v>
      </c>
      <c r="S283">
        <v>2</v>
      </c>
      <c r="T283">
        <v>1.1000000000000001</v>
      </c>
      <c r="U283">
        <v>26</v>
      </c>
      <c r="V283">
        <v>1.2</v>
      </c>
      <c r="W283" t="s">
        <v>623</v>
      </c>
      <c r="X283" s="11" t="s">
        <v>624</v>
      </c>
      <c r="Y283" t="str">
        <f t="shared" si="4"/>
        <v>YCW2</v>
      </c>
      <c r="Z283">
        <f>VLOOKUP(Y283,Mang_Elev!$Q:$R,2,FALSE)</f>
        <v>4.5999999999999999E-2</v>
      </c>
    </row>
    <row r="284" spans="1:26" x14ac:dyDescent="0.25">
      <c r="A284" t="s">
        <v>469</v>
      </c>
      <c r="B284" s="2">
        <v>0.62777777777777777</v>
      </c>
      <c r="C284" t="s">
        <v>418</v>
      </c>
      <c r="D284" t="s">
        <v>618</v>
      </c>
      <c r="E284" t="s">
        <v>225</v>
      </c>
      <c r="F284" t="s">
        <v>402</v>
      </c>
      <c r="G284">
        <v>2</v>
      </c>
      <c r="H284">
        <v>5</v>
      </c>
      <c r="I284">
        <v>100</v>
      </c>
      <c r="J284">
        <v>23</v>
      </c>
      <c r="K284">
        <v>6</v>
      </c>
      <c r="L284">
        <v>0</v>
      </c>
      <c r="M284">
        <v>30</v>
      </c>
      <c r="N284" t="s">
        <v>50</v>
      </c>
      <c r="O284" t="s">
        <v>29</v>
      </c>
      <c r="P284" t="s">
        <v>29</v>
      </c>
      <c r="Q284" t="s">
        <v>29</v>
      </c>
      <c r="R284" t="s">
        <v>597</v>
      </c>
      <c r="S284">
        <v>5</v>
      </c>
      <c r="T284">
        <v>1.3</v>
      </c>
      <c r="U284">
        <v>19.5</v>
      </c>
      <c r="V284">
        <v>1.66</v>
      </c>
      <c r="W284" t="s">
        <v>623</v>
      </c>
      <c r="Y284" t="str">
        <f t="shared" si="4"/>
        <v>YCW2</v>
      </c>
      <c r="Z284">
        <f>VLOOKUP(Y284,Mang_Elev!$Q:$R,2,FALSE)</f>
        <v>4.5999999999999999E-2</v>
      </c>
    </row>
    <row r="285" spans="1:26" x14ac:dyDescent="0.25">
      <c r="A285" t="s">
        <v>476</v>
      </c>
      <c r="B285" s="2">
        <v>0.3840277777777778</v>
      </c>
      <c r="D285" t="s">
        <v>477</v>
      </c>
      <c r="E285" t="s">
        <v>225</v>
      </c>
      <c r="F285" t="s">
        <v>231</v>
      </c>
      <c r="G285">
        <v>3</v>
      </c>
      <c r="H285">
        <v>1</v>
      </c>
      <c r="I285">
        <v>100</v>
      </c>
      <c r="J285">
        <v>32</v>
      </c>
      <c r="K285">
        <v>40</v>
      </c>
      <c r="L285">
        <v>3</v>
      </c>
      <c r="M285">
        <v>85</v>
      </c>
      <c r="N285" t="s">
        <v>29</v>
      </c>
      <c r="O285" t="s">
        <v>29</v>
      </c>
      <c r="P285" t="s">
        <v>29</v>
      </c>
      <c r="Q285" t="s">
        <v>50</v>
      </c>
      <c r="R285" t="s">
        <v>542</v>
      </c>
      <c r="S285">
        <v>1</v>
      </c>
      <c r="T285">
        <v>13</v>
      </c>
      <c r="U285">
        <v>51</v>
      </c>
      <c r="V285">
        <v>8.5</v>
      </c>
      <c r="W285" t="s">
        <v>625</v>
      </c>
      <c r="Y285" t="str">
        <f t="shared" si="4"/>
        <v>VSR3</v>
      </c>
      <c r="Z285">
        <f>VLOOKUP(Y285,Mang_Elev!$Q:$R,2,FALSE)</f>
        <v>0.77999997138977095</v>
      </c>
    </row>
    <row r="286" spans="1:26" x14ac:dyDescent="0.25">
      <c r="A286" t="s">
        <v>476</v>
      </c>
      <c r="B286" s="2">
        <v>0.3840277777777778</v>
      </c>
      <c r="D286" t="s">
        <v>477</v>
      </c>
      <c r="E286" t="s">
        <v>225</v>
      </c>
      <c r="F286" t="s">
        <v>231</v>
      </c>
      <c r="G286">
        <v>3</v>
      </c>
      <c r="H286">
        <v>2</v>
      </c>
      <c r="I286">
        <v>100</v>
      </c>
      <c r="J286">
        <v>32</v>
      </c>
      <c r="K286">
        <v>40</v>
      </c>
      <c r="L286">
        <v>3</v>
      </c>
      <c r="M286">
        <v>85</v>
      </c>
      <c r="N286" t="s">
        <v>29</v>
      </c>
      <c r="O286" t="s">
        <v>29</v>
      </c>
      <c r="P286" t="s">
        <v>29</v>
      </c>
      <c r="Q286" t="s">
        <v>50</v>
      </c>
      <c r="R286" t="s">
        <v>542</v>
      </c>
      <c r="S286">
        <v>2</v>
      </c>
      <c r="T286">
        <v>20</v>
      </c>
      <c r="U286">
        <v>73</v>
      </c>
      <c r="V286">
        <v>8.5</v>
      </c>
      <c r="W286" t="s">
        <v>625</v>
      </c>
      <c r="Y286" t="str">
        <f t="shared" si="4"/>
        <v>VSR3</v>
      </c>
      <c r="Z286">
        <f>VLOOKUP(Y286,Mang_Elev!$Q:$R,2,FALSE)</f>
        <v>0.77999997138977095</v>
      </c>
    </row>
    <row r="287" spans="1:26" x14ac:dyDescent="0.25">
      <c r="A287" t="s">
        <v>476</v>
      </c>
      <c r="B287" s="2">
        <v>0.3840277777777778</v>
      </c>
      <c r="D287" t="s">
        <v>477</v>
      </c>
      <c r="E287" t="s">
        <v>225</v>
      </c>
      <c r="F287" t="s">
        <v>231</v>
      </c>
      <c r="G287">
        <v>3</v>
      </c>
      <c r="H287">
        <v>3</v>
      </c>
      <c r="I287">
        <v>100</v>
      </c>
      <c r="J287">
        <v>32</v>
      </c>
      <c r="K287">
        <v>40</v>
      </c>
      <c r="L287">
        <v>3</v>
      </c>
      <c r="M287">
        <v>85</v>
      </c>
      <c r="N287" t="s">
        <v>29</v>
      </c>
      <c r="O287" t="s">
        <v>29</v>
      </c>
      <c r="P287" t="s">
        <v>29</v>
      </c>
      <c r="Q287" t="s">
        <v>50</v>
      </c>
      <c r="R287" t="s">
        <v>542</v>
      </c>
      <c r="S287">
        <v>2</v>
      </c>
      <c r="T287">
        <v>18</v>
      </c>
      <c r="U287">
        <v>75</v>
      </c>
      <c r="V287">
        <v>8.1999999999999993</v>
      </c>
      <c r="W287" t="s">
        <v>625</v>
      </c>
      <c r="Y287" t="str">
        <f t="shared" si="4"/>
        <v>VSR3</v>
      </c>
      <c r="Z287">
        <f>VLOOKUP(Y287,Mang_Elev!$Q:$R,2,FALSE)</f>
        <v>0.77999997138977095</v>
      </c>
    </row>
    <row r="288" spans="1:26" x14ac:dyDescent="0.25">
      <c r="A288" t="s">
        <v>476</v>
      </c>
      <c r="B288" s="2">
        <v>0.3840277777777778</v>
      </c>
      <c r="D288" t="s">
        <v>477</v>
      </c>
      <c r="E288" t="s">
        <v>225</v>
      </c>
      <c r="F288" t="s">
        <v>231</v>
      </c>
      <c r="G288">
        <v>3</v>
      </c>
      <c r="H288">
        <v>4</v>
      </c>
      <c r="I288">
        <v>100</v>
      </c>
      <c r="J288">
        <v>32</v>
      </c>
      <c r="K288">
        <v>40</v>
      </c>
      <c r="L288">
        <v>3</v>
      </c>
      <c r="M288">
        <v>85</v>
      </c>
      <c r="N288" t="s">
        <v>29</v>
      </c>
      <c r="O288" t="s">
        <v>29</v>
      </c>
      <c r="P288" t="s">
        <v>29</v>
      </c>
      <c r="Q288" t="s">
        <v>50</v>
      </c>
      <c r="R288" t="s">
        <v>542</v>
      </c>
      <c r="S288">
        <v>3</v>
      </c>
      <c r="T288">
        <v>25</v>
      </c>
      <c r="U288">
        <v>83.5</v>
      </c>
      <c r="V288">
        <v>8.5</v>
      </c>
      <c r="W288" t="s">
        <v>625</v>
      </c>
      <c r="Y288" t="str">
        <f t="shared" si="4"/>
        <v>VSR3</v>
      </c>
      <c r="Z288">
        <f>VLOOKUP(Y288,Mang_Elev!$Q:$R,2,FALSE)</f>
        <v>0.77999997138977095</v>
      </c>
    </row>
    <row r="289" spans="1:26" x14ac:dyDescent="0.25">
      <c r="A289" t="s">
        <v>476</v>
      </c>
      <c r="B289" s="2">
        <v>0.3840277777777778</v>
      </c>
      <c r="D289" t="s">
        <v>477</v>
      </c>
      <c r="E289" t="s">
        <v>225</v>
      </c>
      <c r="F289" t="s">
        <v>231</v>
      </c>
      <c r="G289">
        <v>3</v>
      </c>
      <c r="H289">
        <v>5</v>
      </c>
      <c r="I289">
        <v>100</v>
      </c>
      <c r="J289">
        <v>32</v>
      </c>
      <c r="K289">
        <v>40</v>
      </c>
      <c r="L289">
        <v>3</v>
      </c>
      <c r="M289">
        <v>85</v>
      </c>
      <c r="N289" t="s">
        <v>29</v>
      </c>
      <c r="O289" t="s">
        <v>29</v>
      </c>
      <c r="P289" t="s">
        <v>29</v>
      </c>
      <c r="Q289" t="s">
        <v>50</v>
      </c>
      <c r="R289" t="s">
        <v>542</v>
      </c>
      <c r="S289">
        <v>1</v>
      </c>
      <c r="T289">
        <v>18.5</v>
      </c>
      <c r="U289">
        <v>45.5</v>
      </c>
      <c r="V289">
        <v>9.5</v>
      </c>
      <c r="W289" t="s">
        <v>625</v>
      </c>
      <c r="Y289" t="str">
        <f t="shared" si="4"/>
        <v>VSR3</v>
      </c>
      <c r="Z289">
        <f>VLOOKUP(Y289,Mang_Elev!$Q:$R,2,FALSE)</f>
        <v>0.77999997138977095</v>
      </c>
    </row>
    <row r="290" spans="1:26" x14ac:dyDescent="0.25">
      <c r="A290" t="s">
        <v>476</v>
      </c>
      <c r="B290" s="2">
        <v>0.42638888888888887</v>
      </c>
      <c r="C290" t="s">
        <v>418</v>
      </c>
      <c r="D290" t="s">
        <v>477</v>
      </c>
      <c r="E290" t="s">
        <v>225</v>
      </c>
      <c r="F290" t="s">
        <v>231</v>
      </c>
      <c r="G290">
        <v>4</v>
      </c>
      <c r="H290">
        <v>1</v>
      </c>
      <c r="I290">
        <v>25</v>
      </c>
      <c r="J290">
        <v>59</v>
      </c>
      <c r="K290">
        <v>27</v>
      </c>
      <c r="L290">
        <v>2</v>
      </c>
      <c r="M290">
        <v>65</v>
      </c>
      <c r="N290" t="s">
        <v>29</v>
      </c>
      <c r="O290" t="s">
        <v>29</v>
      </c>
      <c r="P290" t="s">
        <v>29</v>
      </c>
      <c r="Q290" t="s">
        <v>50</v>
      </c>
      <c r="R290" t="s">
        <v>542</v>
      </c>
      <c r="S290">
        <v>1</v>
      </c>
      <c r="T290">
        <v>9</v>
      </c>
      <c r="U290">
        <v>29.5</v>
      </c>
      <c r="V290">
        <v>6.1</v>
      </c>
      <c r="W290" t="s">
        <v>626</v>
      </c>
      <c r="Y290" t="str">
        <f t="shared" si="4"/>
        <v>VSR4</v>
      </c>
      <c r="Z290">
        <f>VLOOKUP(Y290,Mang_Elev!$Q:$R,2,FALSE)</f>
        <v>0.50999999046325695</v>
      </c>
    </row>
    <row r="291" spans="1:26" x14ac:dyDescent="0.25">
      <c r="A291" t="s">
        <v>476</v>
      </c>
      <c r="B291" s="2">
        <v>0.42638888888888887</v>
      </c>
      <c r="C291" t="s">
        <v>418</v>
      </c>
      <c r="D291" t="s">
        <v>477</v>
      </c>
      <c r="E291" t="s">
        <v>225</v>
      </c>
      <c r="F291" t="s">
        <v>231</v>
      </c>
      <c r="G291">
        <v>4</v>
      </c>
      <c r="H291">
        <v>1</v>
      </c>
      <c r="I291">
        <v>25</v>
      </c>
      <c r="J291">
        <v>59</v>
      </c>
      <c r="K291">
        <v>27</v>
      </c>
      <c r="L291">
        <v>2</v>
      </c>
      <c r="M291">
        <v>65</v>
      </c>
      <c r="N291" t="s">
        <v>29</v>
      </c>
      <c r="O291" t="s">
        <v>29</v>
      </c>
      <c r="P291" t="s">
        <v>29</v>
      </c>
      <c r="Q291" t="s">
        <v>29</v>
      </c>
      <c r="R291" t="s">
        <v>597</v>
      </c>
      <c r="S291">
        <v>2</v>
      </c>
      <c r="T291">
        <v>4.5</v>
      </c>
      <c r="U291">
        <v>31</v>
      </c>
      <c r="V291">
        <v>3.24</v>
      </c>
      <c r="W291" t="s">
        <v>626</v>
      </c>
      <c r="X291" s="11" t="s">
        <v>627</v>
      </c>
      <c r="Y291" t="str">
        <f t="shared" si="4"/>
        <v>VSR4</v>
      </c>
      <c r="Z291">
        <f>VLOOKUP(Y291,Mang_Elev!$Q:$R,2,FALSE)</f>
        <v>0.50999999046325695</v>
      </c>
    </row>
    <row r="292" spans="1:26" x14ac:dyDescent="0.25">
      <c r="A292" t="s">
        <v>476</v>
      </c>
      <c r="B292" s="2">
        <v>0.42638888888888887</v>
      </c>
      <c r="C292" t="s">
        <v>418</v>
      </c>
      <c r="D292" t="s">
        <v>477</v>
      </c>
      <c r="E292" t="s">
        <v>225</v>
      </c>
      <c r="F292" t="s">
        <v>231</v>
      </c>
      <c r="G292">
        <v>4</v>
      </c>
      <c r="H292">
        <v>2</v>
      </c>
      <c r="I292">
        <v>25</v>
      </c>
      <c r="J292">
        <v>59</v>
      </c>
      <c r="K292">
        <v>27</v>
      </c>
      <c r="L292">
        <v>2</v>
      </c>
      <c r="M292">
        <v>65</v>
      </c>
      <c r="N292" t="s">
        <v>29</v>
      </c>
      <c r="O292" t="s">
        <v>29</v>
      </c>
      <c r="P292" t="s">
        <v>29</v>
      </c>
      <c r="Q292" t="s">
        <v>50</v>
      </c>
      <c r="R292" t="s">
        <v>542</v>
      </c>
      <c r="S292">
        <v>1</v>
      </c>
      <c r="T292">
        <v>8</v>
      </c>
      <c r="U292">
        <v>28.5</v>
      </c>
      <c r="V292">
        <v>6.5</v>
      </c>
      <c r="W292" t="s">
        <v>626</v>
      </c>
      <c r="Y292" t="str">
        <f t="shared" si="4"/>
        <v>VSR4</v>
      </c>
      <c r="Z292">
        <f>VLOOKUP(Y292,Mang_Elev!$Q:$R,2,FALSE)</f>
        <v>0.50999999046325695</v>
      </c>
    </row>
    <row r="293" spans="1:26" x14ac:dyDescent="0.25">
      <c r="A293" t="s">
        <v>476</v>
      </c>
      <c r="B293" s="2">
        <v>0.42638888888888887</v>
      </c>
      <c r="C293" t="s">
        <v>418</v>
      </c>
      <c r="D293" t="s">
        <v>477</v>
      </c>
      <c r="E293" t="s">
        <v>225</v>
      </c>
      <c r="F293" t="s">
        <v>231</v>
      </c>
      <c r="G293">
        <v>4</v>
      </c>
      <c r="H293">
        <v>2</v>
      </c>
      <c r="I293">
        <v>25</v>
      </c>
      <c r="J293">
        <v>59</v>
      </c>
      <c r="K293">
        <v>27</v>
      </c>
      <c r="L293">
        <v>2</v>
      </c>
      <c r="M293">
        <v>65</v>
      </c>
      <c r="N293" t="s">
        <v>29</v>
      </c>
      <c r="O293" t="s">
        <v>29</v>
      </c>
      <c r="P293" t="s">
        <v>29</v>
      </c>
      <c r="Q293" t="s">
        <v>29</v>
      </c>
      <c r="R293" t="s">
        <v>597</v>
      </c>
      <c r="S293">
        <v>1</v>
      </c>
      <c r="T293">
        <v>4</v>
      </c>
      <c r="U293">
        <v>27.4</v>
      </c>
      <c r="V293">
        <v>3.1</v>
      </c>
      <c r="W293" t="s">
        <v>626</v>
      </c>
      <c r="Y293" t="str">
        <f t="shared" si="4"/>
        <v>VSR4</v>
      </c>
      <c r="Z293">
        <f>VLOOKUP(Y293,Mang_Elev!$Q:$R,2,FALSE)</f>
        <v>0.50999999046325695</v>
      </c>
    </row>
    <row r="294" spans="1:26" x14ac:dyDescent="0.25">
      <c r="A294" t="s">
        <v>476</v>
      </c>
      <c r="B294" s="2">
        <v>0.42638888888888887</v>
      </c>
      <c r="C294" t="s">
        <v>418</v>
      </c>
      <c r="D294" t="s">
        <v>477</v>
      </c>
      <c r="E294" t="s">
        <v>225</v>
      </c>
      <c r="F294" t="s">
        <v>231</v>
      </c>
      <c r="G294">
        <v>4</v>
      </c>
      <c r="H294">
        <v>3</v>
      </c>
      <c r="I294">
        <v>25</v>
      </c>
      <c r="J294">
        <v>59</v>
      </c>
      <c r="K294">
        <v>27</v>
      </c>
      <c r="L294">
        <v>2</v>
      </c>
      <c r="M294">
        <v>65</v>
      </c>
      <c r="N294" t="s">
        <v>29</v>
      </c>
      <c r="O294" t="s">
        <v>29</v>
      </c>
      <c r="P294" t="s">
        <v>29</v>
      </c>
      <c r="Q294" t="s">
        <v>50</v>
      </c>
      <c r="R294" t="s">
        <v>542</v>
      </c>
      <c r="S294">
        <v>1</v>
      </c>
      <c r="T294">
        <v>9</v>
      </c>
      <c r="U294">
        <v>27</v>
      </c>
      <c r="V294">
        <v>5</v>
      </c>
      <c r="W294" t="s">
        <v>626</v>
      </c>
      <c r="Y294" t="str">
        <f t="shared" si="4"/>
        <v>VSR4</v>
      </c>
      <c r="Z294">
        <f>VLOOKUP(Y294,Mang_Elev!$Q:$R,2,FALSE)</f>
        <v>0.50999999046325695</v>
      </c>
    </row>
    <row r="295" spans="1:26" x14ac:dyDescent="0.25">
      <c r="A295" t="s">
        <v>476</v>
      </c>
      <c r="B295" s="2">
        <v>0.42638888888888887</v>
      </c>
      <c r="C295" t="s">
        <v>418</v>
      </c>
      <c r="D295" t="s">
        <v>477</v>
      </c>
      <c r="E295" t="s">
        <v>225</v>
      </c>
      <c r="F295" t="s">
        <v>231</v>
      </c>
      <c r="G295">
        <v>4</v>
      </c>
      <c r="H295">
        <v>3</v>
      </c>
      <c r="I295">
        <v>25</v>
      </c>
      <c r="J295">
        <v>59</v>
      </c>
      <c r="K295">
        <v>27</v>
      </c>
      <c r="L295">
        <v>2</v>
      </c>
      <c r="M295">
        <v>65</v>
      </c>
      <c r="N295" t="s">
        <v>29</v>
      </c>
      <c r="O295" t="s">
        <v>29</v>
      </c>
      <c r="P295" t="s">
        <v>29</v>
      </c>
      <c r="Q295" t="s">
        <v>29</v>
      </c>
      <c r="R295" t="s">
        <v>597</v>
      </c>
      <c r="S295">
        <v>1</v>
      </c>
      <c r="T295">
        <v>4</v>
      </c>
      <c r="U295">
        <v>31</v>
      </c>
      <c r="V295">
        <v>3.5</v>
      </c>
      <c r="W295" t="s">
        <v>626</v>
      </c>
      <c r="Y295" t="str">
        <f t="shared" si="4"/>
        <v>VSR4</v>
      </c>
      <c r="Z295">
        <f>VLOOKUP(Y295,Mang_Elev!$Q:$R,2,FALSE)</f>
        <v>0.50999999046325695</v>
      </c>
    </row>
    <row r="296" spans="1:26" x14ac:dyDescent="0.25">
      <c r="A296" t="s">
        <v>476</v>
      </c>
      <c r="B296" s="2">
        <v>0.42638888888888887</v>
      </c>
      <c r="C296" t="s">
        <v>418</v>
      </c>
      <c r="D296" t="s">
        <v>477</v>
      </c>
      <c r="E296" t="s">
        <v>225</v>
      </c>
      <c r="F296" t="s">
        <v>231</v>
      </c>
      <c r="G296">
        <v>4</v>
      </c>
      <c r="H296">
        <v>4</v>
      </c>
      <c r="I296">
        <v>25</v>
      </c>
      <c r="J296">
        <v>59</v>
      </c>
      <c r="K296">
        <v>27</v>
      </c>
      <c r="L296">
        <v>2</v>
      </c>
      <c r="M296">
        <v>65</v>
      </c>
      <c r="N296" t="s">
        <v>29</v>
      </c>
      <c r="O296" t="s">
        <v>29</v>
      </c>
      <c r="P296" t="s">
        <v>29</v>
      </c>
      <c r="Q296" t="s">
        <v>50</v>
      </c>
      <c r="R296" t="s">
        <v>542</v>
      </c>
      <c r="S296">
        <v>1</v>
      </c>
      <c r="T296">
        <v>8</v>
      </c>
      <c r="U296">
        <v>26.5</v>
      </c>
      <c r="V296">
        <v>8</v>
      </c>
      <c r="W296" t="s">
        <v>626</v>
      </c>
      <c r="Y296" t="str">
        <f t="shared" si="4"/>
        <v>VSR4</v>
      </c>
      <c r="Z296">
        <f>VLOOKUP(Y296,Mang_Elev!$Q:$R,2,FALSE)</f>
        <v>0.50999999046325695</v>
      </c>
    </row>
    <row r="297" spans="1:26" x14ac:dyDescent="0.25">
      <c r="A297" t="s">
        <v>476</v>
      </c>
      <c r="B297" s="2">
        <v>0.42638888888888887</v>
      </c>
      <c r="C297" t="s">
        <v>418</v>
      </c>
      <c r="D297" t="s">
        <v>477</v>
      </c>
      <c r="E297" t="s">
        <v>225</v>
      </c>
      <c r="F297" t="s">
        <v>231</v>
      </c>
      <c r="G297">
        <v>4</v>
      </c>
      <c r="H297">
        <v>4</v>
      </c>
      <c r="I297">
        <v>25</v>
      </c>
      <c r="J297">
        <v>59</v>
      </c>
      <c r="K297">
        <v>27</v>
      </c>
      <c r="L297">
        <v>2</v>
      </c>
      <c r="M297">
        <v>65</v>
      </c>
      <c r="N297" t="s">
        <v>29</v>
      </c>
      <c r="O297" t="s">
        <v>29</v>
      </c>
      <c r="P297" t="s">
        <v>29</v>
      </c>
      <c r="Q297" t="s">
        <v>29</v>
      </c>
      <c r="R297" t="s">
        <v>597</v>
      </c>
      <c r="S297">
        <v>1</v>
      </c>
      <c r="T297">
        <v>4</v>
      </c>
      <c r="U297">
        <v>29</v>
      </c>
      <c r="V297">
        <v>3</v>
      </c>
      <c r="W297" t="s">
        <v>626</v>
      </c>
      <c r="Y297" t="str">
        <f t="shared" si="4"/>
        <v>VSR4</v>
      </c>
      <c r="Z297">
        <f>VLOOKUP(Y297,Mang_Elev!$Q:$R,2,FALSE)</f>
        <v>0.50999999046325695</v>
      </c>
    </row>
    <row r="298" spans="1:26" x14ac:dyDescent="0.25">
      <c r="A298" t="s">
        <v>476</v>
      </c>
      <c r="B298" s="2">
        <v>0.42638888888888887</v>
      </c>
      <c r="C298" t="s">
        <v>418</v>
      </c>
      <c r="D298" t="s">
        <v>477</v>
      </c>
      <c r="E298" t="s">
        <v>225</v>
      </c>
      <c r="F298" t="s">
        <v>231</v>
      </c>
      <c r="G298">
        <v>4</v>
      </c>
      <c r="H298">
        <v>5</v>
      </c>
      <c r="I298">
        <v>25</v>
      </c>
      <c r="J298">
        <v>59</v>
      </c>
      <c r="K298">
        <v>27</v>
      </c>
      <c r="L298">
        <v>2</v>
      </c>
      <c r="M298">
        <v>65</v>
      </c>
      <c r="N298" t="s">
        <v>29</v>
      </c>
      <c r="O298" t="s">
        <v>29</v>
      </c>
      <c r="P298" t="s">
        <v>29</v>
      </c>
      <c r="Q298" t="s">
        <v>50</v>
      </c>
      <c r="R298" t="s">
        <v>542</v>
      </c>
      <c r="S298">
        <v>1</v>
      </c>
      <c r="T298">
        <v>11</v>
      </c>
      <c r="U298">
        <v>36</v>
      </c>
      <c r="V298">
        <v>6.7</v>
      </c>
      <c r="W298" t="s">
        <v>626</v>
      </c>
      <c r="Y298" t="str">
        <f t="shared" si="4"/>
        <v>VSR4</v>
      </c>
      <c r="Z298">
        <f>VLOOKUP(Y298,Mang_Elev!$Q:$R,2,FALSE)</f>
        <v>0.50999999046325695</v>
      </c>
    </row>
    <row r="299" spans="1:26" x14ac:dyDescent="0.25">
      <c r="A299" t="s">
        <v>476</v>
      </c>
      <c r="B299" s="2">
        <v>0.42638888888888887</v>
      </c>
      <c r="C299" t="s">
        <v>418</v>
      </c>
      <c r="D299" t="s">
        <v>477</v>
      </c>
      <c r="E299" t="s">
        <v>225</v>
      </c>
      <c r="F299" t="s">
        <v>231</v>
      </c>
      <c r="G299">
        <v>4</v>
      </c>
      <c r="H299">
        <v>5</v>
      </c>
      <c r="I299">
        <v>25</v>
      </c>
      <c r="J299">
        <v>59</v>
      </c>
      <c r="K299">
        <v>27</v>
      </c>
      <c r="L299">
        <v>2</v>
      </c>
      <c r="M299">
        <v>65</v>
      </c>
      <c r="N299" t="s">
        <v>29</v>
      </c>
      <c r="O299" t="s">
        <v>29</v>
      </c>
      <c r="P299" t="s">
        <v>29</v>
      </c>
      <c r="Q299" t="s">
        <v>29</v>
      </c>
      <c r="R299" t="s">
        <v>597</v>
      </c>
      <c r="S299">
        <v>2</v>
      </c>
      <c r="T299">
        <v>4.5</v>
      </c>
      <c r="U299">
        <v>34.5</v>
      </c>
      <c r="V299">
        <v>3.3</v>
      </c>
      <c r="W299" t="s">
        <v>626</v>
      </c>
      <c r="Y299" t="str">
        <f t="shared" si="4"/>
        <v>VSR4</v>
      </c>
      <c r="Z299">
        <f>VLOOKUP(Y299,Mang_Elev!$Q:$R,2,FALSE)</f>
        <v>0.50999999046325695</v>
      </c>
    </row>
    <row r="300" spans="1:26" x14ac:dyDescent="0.25">
      <c r="A300" t="s">
        <v>476</v>
      </c>
      <c r="B300" s="2">
        <v>0.46875</v>
      </c>
      <c r="C300" t="s">
        <v>418</v>
      </c>
      <c r="D300" t="s">
        <v>477</v>
      </c>
      <c r="E300" t="s">
        <v>225</v>
      </c>
      <c r="F300" t="s">
        <v>231</v>
      </c>
      <c r="G300">
        <v>5</v>
      </c>
      <c r="H300">
        <v>1</v>
      </c>
      <c r="I300">
        <v>100</v>
      </c>
      <c r="J300">
        <v>24</v>
      </c>
      <c r="K300">
        <v>8</v>
      </c>
      <c r="L300">
        <v>3</v>
      </c>
      <c r="M300">
        <v>85</v>
      </c>
      <c r="N300" t="s">
        <v>29</v>
      </c>
      <c r="O300" t="s">
        <v>29</v>
      </c>
      <c r="P300" t="s">
        <v>29</v>
      </c>
      <c r="Q300" t="s">
        <v>50</v>
      </c>
      <c r="R300" t="s">
        <v>542</v>
      </c>
      <c r="S300">
        <v>2</v>
      </c>
      <c r="T300">
        <v>29</v>
      </c>
      <c r="U300">
        <v>111.5</v>
      </c>
      <c r="V300">
        <v>10</v>
      </c>
      <c r="W300" t="s">
        <v>628</v>
      </c>
      <c r="Y300" t="str">
        <f t="shared" si="4"/>
        <v>VSR5</v>
      </c>
      <c r="Z300">
        <f>VLOOKUP(Y300,Mang_Elev!$Q:$R,2,FALSE)</f>
        <v>-4.2999999999999997E-2</v>
      </c>
    </row>
    <row r="301" spans="1:26" x14ac:dyDescent="0.25">
      <c r="A301" t="s">
        <v>476</v>
      </c>
      <c r="B301" s="2">
        <v>0.46875</v>
      </c>
      <c r="C301" t="s">
        <v>418</v>
      </c>
      <c r="D301" t="s">
        <v>477</v>
      </c>
      <c r="E301" t="s">
        <v>225</v>
      </c>
      <c r="F301" t="s">
        <v>231</v>
      </c>
      <c r="G301">
        <v>5</v>
      </c>
      <c r="H301">
        <v>2</v>
      </c>
      <c r="I301">
        <v>100</v>
      </c>
      <c r="J301">
        <v>24</v>
      </c>
      <c r="K301">
        <v>8</v>
      </c>
      <c r="L301">
        <v>3</v>
      </c>
      <c r="M301">
        <v>85</v>
      </c>
      <c r="N301" t="s">
        <v>29</v>
      </c>
      <c r="O301" t="s">
        <v>29</v>
      </c>
      <c r="P301" t="s">
        <v>29</v>
      </c>
      <c r="Q301" t="s">
        <v>50</v>
      </c>
      <c r="R301" t="s">
        <v>542</v>
      </c>
      <c r="S301">
        <v>1</v>
      </c>
      <c r="T301">
        <v>20</v>
      </c>
      <c r="U301">
        <v>56.5</v>
      </c>
      <c r="V301">
        <v>10</v>
      </c>
      <c r="W301" t="s">
        <v>628</v>
      </c>
      <c r="Y301" t="str">
        <f t="shared" si="4"/>
        <v>VSR5</v>
      </c>
      <c r="Z301">
        <f>VLOOKUP(Y301,Mang_Elev!$Q:$R,2,FALSE)</f>
        <v>-4.2999999999999997E-2</v>
      </c>
    </row>
    <row r="302" spans="1:26" x14ac:dyDescent="0.25">
      <c r="A302" t="s">
        <v>476</v>
      </c>
      <c r="B302" s="2">
        <v>0.46875</v>
      </c>
      <c r="C302" t="s">
        <v>418</v>
      </c>
      <c r="D302" t="s">
        <v>477</v>
      </c>
      <c r="E302" t="s">
        <v>225</v>
      </c>
      <c r="F302" t="s">
        <v>231</v>
      </c>
      <c r="G302">
        <v>5</v>
      </c>
      <c r="H302">
        <v>3</v>
      </c>
      <c r="I302">
        <v>100</v>
      </c>
      <c r="J302">
        <v>24</v>
      </c>
      <c r="K302">
        <v>8</v>
      </c>
      <c r="L302">
        <v>3</v>
      </c>
      <c r="M302">
        <v>85</v>
      </c>
      <c r="N302" t="s">
        <v>29</v>
      </c>
      <c r="O302" t="s">
        <v>29</v>
      </c>
      <c r="P302" t="s">
        <v>29</v>
      </c>
      <c r="Q302" t="s">
        <v>50</v>
      </c>
      <c r="R302" t="s">
        <v>542</v>
      </c>
      <c r="S302">
        <v>2</v>
      </c>
      <c r="T302">
        <v>24</v>
      </c>
      <c r="U302">
        <v>329</v>
      </c>
      <c r="V302">
        <v>9.5</v>
      </c>
      <c r="W302" t="s">
        <v>628</v>
      </c>
      <c r="Y302" t="str">
        <f t="shared" si="4"/>
        <v>VSR5</v>
      </c>
      <c r="Z302">
        <f>VLOOKUP(Y302,Mang_Elev!$Q:$R,2,FALSE)</f>
        <v>-4.2999999999999997E-2</v>
      </c>
    </row>
    <row r="303" spans="1:26" x14ac:dyDescent="0.25">
      <c r="A303" t="s">
        <v>476</v>
      </c>
      <c r="B303" s="2">
        <v>0.46875</v>
      </c>
      <c r="C303" t="s">
        <v>418</v>
      </c>
      <c r="D303" t="s">
        <v>477</v>
      </c>
      <c r="E303" t="s">
        <v>225</v>
      </c>
      <c r="F303" t="s">
        <v>231</v>
      </c>
      <c r="G303">
        <v>5</v>
      </c>
      <c r="H303">
        <v>4</v>
      </c>
      <c r="I303">
        <v>100</v>
      </c>
      <c r="J303">
        <v>24</v>
      </c>
      <c r="K303">
        <v>8</v>
      </c>
      <c r="L303">
        <v>3</v>
      </c>
      <c r="M303">
        <v>85</v>
      </c>
      <c r="N303" t="s">
        <v>29</v>
      </c>
      <c r="O303" t="s">
        <v>29</v>
      </c>
      <c r="P303" t="s">
        <v>29</v>
      </c>
      <c r="Q303" t="s">
        <v>50</v>
      </c>
      <c r="R303" t="s">
        <v>542</v>
      </c>
      <c r="S303">
        <v>1</v>
      </c>
      <c r="T303">
        <v>20</v>
      </c>
      <c r="U303">
        <v>67</v>
      </c>
      <c r="V303">
        <v>9.5</v>
      </c>
      <c r="W303" t="s">
        <v>628</v>
      </c>
      <c r="Y303" t="str">
        <f t="shared" si="4"/>
        <v>VSR5</v>
      </c>
      <c r="Z303">
        <f>VLOOKUP(Y303,Mang_Elev!$Q:$R,2,FALSE)</f>
        <v>-4.2999999999999997E-2</v>
      </c>
    </row>
    <row r="304" spans="1:26" x14ac:dyDescent="0.25">
      <c r="A304" t="s">
        <v>476</v>
      </c>
      <c r="B304" s="2">
        <v>0.46875</v>
      </c>
      <c r="C304" t="s">
        <v>418</v>
      </c>
      <c r="D304" t="s">
        <v>477</v>
      </c>
      <c r="E304" t="s">
        <v>225</v>
      </c>
      <c r="F304" t="s">
        <v>231</v>
      </c>
      <c r="G304">
        <v>5</v>
      </c>
      <c r="H304">
        <v>5</v>
      </c>
      <c r="I304">
        <v>100</v>
      </c>
      <c r="J304">
        <v>24</v>
      </c>
      <c r="K304">
        <v>8</v>
      </c>
      <c r="L304">
        <v>3</v>
      </c>
      <c r="M304">
        <v>85</v>
      </c>
      <c r="N304" t="s">
        <v>29</v>
      </c>
      <c r="O304" t="s">
        <v>29</v>
      </c>
      <c r="P304" t="s">
        <v>29</v>
      </c>
      <c r="Q304" t="s">
        <v>50</v>
      </c>
      <c r="R304" t="s">
        <v>542</v>
      </c>
      <c r="S304">
        <v>1</v>
      </c>
      <c r="T304">
        <v>52</v>
      </c>
      <c r="U304">
        <v>236</v>
      </c>
      <c r="V304">
        <v>10.5</v>
      </c>
      <c r="W304" t="s">
        <v>628</v>
      </c>
      <c r="Y304" t="str">
        <f t="shared" si="4"/>
        <v>VSR5</v>
      </c>
      <c r="Z304">
        <f>VLOOKUP(Y304,Mang_Elev!$Q:$R,2,FALSE)</f>
        <v>-4.2999999999999997E-2</v>
      </c>
    </row>
    <row r="305" spans="1:26" x14ac:dyDescent="0.25">
      <c r="A305" t="s">
        <v>476</v>
      </c>
      <c r="B305" s="2">
        <v>0.46875</v>
      </c>
      <c r="C305" t="s">
        <v>418</v>
      </c>
      <c r="D305" t="s">
        <v>477</v>
      </c>
      <c r="E305" t="s">
        <v>225</v>
      </c>
      <c r="F305" t="s">
        <v>231</v>
      </c>
      <c r="G305">
        <v>5</v>
      </c>
      <c r="H305">
        <v>1</v>
      </c>
      <c r="I305">
        <v>100</v>
      </c>
      <c r="J305">
        <v>24</v>
      </c>
      <c r="K305">
        <v>8</v>
      </c>
      <c r="L305">
        <v>3</v>
      </c>
      <c r="M305">
        <v>85</v>
      </c>
      <c r="N305" t="s">
        <v>50</v>
      </c>
      <c r="O305" t="s">
        <v>50</v>
      </c>
      <c r="P305" t="s">
        <v>29</v>
      </c>
      <c r="Q305" t="s">
        <v>29</v>
      </c>
      <c r="R305" t="s">
        <v>593</v>
      </c>
      <c r="S305">
        <v>5</v>
      </c>
      <c r="T305">
        <v>15</v>
      </c>
      <c r="U305">
        <v>105.5</v>
      </c>
      <c r="V305">
        <v>8.5</v>
      </c>
      <c r="W305" t="s">
        <v>628</v>
      </c>
      <c r="Y305" t="str">
        <f t="shared" si="4"/>
        <v>VSR5</v>
      </c>
      <c r="Z305">
        <f>VLOOKUP(Y305,Mang_Elev!$Q:$R,2,FALSE)</f>
        <v>-4.2999999999999997E-2</v>
      </c>
    </row>
    <row r="306" spans="1:26" x14ac:dyDescent="0.25">
      <c r="A306" t="s">
        <v>476</v>
      </c>
      <c r="B306" s="2">
        <v>0.46875</v>
      </c>
      <c r="C306" t="s">
        <v>418</v>
      </c>
      <c r="D306" t="s">
        <v>477</v>
      </c>
      <c r="E306" t="s">
        <v>225</v>
      </c>
      <c r="F306" t="s">
        <v>231</v>
      </c>
      <c r="G306">
        <v>5</v>
      </c>
      <c r="H306">
        <v>2</v>
      </c>
      <c r="I306">
        <v>100</v>
      </c>
      <c r="J306">
        <v>24</v>
      </c>
      <c r="K306">
        <v>8</v>
      </c>
      <c r="L306">
        <v>3</v>
      </c>
      <c r="M306">
        <v>85</v>
      </c>
      <c r="N306" t="s">
        <v>50</v>
      </c>
      <c r="O306" t="s">
        <v>50</v>
      </c>
      <c r="P306" t="s">
        <v>29</v>
      </c>
      <c r="Q306" t="s">
        <v>29</v>
      </c>
      <c r="R306" t="s">
        <v>593</v>
      </c>
      <c r="S306">
        <v>1</v>
      </c>
      <c r="T306">
        <v>14</v>
      </c>
      <c r="U306">
        <v>51</v>
      </c>
      <c r="V306">
        <v>8.5</v>
      </c>
      <c r="W306" t="s">
        <v>628</v>
      </c>
      <c r="Y306" t="str">
        <f t="shared" si="4"/>
        <v>VSR5</v>
      </c>
      <c r="Z306">
        <f>VLOOKUP(Y306,Mang_Elev!$Q:$R,2,FALSE)</f>
        <v>-4.2999999999999997E-2</v>
      </c>
    </row>
    <row r="307" spans="1:26" x14ac:dyDescent="0.25">
      <c r="A307" t="s">
        <v>476</v>
      </c>
      <c r="B307" s="2">
        <v>0.46875</v>
      </c>
      <c r="C307" t="s">
        <v>418</v>
      </c>
      <c r="D307" t="s">
        <v>477</v>
      </c>
      <c r="E307" t="s">
        <v>225</v>
      </c>
      <c r="F307" t="s">
        <v>231</v>
      </c>
      <c r="G307">
        <v>5</v>
      </c>
      <c r="H307">
        <v>3</v>
      </c>
      <c r="I307">
        <v>100</v>
      </c>
      <c r="J307">
        <v>24</v>
      </c>
      <c r="K307">
        <v>8</v>
      </c>
      <c r="L307">
        <v>3</v>
      </c>
      <c r="M307">
        <v>85</v>
      </c>
      <c r="N307" t="s">
        <v>50</v>
      </c>
      <c r="O307" t="s">
        <v>50</v>
      </c>
      <c r="P307" t="s">
        <v>29</v>
      </c>
      <c r="Q307" t="s">
        <v>29</v>
      </c>
      <c r="R307" t="s">
        <v>593</v>
      </c>
      <c r="S307">
        <v>1</v>
      </c>
      <c r="T307">
        <v>10</v>
      </c>
      <c r="U307">
        <v>47.2</v>
      </c>
      <c r="V307">
        <v>6.5</v>
      </c>
      <c r="W307" t="s">
        <v>628</v>
      </c>
      <c r="Y307" t="str">
        <f t="shared" si="4"/>
        <v>VSR5</v>
      </c>
      <c r="Z307">
        <f>VLOOKUP(Y307,Mang_Elev!$Q:$R,2,FALSE)</f>
        <v>-4.2999999999999997E-2</v>
      </c>
    </row>
    <row r="308" spans="1:26" x14ac:dyDescent="0.25">
      <c r="A308" t="s">
        <v>476</v>
      </c>
      <c r="B308" s="2">
        <v>0.46875</v>
      </c>
      <c r="C308" t="s">
        <v>418</v>
      </c>
      <c r="D308" t="s">
        <v>477</v>
      </c>
      <c r="E308" t="s">
        <v>225</v>
      </c>
      <c r="F308" t="s">
        <v>231</v>
      </c>
      <c r="G308">
        <v>5</v>
      </c>
      <c r="H308">
        <v>4</v>
      </c>
      <c r="I308">
        <v>100</v>
      </c>
      <c r="J308">
        <v>24</v>
      </c>
      <c r="K308">
        <v>8</v>
      </c>
      <c r="L308">
        <v>3</v>
      </c>
      <c r="M308">
        <v>85</v>
      </c>
      <c r="N308" t="s">
        <v>50</v>
      </c>
      <c r="O308" t="s">
        <v>50</v>
      </c>
      <c r="P308" t="s">
        <v>29</v>
      </c>
      <c r="Q308" t="s">
        <v>29</v>
      </c>
      <c r="R308" t="s">
        <v>593</v>
      </c>
      <c r="S308">
        <v>2</v>
      </c>
      <c r="T308">
        <v>14</v>
      </c>
      <c r="U308">
        <v>49.5</v>
      </c>
      <c r="V308">
        <v>7</v>
      </c>
      <c r="W308" t="s">
        <v>628</v>
      </c>
      <c r="Y308" t="str">
        <f t="shared" si="4"/>
        <v>VSR5</v>
      </c>
      <c r="Z308">
        <f>VLOOKUP(Y308,Mang_Elev!$Q:$R,2,FALSE)</f>
        <v>-4.2999999999999997E-2</v>
      </c>
    </row>
    <row r="309" spans="1:26" x14ac:dyDescent="0.25">
      <c r="A309" t="s">
        <v>476</v>
      </c>
      <c r="B309" s="2">
        <v>0.46875</v>
      </c>
      <c r="C309" t="s">
        <v>418</v>
      </c>
      <c r="D309" t="s">
        <v>477</v>
      </c>
      <c r="E309" t="s">
        <v>225</v>
      </c>
      <c r="F309" t="s">
        <v>231</v>
      </c>
      <c r="G309">
        <v>5</v>
      </c>
      <c r="H309">
        <v>5</v>
      </c>
      <c r="I309">
        <v>100</v>
      </c>
      <c r="J309">
        <v>24</v>
      </c>
      <c r="K309">
        <v>8</v>
      </c>
      <c r="L309">
        <v>3</v>
      </c>
      <c r="M309">
        <v>85</v>
      </c>
      <c r="N309" t="s">
        <v>50</v>
      </c>
      <c r="O309" t="s">
        <v>50</v>
      </c>
      <c r="P309" t="s">
        <v>29</v>
      </c>
      <c r="Q309" t="s">
        <v>29</v>
      </c>
      <c r="R309" t="s">
        <v>593</v>
      </c>
      <c r="S309">
        <v>1</v>
      </c>
      <c r="T309">
        <v>12</v>
      </c>
      <c r="U309">
        <v>49.5</v>
      </c>
      <c r="V309">
        <v>8.5</v>
      </c>
      <c r="W309" t="s">
        <v>628</v>
      </c>
      <c r="Y309" t="str">
        <f t="shared" si="4"/>
        <v>VSR5</v>
      </c>
      <c r="Z309">
        <f>VLOOKUP(Y309,Mang_Elev!$Q:$R,2,FALSE)</f>
        <v>-4.2999999999999997E-2</v>
      </c>
    </row>
    <row r="310" spans="1:26" x14ac:dyDescent="0.25">
      <c r="A310" t="s">
        <v>476</v>
      </c>
      <c r="B310" s="2">
        <v>0.46875</v>
      </c>
      <c r="C310" t="s">
        <v>418</v>
      </c>
      <c r="D310" t="s">
        <v>477</v>
      </c>
      <c r="E310" t="s">
        <v>225</v>
      </c>
      <c r="F310" t="s">
        <v>231</v>
      </c>
      <c r="G310">
        <v>5</v>
      </c>
      <c r="H310">
        <v>1</v>
      </c>
      <c r="I310">
        <v>100</v>
      </c>
      <c r="J310">
        <v>24</v>
      </c>
      <c r="K310">
        <v>8</v>
      </c>
      <c r="L310">
        <v>3</v>
      </c>
      <c r="M310">
        <v>85</v>
      </c>
      <c r="N310" t="s">
        <v>29</v>
      </c>
      <c r="O310" t="s">
        <v>29</v>
      </c>
      <c r="P310" t="s">
        <v>29</v>
      </c>
      <c r="Q310" t="s">
        <v>29</v>
      </c>
      <c r="R310" t="s">
        <v>603</v>
      </c>
      <c r="S310">
        <v>1</v>
      </c>
      <c r="T310">
        <v>11</v>
      </c>
      <c r="U310">
        <v>33.5</v>
      </c>
      <c r="V310">
        <v>6.5</v>
      </c>
      <c r="W310" t="s">
        <v>628</v>
      </c>
      <c r="X310" s="11" t="s">
        <v>629</v>
      </c>
      <c r="Y310" t="str">
        <f t="shared" si="4"/>
        <v>VSR5</v>
      </c>
      <c r="Z310">
        <f>VLOOKUP(Y310,Mang_Elev!$Q:$R,2,FALSE)</f>
        <v>-4.2999999999999997E-2</v>
      </c>
    </row>
    <row r="311" spans="1:26" x14ac:dyDescent="0.25">
      <c r="A311" t="s">
        <v>476</v>
      </c>
      <c r="B311" s="2">
        <v>0.46875</v>
      </c>
      <c r="C311" t="s">
        <v>418</v>
      </c>
      <c r="D311" t="s">
        <v>477</v>
      </c>
      <c r="E311" t="s">
        <v>225</v>
      </c>
      <c r="F311" t="s">
        <v>231</v>
      </c>
      <c r="G311">
        <v>5</v>
      </c>
      <c r="H311">
        <v>2</v>
      </c>
      <c r="I311">
        <v>100</v>
      </c>
      <c r="J311">
        <v>24</v>
      </c>
      <c r="K311">
        <v>8</v>
      </c>
      <c r="L311">
        <v>3</v>
      </c>
      <c r="M311">
        <v>85</v>
      </c>
      <c r="N311" t="s">
        <v>29</v>
      </c>
      <c r="O311" t="s">
        <v>29</v>
      </c>
      <c r="P311" t="s">
        <v>29</v>
      </c>
      <c r="Q311" t="s">
        <v>29</v>
      </c>
      <c r="R311" t="s">
        <v>603</v>
      </c>
      <c r="S311">
        <v>2</v>
      </c>
      <c r="T311">
        <v>25</v>
      </c>
      <c r="U311">
        <v>61</v>
      </c>
      <c r="V311">
        <v>7</v>
      </c>
      <c r="W311" t="s">
        <v>628</v>
      </c>
      <c r="X311" s="11" t="s">
        <v>630</v>
      </c>
      <c r="Y311" t="str">
        <f t="shared" si="4"/>
        <v>VSR5</v>
      </c>
      <c r="Z311">
        <f>VLOOKUP(Y311,Mang_Elev!$Q:$R,2,FALSE)</f>
        <v>-4.2999999999999997E-2</v>
      </c>
    </row>
    <row r="312" spans="1:26" x14ac:dyDescent="0.25">
      <c r="A312" t="s">
        <v>476</v>
      </c>
      <c r="B312" s="2">
        <v>0.46875</v>
      </c>
      <c r="C312" t="s">
        <v>418</v>
      </c>
      <c r="D312" t="s">
        <v>477</v>
      </c>
      <c r="E312" t="s">
        <v>225</v>
      </c>
      <c r="F312" t="s">
        <v>231</v>
      </c>
      <c r="G312">
        <v>5</v>
      </c>
      <c r="H312">
        <v>3</v>
      </c>
      <c r="I312">
        <v>100</v>
      </c>
      <c r="J312">
        <v>24</v>
      </c>
      <c r="K312">
        <v>8</v>
      </c>
      <c r="L312">
        <v>3</v>
      </c>
      <c r="M312">
        <v>85</v>
      </c>
      <c r="N312" t="s">
        <v>29</v>
      </c>
      <c r="O312" t="s">
        <v>29</v>
      </c>
      <c r="P312" t="s">
        <v>29</v>
      </c>
      <c r="Q312" t="s">
        <v>29</v>
      </c>
      <c r="R312" t="s">
        <v>603</v>
      </c>
      <c r="S312">
        <v>3</v>
      </c>
      <c r="T312">
        <v>15</v>
      </c>
      <c r="U312">
        <v>31.5</v>
      </c>
      <c r="V312">
        <v>9</v>
      </c>
      <c r="W312" t="s">
        <v>628</v>
      </c>
      <c r="X312" s="11" t="s">
        <v>630</v>
      </c>
      <c r="Y312" t="str">
        <f t="shared" si="4"/>
        <v>VSR5</v>
      </c>
      <c r="Z312">
        <f>VLOOKUP(Y312,Mang_Elev!$Q:$R,2,FALSE)</f>
        <v>-4.2999999999999997E-2</v>
      </c>
    </row>
    <row r="313" spans="1:26" x14ac:dyDescent="0.25">
      <c r="A313" t="s">
        <v>476</v>
      </c>
      <c r="B313" s="2">
        <v>0.46875</v>
      </c>
      <c r="C313" t="s">
        <v>418</v>
      </c>
      <c r="D313" t="s">
        <v>477</v>
      </c>
      <c r="E313" t="s">
        <v>225</v>
      </c>
      <c r="F313" t="s">
        <v>231</v>
      </c>
      <c r="G313">
        <v>5</v>
      </c>
      <c r="H313">
        <v>4</v>
      </c>
      <c r="I313">
        <v>100</v>
      </c>
      <c r="J313">
        <v>24</v>
      </c>
      <c r="K313">
        <v>8</v>
      </c>
      <c r="L313">
        <v>3</v>
      </c>
      <c r="M313">
        <v>85</v>
      </c>
      <c r="N313" t="s">
        <v>29</v>
      </c>
      <c r="O313" t="s">
        <v>29</v>
      </c>
      <c r="P313" t="s">
        <v>29</v>
      </c>
      <c r="Q313" t="s">
        <v>29</v>
      </c>
      <c r="R313" t="s">
        <v>603</v>
      </c>
      <c r="S313">
        <v>2</v>
      </c>
      <c r="T313">
        <v>12</v>
      </c>
      <c r="U313">
        <v>44.5</v>
      </c>
      <c r="V313">
        <v>6.5</v>
      </c>
      <c r="W313" t="s">
        <v>628</v>
      </c>
      <c r="X313" s="11" t="s">
        <v>630</v>
      </c>
      <c r="Y313" t="str">
        <f t="shared" si="4"/>
        <v>VSR5</v>
      </c>
      <c r="Z313">
        <f>VLOOKUP(Y313,Mang_Elev!$Q:$R,2,FALSE)</f>
        <v>-4.2999999999999997E-2</v>
      </c>
    </row>
    <row r="314" spans="1:26" x14ac:dyDescent="0.25">
      <c r="A314" t="s">
        <v>476</v>
      </c>
      <c r="B314" s="2">
        <v>0.46875</v>
      </c>
      <c r="C314" t="s">
        <v>418</v>
      </c>
      <c r="D314" t="s">
        <v>477</v>
      </c>
      <c r="E314" t="s">
        <v>225</v>
      </c>
      <c r="F314" t="s">
        <v>231</v>
      </c>
      <c r="G314">
        <v>5</v>
      </c>
      <c r="H314">
        <v>5</v>
      </c>
      <c r="I314">
        <v>100</v>
      </c>
      <c r="J314">
        <v>24</v>
      </c>
      <c r="K314">
        <v>8</v>
      </c>
      <c r="L314">
        <v>3</v>
      </c>
      <c r="M314">
        <v>85</v>
      </c>
      <c r="N314" t="s">
        <v>29</v>
      </c>
      <c r="O314" t="s">
        <v>29</v>
      </c>
      <c r="P314" t="s">
        <v>29</v>
      </c>
      <c r="Q314" t="s">
        <v>29</v>
      </c>
      <c r="R314" t="s">
        <v>603</v>
      </c>
      <c r="S314">
        <v>1</v>
      </c>
      <c r="T314">
        <v>12</v>
      </c>
      <c r="U314">
        <v>38</v>
      </c>
      <c r="V314">
        <v>8</v>
      </c>
      <c r="W314" t="s">
        <v>628</v>
      </c>
      <c r="X314" s="11" t="s">
        <v>630</v>
      </c>
      <c r="Y314" t="str">
        <f t="shared" si="4"/>
        <v>VSR5</v>
      </c>
      <c r="Z314">
        <f>VLOOKUP(Y314,Mang_Elev!$Q:$R,2,FALSE)</f>
        <v>-4.2999999999999997E-2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A56E-0D24-4983-A95A-031A01178CFC}">
  <dimension ref="A1:Q441"/>
  <sheetViews>
    <sheetView workbookViewId="0">
      <pane ySplit="1" topLeftCell="A2" activePane="bottomLeft" state="frozen"/>
      <selection pane="bottomLeft" activeCell="F428" sqref="F428"/>
    </sheetView>
  </sheetViews>
  <sheetFormatPr defaultRowHeight="15" x14ac:dyDescent="0.25"/>
  <cols>
    <col min="1" max="1" width="13.42578125" bestFit="1" customWidth="1"/>
    <col min="2" max="2" width="13.42578125" customWidth="1"/>
    <col min="3" max="5" width="11.85546875" customWidth="1"/>
    <col min="6" max="6" width="11.7109375" customWidth="1"/>
    <col min="7" max="8" width="11.85546875" customWidth="1"/>
    <col min="9" max="9" width="13.28515625" bestFit="1" customWidth="1"/>
  </cols>
  <sheetData>
    <row r="1" spans="1:17" x14ac:dyDescent="0.25">
      <c r="A1" t="s">
        <v>817</v>
      </c>
      <c r="B1" t="s">
        <v>4</v>
      </c>
      <c r="C1" t="s">
        <v>5</v>
      </c>
      <c r="D1" t="s">
        <v>6</v>
      </c>
      <c r="E1" t="s">
        <v>406</v>
      </c>
      <c r="F1" t="s">
        <v>10</v>
      </c>
      <c r="G1" t="s">
        <v>631</v>
      </c>
      <c r="H1" t="s">
        <v>771</v>
      </c>
      <c r="I1" t="s">
        <v>645</v>
      </c>
      <c r="J1" t="s">
        <v>632</v>
      </c>
      <c r="K1" t="s">
        <v>633</v>
      </c>
      <c r="L1" t="s">
        <v>634</v>
      </c>
      <c r="M1" t="s">
        <v>635</v>
      </c>
      <c r="N1" t="s">
        <v>636</v>
      </c>
      <c r="O1" t="s">
        <v>818</v>
      </c>
      <c r="P1" t="s">
        <v>267</v>
      </c>
      <c r="Q1" t="s">
        <v>417</v>
      </c>
    </row>
    <row r="2" spans="1:17" x14ac:dyDescent="0.25">
      <c r="A2" t="s">
        <v>700</v>
      </c>
      <c r="B2" t="s">
        <v>25</v>
      </c>
      <c r="C2" t="s">
        <v>43</v>
      </c>
      <c r="D2" t="str">
        <f t="shared" ref="D2:D65" si="0">MID(A2,8,1)</f>
        <v>1</v>
      </c>
      <c r="E2" t="s">
        <v>787</v>
      </c>
      <c r="F2" t="s">
        <v>542</v>
      </c>
      <c r="G2" t="str">
        <f t="shared" ref="G2:G33" si="1">RIGHT(A2,1)</f>
        <v>2</v>
      </c>
      <c r="H2" t="s">
        <v>631</v>
      </c>
      <c r="I2" t="s">
        <v>750</v>
      </c>
      <c r="J2">
        <v>0.34899999999999998</v>
      </c>
      <c r="K2">
        <v>0.41299999999999998</v>
      </c>
      <c r="L2">
        <v>0.46899999999999997</v>
      </c>
      <c r="M2">
        <v>0.502</v>
      </c>
      <c r="N2">
        <v>0.39300000000000002</v>
      </c>
      <c r="O2" t="s">
        <v>609</v>
      </c>
      <c r="P2" t="s">
        <v>819</v>
      </c>
    </row>
    <row r="3" spans="1:17" x14ac:dyDescent="0.25">
      <c r="A3" t="s">
        <v>700</v>
      </c>
      <c r="B3" t="s">
        <v>25</v>
      </c>
      <c r="C3" t="str">
        <f t="shared" ref="C3:C66" si="2">MID(A3,3,2)</f>
        <v>AI</v>
      </c>
      <c r="D3" t="str">
        <f t="shared" si="0"/>
        <v>1</v>
      </c>
      <c r="E3" t="str">
        <f t="shared" ref="E3:E66" si="3">_xlfn.CONCAT(C3,D3)</f>
        <v>AI1</v>
      </c>
      <c r="F3" t="s">
        <v>542</v>
      </c>
      <c r="G3" t="str">
        <f t="shared" si="1"/>
        <v>2</v>
      </c>
      <c r="H3" t="s">
        <v>631</v>
      </c>
      <c r="I3" t="s">
        <v>647</v>
      </c>
      <c r="J3">
        <v>0.90200000000000002</v>
      </c>
      <c r="K3">
        <v>0.92100000000000004</v>
      </c>
      <c r="L3">
        <v>1.135</v>
      </c>
      <c r="M3">
        <v>1.224</v>
      </c>
      <c r="N3">
        <v>0.95199999999999996</v>
      </c>
      <c r="O3" t="s">
        <v>609</v>
      </c>
      <c r="P3" t="s">
        <v>819</v>
      </c>
      <c r="Q3" t="s">
        <v>701</v>
      </c>
    </row>
    <row r="4" spans="1:17" x14ac:dyDescent="0.25">
      <c r="A4" t="s">
        <v>702</v>
      </c>
      <c r="B4" t="s">
        <v>25</v>
      </c>
      <c r="C4" t="str">
        <f t="shared" si="2"/>
        <v>AI</v>
      </c>
      <c r="D4" t="str">
        <f t="shared" si="0"/>
        <v>1</v>
      </c>
      <c r="E4" t="str">
        <f t="shared" si="3"/>
        <v>AI1</v>
      </c>
      <c r="F4" t="s">
        <v>542</v>
      </c>
      <c r="G4" t="str">
        <f t="shared" si="1"/>
        <v>4</v>
      </c>
      <c r="H4" t="s">
        <v>631</v>
      </c>
      <c r="I4" t="s">
        <v>750</v>
      </c>
      <c r="J4">
        <v>0.33</v>
      </c>
      <c r="K4">
        <v>0.47299999999999998</v>
      </c>
      <c r="L4">
        <v>0.46899999999999997</v>
      </c>
      <c r="M4">
        <v>0.34200000000000003</v>
      </c>
      <c r="N4">
        <v>0.55300000000000005</v>
      </c>
      <c r="O4" t="s">
        <v>609</v>
      </c>
      <c r="P4" t="s">
        <v>819</v>
      </c>
    </row>
    <row r="5" spans="1:17" x14ac:dyDescent="0.25">
      <c r="A5" t="s">
        <v>702</v>
      </c>
      <c r="B5" t="s">
        <v>25</v>
      </c>
      <c r="C5" t="str">
        <f t="shared" si="2"/>
        <v>AI</v>
      </c>
      <c r="D5" t="str">
        <f t="shared" si="0"/>
        <v>1</v>
      </c>
      <c r="E5" t="str">
        <f t="shared" si="3"/>
        <v>AI1</v>
      </c>
      <c r="F5" t="s">
        <v>542</v>
      </c>
      <c r="G5" t="str">
        <f t="shared" si="1"/>
        <v>4</v>
      </c>
      <c r="H5" t="s">
        <v>631</v>
      </c>
      <c r="I5" t="s">
        <v>647</v>
      </c>
      <c r="J5">
        <v>0.83599999999999997</v>
      </c>
      <c r="K5">
        <v>1.095</v>
      </c>
      <c r="L5">
        <v>1.0680000000000001</v>
      </c>
      <c r="M5">
        <v>0.97499999999999998</v>
      </c>
      <c r="N5">
        <v>1.399</v>
      </c>
      <c r="O5" t="s">
        <v>609</v>
      </c>
      <c r="P5" t="s">
        <v>819</v>
      </c>
      <c r="Q5" t="s">
        <v>701</v>
      </c>
    </row>
    <row r="6" spans="1:17" x14ac:dyDescent="0.25">
      <c r="A6" t="s">
        <v>703</v>
      </c>
      <c r="B6" t="s">
        <v>25</v>
      </c>
      <c r="C6" t="str">
        <f t="shared" si="2"/>
        <v>AI</v>
      </c>
      <c r="D6" t="str">
        <f t="shared" si="0"/>
        <v>1</v>
      </c>
      <c r="E6" t="str">
        <f t="shared" si="3"/>
        <v>AI1</v>
      </c>
      <c r="F6" t="s">
        <v>542</v>
      </c>
      <c r="G6" t="str">
        <f t="shared" si="1"/>
        <v>5</v>
      </c>
      <c r="H6" t="s">
        <v>631</v>
      </c>
      <c r="I6" t="s">
        <v>750</v>
      </c>
      <c r="J6">
        <v>0.249</v>
      </c>
      <c r="K6">
        <v>0.28599999999999998</v>
      </c>
      <c r="L6">
        <v>0.378</v>
      </c>
      <c r="M6">
        <v>0.35799999999999998</v>
      </c>
      <c r="N6">
        <v>0.38500000000000001</v>
      </c>
      <c r="O6" t="s">
        <v>609</v>
      </c>
      <c r="P6" t="s">
        <v>819</v>
      </c>
    </row>
    <row r="7" spans="1:17" x14ac:dyDescent="0.25">
      <c r="A7" t="s">
        <v>703</v>
      </c>
      <c r="B7" t="s">
        <v>25</v>
      </c>
      <c r="C7" t="str">
        <f t="shared" si="2"/>
        <v>AI</v>
      </c>
      <c r="D7" t="str">
        <f t="shared" si="0"/>
        <v>1</v>
      </c>
      <c r="E7" t="str">
        <f t="shared" si="3"/>
        <v>AI1</v>
      </c>
      <c r="F7" t="s">
        <v>542</v>
      </c>
      <c r="G7" t="str">
        <f t="shared" si="1"/>
        <v>5</v>
      </c>
      <c r="H7" t="s">
        <v>631</v>
      </c>
      <c r="I7" t="s">
        <v>647</v>
      </c>
      <c r="J7">
        <v>0.60199999999999998</v>
      </c>
      <c r="K7">
        <v>0.65700000000000003</v>
      </c>
      <c r="L7">
        <v>0.95699999999999996</v>
      </c>
      <c r="M7">
        <v>0.89800000000000002</v>
      </c>
      <c r="N7">
        <v>0.88500000000000001</v>
      </c>
      <c r="O7" t="s">
        <v>609</v>
      </c>
      <c r="P7" t="s">
        <v>819</v>
      </c>
      <c r="Q7" t="s">
        <v>701</v>
      </c>
    </row>
    <row r="8" spans="1:17" x14ac:dyDescent="0.25">
      <c r="A8" t="s">
        <v>709</v>
      </c>
      <c r="B8" t="s">
        <v>25</v>
      </c>
      <c r="C8" t="str">
        <f t="shared" si="2"/>
        <v>AI</v>
      </c>
      <c r="D8" t="str">
        <f t="shared" si="0"/>
        <v>2</v>
      </c>
      <c r="E8" t="str">
        <f t="shared" si="3"/>
        <v>AI2</v>
      </c>
      <c r="F8" t="s">
        <v>542</v>
      </c>
      <c r="G8" t="str">
        <f t="shared" si="1"/>
        <v>1</v>
      </c>
      <c r="H8" t="s">
        <v>631</v>
      </c>
      <c r="I8" t="s">
        <v>750</v>
      </c>
      <c r="J8">
        <v>0.32500000000000001</v>
      </c>
      <c r="K8">
        <v>0.32500000000000001</v>
      </c>
      <c r="L8">
        <v>0.432</v>
      </c>
      <c r="M8">
        <v>0.377</v>
      </c>
      <c r="N8">
        <v>0.28399999999999997</v>
      </c>
      <c r="O8" t="s">
        <v>609</v>
      </c>
      <c r="P8" t="s">
        <v>819</v>
      </c>
    </row>
    <row r="9" spans="1:17" x14ac:dyDescent="0.25">
      <c r="A9" t="s">
        <v>709</v>
      </c>
      <c r="B9" t="s">
        <v>25</v>
      </c>
      <c r="C9" t="str">
        <f t="shared" si="2"/>
        <v>AI</v>
      </c>
      <c r="D9" t="str">
        <f t="shared" si="0"/>
        <v>2</v>
      </c>
      <c r="E9" t="str">
        <f t="shared" si="3"/>
        <v>AI2</v>
      </c>
      <c r="F9" t="s">
        <v>542</v>
      </c>
      <c r="G9" t="str">
        <f t="shared" si="1"/>
        <v>1</v>
      </c>
      <c r="H9" t="s">
        <v>631</v>
      </c>
      <c r="I9" t="s">
        <v>647</v>
      </c>
      <c r="J9">
        <v>0.75900000000000001</v>
      </c>
      <c r="K9">
        <v>0.71599999999999997</v>
      </c>
      <c r="L9">
        <v>0.98599999999999999</v>
      </c>
      <c r="M9">
        <v>0.872</v>
      </c>
      <c r="N9">
        <v>0.69</v>
      </c>
      <c r="O9" t="s">
        <v>609</v>
      </c>
      <c r="P9" t="s">
        <v>819</v>
      </c>
      <c r="Q9" t="s">
        <v>701</v>
      </c>
    </row>
    <row r="10" spans="1:17" x14ac:dyDescent="0.25">
      <c r="A10" t="s">
        <v>710</v>
      </c>
      <c r="B10" t="s">
        <v>25</v>
      </c>
      <c r="C10" t="str">
        <f t="shared" si="2"/>
        <v>AI</v>
      </c>
      <c r="D10" t="str">
        <f t="shared" si="0"/>
        <v>2</v>
      </c>
      <c r="E10" t="str">
        <f t="shared" si="3"/>
        <v>AI2</v>
      </c>
      <c r="F10" t="s">
        <v>542</v>
      </c>
      <c r="G10" t="str">
        <f t="shared" si="1"/>
        <v>2</v>
      </c>
      <c r="H10" t="s">
        <v>631</v>
      </c>
      <c r="I10" t="s">
        <v>750</v>
      </c>
      <c r="J10">
        <v>0.34100000000000003</v>
      </c>
      <c r="K10">
        <v>0.32300000000000001</v>
      </c>
      <c r="L10">
        <v>0.308</v>
      </c>
      <c r="M10">
        <v>0.26100000000000001</v>
      </c>
      <c r="N10">
        <v>0.26700000000000002</v>
      </c>
      <c r="O10" t="s">
        <v>609</v>
      </c>
      <c r="P10" t="s">
        <v>819</v>
      </c>
    </row>
    <row r="11" spans="1:17" x14ac:dyDescent="0.25">
      <c r="A11" t="s">
        <v>710</v>
      </c>
      <c r="B11" t="s">
        <v>25</v>
      </c>
      <c r="C11" t="str">
        <f t="shared" si="2"/>
        <v>AI</v>
      </c>
      <c r="D11" t="str">
        <f t="shared" si="0"/>
        <v>2</v>
      </c>
      <c r="E11" t="str">
        <f t="shared" si="3"/>
        <v>AI2</v>
      </c>
      <c r="F11" t="s">
        <v>542</v>
      </c>
      <c r="G11" t="str">
        <f t="shared" si="1"/>
        <v>2</v>
      </c>
      <c r="H11" t="s">
        <v>631</v>
      </c>
      <c r="I11" t="s">
        <v>647</v>
      </c>
      <c r="J11">
        <v>0.77900000000000003</v>
      </c>
      <c r="K11">
        <v>0.79</v>
      </c>
      <c r="L11">
        <v>0.8</v>
      </c>
      <c r="M11">
        <v>0.69499999999999995</v>
      </c>
      <c r="N11">
        <v>0.53200000000000003</v>
      </c>
      <c r="O11" t="s">
        <v>609</v>
      </c>
      <c r="P11" t="s">
        <v>819</v>
      </c>
      <c r="Q11" t="s">
        <v>701</v>
      </c>
    </row>
    <row r="12" spans="1:17" x14ac:dyDescent="0.25">
      <c r="A12" t="s">
        <v>711</v>
      </c>
      <c r="B12" t="s">
        <v>25</v>
      </c>
      <c r="C12" t="str">
        <f t="shared" si="2"/>
        <v>AI</v>
      </c>
      <c r="D12" t="str">
        <f t="shared" si="0"/>
        <v>2</v>
      </c>
      <c r="E12" t="str">
        <f t="shared" si="3"/>
        <v>AI2</v>
      </c>
      <c r="F12" t="s">
        <v>542</v>
      </c>
      <c r="G12" t="str">
        <f t="shared" si="1"/>
        <v>3</v>
      </c>
      <c r="H12" t="s">
        <v>631</v>
      </c>
      <c r="I12" t="s">
        <v>750</v>
      </c>
      <c r="J12">
        <v>0.28699999999999998</v>
      </c>
      <c r="K12">
        <v>0.33400000000000002</v>
      </c>
      <c r="L12">
        <v>0.45500000000000002</v>
      </c>
      <c r="M12">
        <v>0.47199999999999998</v>
      </c>
      <c r="N12">
        <v>0.314</v>
      </c>
      <c r="O12" t="s">
        <v>609</v>
      </c>
      <c r="P12" t="s">
        <v>819</v>
      </c>
    </row>
    <row r="13" spans="1:17" x14ac:dyDescent="0.25">
      <c r="A13" t="s">
        <v>711</v>
      </c>
      <c r="B13" t="s">
        <v>25</v>
      </c>
      <c r="C13" t="str">
        <f t="shared" si="2"/>
        <v>AI</v>
      </c>
      <c r="D13" t="str">
        <f t="shared" si="0"/>
        <v>2</v>
      </c>
      <c r="E13" t="str">
        <f t="shared" si="3"/>
        <v>AI2</v>
      </c>
      <c r="F13" t="s">
        <v>542</v>
      </c>
      <c r="G13" t="str">
        <f t="shared" si="1"/>
        <v>3</v>
      </c>
      <c r="H13" t="s">
        <v>631</v>
      </c>
      <c r="I13" t="s">
        <v>647</v>
      </c>
      <c r="J13">
        <v>0.66</v>
      </c>
      <c r="K13">
        <v>0.78700000000000003</v>
      </c>
      <c r="L13">
        <v>1.0329999999999999</v>
      </c>
      <c r="M13">
        <v>1.099</v>
      </c>
      <c r="N13">
        <v>0.79200000000000004</v>
      </c>
      <c r="O13" t="s">
        <v>609</v>
      </c>
      <c r="P13" t="s">
        <v>819</v>
      </c>
      <c r="Q13" t="s">
        <v>701</v>
      </c>
    </row>
    <row r="14" spans="1:17" x14ac:dyDescent="0.25">
      <c r="A14" t="s">
        <v>712</v>
      </c>
      <c r="B14" t="s">
        <v>25</v>
      </c>
      <c r="C14" t="str">
        <f t="shared" si="2"/>
        <v>AI</v>
      </c>
      <c r="D14" t="str">
        <f t="shared" si="0"/>
        <v>2</v>
      </c>
      <c r="E14" t="str">
        <f t="shared" si="3"/>
        <v>AI2</v>
      </c>
      <c r="F14" t="s">
        <v>542</v>
      </c>
      <c r="G14" t="str">
        <f t="shared" si="1"/>
        <v>4</v>
      </c>
      <c r="H14" t="s">
        <v>631</v>
      </c>
      <c r="I14" t="s">
        <v>750</v>
      </c>
      <c r="J14">
        <v>0.63300000000000001</v>
      </c>
      <c r="K14">
        <v>0.61899999999999999</v>
      </c>
      <c r="L14">
        <v>0.14099999999999999</v>
      </c>
      <c r="M14">
        <v>0.28699999999999998</v>
      </c>
      <c r="N14">
        <v>0.34200000000000003</v>
      </c>
      <c r="O14" t="s">
        <v>609</v>
      </c>
      <c r="P14" t="s">
        <v>819</v>
      </c>
    </row>
    <row r="15" spans="1:17" x14ac:dyDescent="0.25">
      <c r="A15" t="s">
        <v>712</v>
      </c>
      <c r="B15" t="s">
        <v>25</v>
      </c>
      <c r="C15" t="str">
        <f t="shared" si="2"/>
        <v>AI</v>
      </c>
      <c r="D15" t="str">
        <f t="shared" si="0"/>
        <v>2</v>
      </c>
      <c r="E15" t="str">
        <f t="shared" si="3"/>
        <v>AI2</v>
      </c>
      <c r="F15" t="s">
        <v>542</v>
      </c>
      <c r="G15" t="str">
        <f t="shared" si="1"/>
        <v>4</v>
      </c>
      <c r="H15" t="s">
        <v>631</v>
      </c>
      <c r="I15" t="s">
        <v>647</v>
      </c>
      <c r="J15">
        <v>1.4750000000000001</v>
      </c>
      <c r="K15">
        <v>1.4470000000000001</v>
      </c>
      <c r="L15">
        <v>0.34599999999999997</v>
      </c>
      <c r="M15">
        <v>0.66400000000000003</v>
      </c>
      <c r="N15">
        <v>0.80700000000000005</v>
      </c>
      <c r="O15" t="s">
        <v>609</v>
      </c>
      <c r="P15" t="s">
        <v>819</v>
      </c>
      <c r="Q15" t="s">
        <v>701</v>
      </c>
    </row>
    <row r="16" spans="1:17" x14ac:dyDescent="0.25">
      <c r="A16" t="s">
        <v>713</v>
      </c>
      <c r="B16" t="s">
        <v>25</v>
      </c>
      <c r="C16" t="str">
        <f t="shared" si="2"/>
        <v>AI</v>
      </c>
      <c r="D16" t="str">
        <f t="shared" si="0"/>
        <v>2</v>
      </c>
      <c r="E16" t="str">
        <f t="shared" si="3"/>
        <v>AI2</v>
      </c>
      <c r="F16" t="s">
        <v>542</v>
      </c>
      <c r="G16" t="str">
        <f t="shared" si="1"/>
        <v>5</v>
      </c>
      <c r="H16" t="s">
        <v>631</v>
      </c>
      <c r="I16" t="s">
        <v>750</v>
      </c>
      <c r="J16">
        <v>0.48299999999999998</v>
      </c>
      <c r="K16">
        <v>0.432</v>
      </c>
      <c r="L16">
        <v>0.497</v>
      </c>
      <c r="M16">
        <v>0.2</v>
      </c>
      <c r="N16">
        <v>0.16900000000000001</v>
      </c>
      <c r="O16" t="s">
        <v>609</v>
      </c>
      <c r="P16" t="s">
        <v>819</v>
      </c>
    </row>
    <row r="17" spans="1:17" x14ac:dyDescent="0.25">
      <c r="A17" t="s">
        <v>713</v>
      </c>
      <c r="B17" t="s">
        <v>25</v>
      </c>
      <c r="C17" t="str">
        <f t="shared" si="2"/>
        <v>AI</v>
      </c>
      <c r="D17" t="str">
        <f t="shared" si="0"/>
        <v>2</v>
      </c>
      <c r="E17" t="str">
        <f t="shared" si="3"/>
        <v>AI2</v>
      </c>
      <c r="F17" t="s">
        <v>542</v>
      </c>
      <c r="G17" t="str">
        <f t="shared" si="1"/>
        <v>5</v>
      </c>
      <c r="H17" t="s">
        <v>631</v>
      </c>
      <c r="I17" t="s">
        <v>647</v>
      </c>
      <c r="J17">
        <v>1.1100000000000001</v>
      </c>
      <c r="K17">
        <v>1.0229999999999999</v>
      </c>
      <c r="L17">
        <v>1.0720000000000001</v>
      </c>
      <c r="M17">
        <v>0.51</v>
      </c>
      <c r="N17">
        <v>0.377</v>
      </c>
      <c r="O17" t="s">
        <v>609</v>
      </c>
      <c r="P17" t="s">
        <v>819</v>
      </c>
      <c r="Q17" t="s">
        <v>701</v>
      </c>
    </row>
    <row r="18" spans="1:17" x14ac:dyDescent="0.25">
      <c r="A18" t="s">
        <v>704</v>
      </c>
      <c r="B18" t="s">
        <v>25</v>
      </c>
      <c r="C18" t="str">
        <f t="shared" si="2"/>
        <v>AI</v>
      </c>
      <c r="D18" t="str">
        <f t="shared" si="0"/>
        <v>3</v>
      </c>
      <c r="E18" t="str">
        <f t="shared" si="3"/>
        <v>AI3</v>
      </c>
      <c r="F18" t="s">
        <v>542</v>
      </c>
      <c r="G18" t="str">
        <f t="shared" si="1"/>
        <v>1</v>
      </c>
      <c r="H18" t="s">
        <v>631</v>
      </c>
      <c r="I18" t="s">
        <v>750</v>
      </c>
      <c r="J18">
        <v>0.252</v>
      </c>
      <c r="K18">
        <v>0.17699999999999999</v>
      </c>
      <c r="L18">
        <v>0.13700000000000001</v>
      </c>
      <c r="M18">
        <v>0.157</v>
      </c>
      <c r="N18">
        <v>0.154</v>
      </c>
      <c r="O18" t="s">
        <v>609</v>
      </c>
      <c r="P18" t="s">
        <v>819</v>
      </c>
    </row>
    <row r="19" spans="1:17" x14ac:dyDescent="0.25">
      <c r="A19" t="s">
        <v>704</v>
      </c>
      <c r="B19" t="s">
        <v>25</v>
      </c>
      <c r="C19" t="str">
        <f t="shared" si="2"/>
        <v>AI</v>
      </c>
      <c r="D19" t="str">
        <f t="shared" si="0"/>
        <v>3</v>
      </c>
      <c r="E19" t="str">
        <f t="shared" si="3"/>
        <v>AI3</v>
      </c>
      <c r="F19" t="s">
        <v>542</v>
      </c>
      <c r="G19" t="str">
        <f t="shared" si="1"/>
        <v>1</v>
      </c>
      <c r="H19" t="s">
        <v>631</v>
      </c>
      <c r="I19" t="s">
        <v>647</v>
      </c>
      <c r="J19">
        <v>0.63400000000000001</v>
      </c>
      <c r="K19">
        <v>0.45300000000000001</v>
      </c>
      <c r="L19">
        <v>0.34300000000000003</v>
      </c>
      <c r="M19">
        <v>0.39800000000000002</v>
      </c>
      <c r="N19">
        <v>0.38100000000000001</v>
      </c>
      <c r="O19" t="s">
        <v>609</v>
      </c>
      <c r="P19" t="s">
        <v>819</v>
      </c>
      <c r="Q19" t="s">
        <v>701</v>
      </c>
    </row>
    <row r="20" spans="1:17" x14ac:dyDescent="0.25">
      <c r="A20" t="s">
        <v>705</v>
      </c>
      <c r="B20" t="s">
        <v>25</v>
      </c>
      <c r="C20" t="str">
        <f t="shared" si="2"/>
        <v>AI</v>
      </c>
      <c r="D20" t="str">
        <f t="shared" si="0"/>
        <v>3</v>
      </c>
      <c r="E20" t="str">
        <f t="shared" si="3"/>
        <v>AI3</v>
      </c>
      <c r="F20" t="s">
        <v>542</v>
      </c>
      <c r="G20" t="str">
        <f t="shared" si="1"/>
        <v>2</v>
      </c>
      <c r="H20" t="s">
        <v>631</v>
      </c>
      <c r="I20" t="s">
        <v>750</v>
      </c>
      <c r="J20">
        <v>0.32400000000000001</v>
      </c>
      <c r="K20">
        <v>0.42599999999999999</v>
      </c>
      <c r="L20">
        <v>0.58499999999999996</v>
      </c>
      <c r="M20">
        <v>0.14699999999999999</v>
      </c>
      <c r="N20">
        <v>0.36499999999999999</v>
      </c>
      <c r="O20" t="s">
        <v>609</v>
      </c>
      <c r="P20" t="s">
        <v>819</v>
      </c>
    </row>
    <row r="21" spans="1:17" x14ac:dyDescent="0.25">
      <c r="A21" t="s">
        <v>705</v>
      </c>
      <c r="B21" t="s">
        <v>25</v>
      </c>
      <c r="C21" t="str">
        <f t="shared" si="2"/>
        <v>AI</v>
      </c>
      <c r="D21" t="str">
        <f t="shared" si="0"/>
        <v>3</v>
      </c>
      <c r="E21" t="str">
        <f t="shared" si="3"/>
        <v>AI3</v>
      </c>
      <c r="F21" t="s">
        <v>542</v>
      </c>
      <c r="G21" t="str">
        <f t="shared" si="1"/>
        <v>2</v>
      </c>
      <c r="H21" t="s">
        <v>631</v>
      </c>
      <c r="I21" t="s">
        <v>647</v>
      </c>
      <c r="J21">
        <v>0.84499999999999997</v>
      </c>
      <c r="K21">
        <v>0.999</v>
      </c>
      <c r="L21">
        <v>1.36</v>
      </c>
      <c r="M21">
        <v>0.41299999999999998</v>
      </c>
      <c r="N21">
        <v>1.0009999999999999</v>
      </c>
      <c r="O21" t="s">
        <v>609</v>
      </c>
      <c r="P21" t="s">
        <v>819</v>
      </c>
      <c r="Q21" t="s">
        <v>701</v>
      </c>
    </row>
    <row r="22" spans="1:17" x14ac:dyDescent="0.25">
      <c r="A22" t="s">
        <v>706</v>
      </c>
      <c r="B22" t="s">
        <v>25</v>
      </c>
      <c r="C22" t="str">
        <f t="shared" si="2"/>
        <v>AI</v>
      </c>
      <c r="D22" t="str">
        <f t="shared" si="0"/>
        <v>3</v>
      </c>
      <c r="E22" t="str">
        <f t="shared" si="3"/>
        <v>AI3</v>
      </c>
      <c r="F22" t="s">
        <v>542</v>
      </c>
      <c r="G22" t="str">
        <f t="shared" si="1"/>
        <v>3</v>
      </c>
      <c r="H22" t="s">
        <v>631</v>
      </c>
      <c r="I22" t="s">
        <v>750</v>
      </c>
      <c r="J22">
        <v>0.33</v>
      </c>
      <c r="K22">
        <v>0.41199999999999998</v>
      </c>
      <c r="L22">
        <v>0.442</v>
      </c>
      <c r="M22">
        <v>0.27</v>
      </c>
      <c r="N22">
        <v>0.25800000000000001</v>
      </c>
      <c r="O22" t="s">
        <v>609</v>
      </c>
      <c r="P22" t="s">
        <v>819</v>
      </c>
    </row>
    <row r="23" spans="1:17" x14ac:dyDescent="0.25">
      <c r="A23" t="s">
        <v>706</v>
      </c>
      <c r="B23" t="s">
        <v>25</v>
      </c>
      <c r="C23" t="str">
        <f t="shared" si="2"/>
        <v>AI</v>
      </c>
      <c r="D23" t="str">
        <f t="shared" si="0"/>
        <v>3</v>
      </c>
      <c r="E23" t="str">
        <f t="shared" si="3"/>
        <v>AI3</v>
      </c>
      <c r="F23" t="s">
        <v>542</v>
      </c>
      <c r="G23" t="str">
        <f t="shared" si="1"/>
        <v>3</v>
      </c>
      <c r="H23" t="s">
        <v>631</v>
      </c>
      <c r="I23" t="s">
        <v>647</v>
      </c>
      <c r="J23">
        <v>0.69299999999999995</v>
      </c>
      <c r="K23">
        <v>1.0189999999999999</v>
      </c>
      <c r="L23">
        <v>1.111</v>
      </c>
      <c r="M23">
        <v>0.56299999999999994</v>
      </c>
      <c r="N23">
        <v>0.56200000000000006</v>
      </c>
      <c r="O23" t="s">
        <v>609</v>
      </c>
      <c r="P23" t="s">
        <v>819</v>
      </c>
      <c r="Q23" t="s">
        <v>701</v>
      </c>
    </row>
    <row r="24" spans="1:17" x14ac:dyDescent="0.25">
      <c r="A24" t="s">
        <v>707</v>
      </c>
      <c r="B24" t="s">
        <v>25</v>
      </c>
      <c r="C24" t="str">
        <f t="shared" si="2"/>
        <v>AI</v>
      </c>
      <c r="D24" t="str">
        <f t="shared" si="0"/>
        <v>3</v>
      </c>
      <c r="E24" t="str">
        <f t="shared" si="3"/>
        <v>AI3</v>
      </c>
      <c r="F24" t="s">
        <v>542</v>
      </c>
      <c r="G24" t="str">
        <f t="shared" si="1"/>
        <v>4</v>
      </c>
      <c r="H24" t="s">
        <v>631</v>
      </c>
      <c r="I24" t="s">
        <v>750</v>
      </c>
      <c r="J24">
        <v>0.46899999999999997</v>
      </c>
      <c r="K24">
        <v>0.247</v>
      </c>
      <c r="L24">
        <v>0.24299999999999999</v>
      </c>
      <c r="M24">
        <v>0.182</v>
      </c>
      <c r="N24">
        <v>0.309</v>
      </c>
      <c r="O24" t="s">
        <v>609</v>
      </c>
      <c r="P24" t="s">
        <v>819</v>
      </c>
    </row>
    <row r="25" spans="1:17" x14ac:dyDescent="0.25">
      <c r="A25" t="s">
        <v>707</v>
      </c>
      <c r="B25" t="s">
        <v>25</v>
      </c>
      <c r="C25" t="str">
        <f t="shared" si="2"/>
        <v>AI</v>
      </c>
      <c r="D25" t="str">
        <f t="shared" si="0"/>
        <v>3</v>
      </c>
      <c r="E25" t="str">
        <f t="shared" si="3"/>
        <v>AI3</v>
      </c>
      <c r="F25" t="s">
        <v>542</v>
      </c>
      <c r="G25" t="str">
        <f t="shared" si="1"/>
        <v>4</v>
      </c>
      <c r="H25" t="s">
        <v>631</v>
      </c>
      <c r="I25" t="s">
        <v>647</v>
      </c>
      <c r="J25">
        <v>1.167</v>
      </c>
      <c r="K25">
        <v>0.53500000000000003</v>
      </c>
      <c r="L25">
        <v>0.5</v>
      </c>
      <c r="M25">
        <v>0.434</v>
      </c>
      <c r="N25">
        <v>0.70299999999999996</v>
      </c>
      <c r="O25" t="s">
        <v>609</v>
      </c>
      <c r="P25" t="s">
        <v>819</v>
      </c>
      <c r="Q25" t="s">
        <v>701</v>
      </c>
    </row>
    <row r="26" spans="1:17" x14ac:dyDescent="0.25">
      <c r="A26" t="s">
        <v>708</v>
      </c>
      <c r="B26" t="s">
        <v>25</v>
      </c>
      <c r="C26" t="str">
        <f t="shared" si="2"/>
        <v>AI</v>
      </c>
      <c r="D26" t="str">
        <f t="shared" si="0"/>
        <v>3</v>
      </c>
      <c r="E26" t="str">
        <f t="shared" si="3"/>
        <v>AI3</v>
      </c>
      <c r="F26" t="s">
        <v>542</v>
      </c>
      <c r="G26" t="str">
        <f t="shared" si="1"/>
        <v>5</v>
      </c>
      <c r="H26" t="s">
        <v>631</v>
      </c>
      <c r="I26" t="s">
        <v>750</v>
      </c>
      <c r="J26">
        <v>0.40100000000000002</v>
      </c>
      <c r="K26">
        <v>0.21</v>
      </c>
      <c r="L26">
        <v>0.114</v>
      </c>
      <c r="M26">
        <v>0.34799999999999998</v>
      </c>
      <c r="N26">
        <v>0.40799999999999997</v>
      </c>
      <c r="O26" t="s">
        <v>609</v>
      </c>
      <c r="P26" t="s">
        <v>819</v>
      </c>
    </row>
    <row r="27" spans="1:17" x14ac:dyDescent="0.25">
      <c r="A27" t="s">
        <v>708</v>
      </c>
      <c r="B27" t="s">
        <v>25</v>
      </c>
      <c r="C27" t="str">
        <f t="shared" si="2"/>
        <v>AI</v>
      </c>
      <c r="D27" t="str">
        <f t="shared" si="0"/>
        <v>3</v>
      </c>
      <c r="E27" t="str">
        <f t="shared" si="3"/>
        <v>AI3</v>
      </c>
      <c r="F27" t="s">
        <v>542</v>
      </c>
      <c r="G27" t="str">
        <f t="shared" si="1"/>
        <v>5</v>
      </c>
      <c r="H27" t="s">
        <v>631</v>
      </c>
      <c r="I27" t="s">
        <v>647</v>
      </c>
      <c r="J27">
        <v>0.86899999999999999</v>
      </c>
      <c r="K27">
        <v>0.53900000000000003</v>
      </c>
      <c r="L27">
        <v>0.27900000000000003</v>
      </c>
      <c r="M27">
        <v>0.78800000000000003</v>
      </c>
      <c r="N27">
        <v>0.94899999999999995</v>
      </c>
      <c r="O27" t="s">
        <v>609</v>
      </c>
      <c r="P27" t="s">
        <v>819</v>
      </c>
      <c r="Q27" t="s">
        <v>701</v>
      </c>
    </row>
    <row r="28" spans="1:17" x14ac:dyDescent="0.25">
      <c r="A28" t="s">
        <v>714</v>
      </c>
      <c r="B28" t="s">
        <v>25</v>
      </c>
      <c r="C28" t="str">
        <f t="shared" si="2"/>
        <v>AI</v>
      </c>
      <c r="D28" t="str">
        <f t="shared" si="0"/>
        <v>4</v>
      </c>
      <c r="E28" t="str">
        <f t="shared" si="3"/>
        <v>AI4</v>
      </c>
      <c r="F28" t="s">
        <v>542</v>
      </c>
      <c r="G28" t="str">
        <f t="shared" si="1"/>
        <v>1</v>
      </c>
      <c r="H28" t="s">
        <v>631</v>
      </c>
      <c r="I28" t="s">
        <v>750</v>
      </c>
      <c r="J28">
        <v>0.26800000000000002</v>
      </c>
      <c r="K28">
        <v>0.36599999999999999</v>
      </c>
      <c r="L28">
        <v>0.33300000000000002</v>
      </c>
      <c r="M28">
        <v>0.21299999999999999</v>
      </c>
      <c r="N28">
        <v>0.29799999999999999</v>
      </c>
      <c r="O28" t="s">
        <v>609</v>
      </c>
      <c r="P28" t="s">
        <v>819</v>
      </c>
    </row>
    <row r="29" spans="1:17" x14ac:dyDescent="0.25">
      <c r="A29" t="s">
        <v>714</v>
      </c>
      <c r="B29" t="s">
        <v>25</v>
      </c>
      <c r="C29" t="str">
        <f t="shared" si="2"/>
        <v>AI</v>
      </c>
      <c r="D29" t="str">
        <f t="shared" si="0"/>
        <v>4</v>
      </c>
      <c r="E29" t="str">
        <f t="shared" si="3"/>
        <v>AI4</v>
      </c>
      <c r="F29" t="s">
        <v>542</v>
      </c>
      <c r="G29" t="str">
        <f t="shared" si="1"/>
        <v>1</v>
      </c>
      <c r="H29" t="s">
        <v>631</v>
      </c>
      <c r="I29" t="s">
        <v>647</v>
      </c>
      <c r="J29">
        <v>0.67400000000000004</v>
      </c>
      <c r="K29">
        <v>0.92900000000000005</v>
      </c>
      <c r="L29">
        <v>0.85899999999999999</v>
      </c>
      <c r="M29">
        <v>0.51100000000000001</v>
      </c>
      <c r="N29">
        <v>0.71499999999999997</v>
      </c>
      <c r="O29" t="s">
        <v>609</v>
      </c>
      <c r="P29" t="s">
        <v>819</v>
      </c>
      <c r="Q29" t="s">
        <v>701</v>
      </c>
    </row>
    <row r="30" spans="1:17" x14ac:dyDescent="0.25">
      <c r="A30" t="s">
        <v>715</v>
      </c>
      <c r="B30" t="s">
        <v>25</v>
      </c>
      <c r="C30" t="str">
        <f t="shared" si="2"/>
        <v>AI</v>
      </c>
      <c r="D30" t="str">
        <f t="shared" si="0"/>
        <v>4</v>
      </c>
      <c r="E30" t="str">
        <f t="shared" si="3"/>
        <v>AI4</v>
      </c>
      <c r="F30" t="s">
        <v>542</v>
      </c>
      <c r="G30" t="str">
        <f t="shared" si="1"/>
        <v>2</v>
      </c>
      <c r="H30" t="s">
        <v>631</v>
      </c>
      <c r="I30" t="s">
        <v>750</v>
      </c>
      <c r="J30">
        <v>0.39600000000000002</v>
      </c>
      <c r="K30">
        <v>0.30299999999999999</v>
      </c>
      <c r="L30">
        <v>0.23400000000000001</v>
      </c>
      <c r="M30">
        <v>0.57399999999999995</v>
      </c>
      <c r="N30">
        <v>0.217</v>
      </c>
      <c r="O30" t="s">
        <v>609</v>
      </c>
      <c r="P30" t="s">
        <v>819</v>
      </c>
      <c r="Q30" t="s">
        <v>770</v>
      </c>
    </row>
    <row r="31" spans="1:17" x14ac:dyDescent="0.25">
      <c r="A31" t="s">
        <v>715</v>
      </c>
      <c r="B31" t="s">
        <v>25</v>
      </c>
      <c r="C31" t="str">
        <f t="shared" si="2"/>
        <v>AI</v>
      </c>
      <c r="D31" t="str">
        <f t="shared" si="0"/>
        <v>4</v>
      </c>
      <c r="E31" t="str">
        <f t="shared" si="3"/>
        <v>AI4</v>
      </c>
      <c r="F31" t="s">
        <v>542</v>
      </c>
      <c r="G31" t="str">
        <f t="shared" si="1"/>
        <v>2</v>
      </c>
      <c r="H31" t="s">
        <v>631</v>
      </c>
      <c r="I31" t="s">
        <v>647</v>
      </c>
      <c r="J31">
        <v>0.91100000000000003</v>
      </c>
      <c r="K31">
        <v>0.88300000000000001</v>
      </c>
      <c r="L31">
        <v>0.57499999999999996</v>
      </c>
      <c r="M31">
        <v>1.296</v>
      </c>
      <c r="N31">
        <v>0.52600000000000002</v>
      </c>
      <c r="O31" t="s">
        <v>609</v>
      </c>
      <c r="P31" t="s">
        <v>819</v>
      </c>
      <c r="Q31" t="s">
        <v>701</v>
      </c>
    </row>
    <row r="32" spans="1:17" x14ac:dyDescent="0.25">
      <c r="A32" t="s">
        <v>716</v>
      </c>
      <c r="B32" t="s">
        <v>25</v>
      </c>
      <c r="C32" t="str">
        <f t="shared" si="2"/>
        <v>AI</v>
      </c>
      <c r="D32" t="str">
        <f t="shared" si="0"/>
        <v>4</v>
      </c>
      <c r="E32" t="str">
        <f t="shared" si="3"/>
        <v>AI4</v>
      </c>
      <c r="F32" t="s">
        <v>542</v>
      </c>
      <c r="G32" t="str">
        <f t="shared" si="1"/>
        <v>3</v>
      </c>
      <c r="H32" t="s">
        <v>631</v>
      </c>
      <c r="I32" t="s">
        <v>750</v>
      </c>
      <c r="J32">
        <v>0.52600000000000002</v>
      </c>
      <c r="K32">
        <v>0.36599999999999999</v>
      </c>
      <c r="L32">
        <v>0.28499999999999998</v>
      </c>
      <c r="M32">
        <v>0.30099999999999999</v>
      </c>
      <c r="N32">
        <v>0.41499999999999998</v>
      </c>
      <c r="O32" t="s">
        <v>609</v>
      </c>
      <c r="P32" t="s">
        <v>819</v>
      </c>
    </row>
    <row r="33" spans="1:17" x14ac:dyDescent="0.25">
      <c r="A33" t="s">
        <v>716</v>
      </c>
      <c r="B33" t="s">
        <v>25</v>
      </c>
      <c r="C33" t="str">
        <f t="shared" si="2"/>
        <v>AI</v>
      </c>
      <c r="D33" t="str">
        <f t="shared" si="0"/>
        <v>4</v>
      </c>
      <c r="E33" t="str">
        <f t="shared" si="3"/>
        <v>AI4</v>
      </c>
      <c r="F33" t="s">
        <v>542</v>
      </c>
      <c r="G33" t="str">
        <f t="shared" si="1"/>
        <v>3</v>
      </c>
      <c r="H33" t="s">
        <v>631</v>
      </c>
      <c r="I33" t="s">
        <v>647</v>
      </c>
      <c r="J33">
        <v>1.2869999999999999</v>
      </c>
      <c r="K33">
        <v>0.873</v>
      </c>
      <c r="L33">
        <v>0.67800000000000005</v>
      </c>
      <c r="M33">
        <v>0.78200000000000003</v>
      </c>
      <c r="N33">
        <v>0.85899999999999999</v>
      </c>
      <c r="O33" t="s">
        <v>609</v>
      </c>
      <c r="P33" t="s">
        <v>819</v>
      </c>
      <c r="Q33" t="s">
        <v>701</v>
      </c>
    </row>
    <row r="34" spans="1:17" x14ac:dyDescent="0.25">
      <c r="A34" t="s">
        <v>717</v>
      </c>
      <c r="B34" t="s">
        <v>25</v>
      </c>
      <c r="C34" t="str">
        <f t="shared" si="2"/>
        <v>AI</v>
      </c>
      <c r="D34" t="str">
        <f t="shared" si="0"/>
        <v>4</v>
      </c>
      <c r="E34" t="str">
        <f t="shared" si="3"/>
        <v>AI4</v>
      </c>
      <c r="F34" t="s">
        <v>542</v>
      </c>
      <c r="G34" t="str">
        <f t="shared" ref="G34:G50" si="4">RIGHT(A34,1)</f>
        <v>4</v>
      </c>
      <c r="H34" t="s">
        <v>631</v>
      </c>
      <c r="I34" t="s">
        <v>750</v>
      </c>
      <c r="J34">
        <v>0.184</v>
      </c>
      <c r="K34">
        <v>0.27700000000000002</v>
      </c>
      <c r="L34">
        <v>0.14799999999999999</v>
      </c>
      <c r="M34">
        <v>0.38500000000000001</v>
      </c>
      <c r="N34">
        <v>0.41599999999999998</v>
      </c>
      <c r="O34" t="s">
        <v>609</v>
      </c>
      <c r="P34" t="s">
        <v>819</v>
      </c>
    </row>
    <row r="35" spans="1:17" x14ac:dyDescent="0.25">
      <c r="A35" t="s">
        <v>717</v>
      </c>
      <c r="B35" t="s">
        <v>25</v>
      </c>
      <c r="C35" t="str">
        <f t="shared" si="2"/>
        <v>AI</v>
      </c>
      <c r="D35" t="str">
        <f t="shared" si="0"/>
        <v>4</v>
      </c>
      <c r="E35" t="str">
        <f t="shared" si="3"/>
        <v>AI4</v>
      </c>
      <c r="F35" t="s">
        <v>542</v>
      </c>
      <c r="G35" t="str">
        <f t="shared" si="4"/>
        <v>4</v>
      </c>
      <c r="H35" t="s">
        <v>631</v>
      </c>
      <c r="I35" t="s">
        <v>647</v>
      </c>
      <c r="J35">
        <v>0.46600000000000003</v>
      </c>
      <c r="K35">
        <v>0.62</v>
      </c>
      <c r="L35">
        <v>0.37</v>
      </c>
      <c r="M35">
        <v>0.65200000000000002</v>
      </c>
      <c r="N35">
        <v>0.89300000000000002</v>
      </c>
      <c r="O35" t="s">
        <v>609</v>
      </c>
      <c r="P35" t="s">
        <v>819</v>
      </c>
      <c r="Q35" t="s">
        <v>701</v>
      </c>
    </row>
    <row r="36" spans="1:17" x14ac:dyDescent="0.25">
      <c r="A36" t="s">
        <v>718</v>
      </c>
      <c r="B36" t="s">
        <v>25</v>
      </c>
      <c r="C36" t="str">
        <f t="shared" si="2"/>
        <v>AI</v>
      </c>
      <c r="D36" t="str">
        <f t="shared" si="0"/>
        <v>4</v>
      </c>
      <c r="E36" t="str">
        <f t="shared" si="3"/>
        <v>AI4</v>
      </c>
      <c r="F36" t="s">
        <v>542</v>
      </c>
      <c r="G36" t="str">
        <f t="shared" si="4"/>
        <v>5</v>
      </c>
      <c r="H36" t="s">
        <v>631</v>
      </c>
      <c r="I36" t="s">
        <v>750</v>
      </c>
      <c r="J36">
        <v>0.34899999999999998</v>
      </c>
      <c r="K36">
        <v>0.378</v>
      </c>
      <c r="L36">
        <v>0.39200000000000002</v>
      </c>
      <c r="M36">
        <v>0.35399999999999998</v>
      </c>
      <c r="N36">
        <v>0.22</v>
      </c>
      <c r="O36" t="s">
        <v>609</v>
      </c>
      <c r="P36" t="s">
        <v>819</v>
      </c>
    </row>
    <row r="37" spans="1:17" x14ac:dyDescent="0.25">
      <c r="A37" t="s">
        <v>718</v>
      </c>
      <c r="B37" t="s">
        <v>25</v>
      </c>
      <c r="C37" t="str">
        <f t="shared" si="2"/>
        <v>AI</v>
      </c>
      <c r="D37" t="str">
        <f t="shared" si="0"/>
        <v>4</v>
      </c>
      <c r="E37" t="str">
        <f t="shared" si="3"/>
        <v>AI4</v>
      </c>
      <c r="F37" t="s">
        <v>542</v>
      </c>
      <c r="G37" t="str">
        <f t="shared" si="4"/>
        <v>5</v>
      </c>
      <c r="H37" t="s">
        <v>631</v>
      </c>
      <c r="I37" t="s">
        <v>647</v>
      </c>
      <c r="J37">
        <v>0.70799999999999996</v>
      </c>
      <c r="K37">
        <v>0.79300000000000004</v>
      </c>
      <c r="L37">
        <v>0.8</v>
      </c>
      <c r="M37">
        <v>0.85499999999999998</v>
      </c>
      <c r="N37">
        <v>0.44500000000000001</v>
      </c>
      <c r="O37" t="s">
        <v>609</v>
      </c>
      <c r="P37" t="s">
        <v>819</v>
      </c>
      <c r="Q37" t="s">
        <v>701</v>
      </c>
    </row>
    <row r="38" spans="1:17" x14ac:dyDescent="0.25">
      <c r="A38" t="s">
        <v>719</v>
      </c>
      <c r="B38" t="s">
        <v>25</v>
      </c>
      <c r="C38" t="str">
        <f t="shared" si="2"/>
        <v>AI</v>
      </c>
      <c r="D38" t="str">
        <f t="shared" si="0"/>
        <v>5</v>
      </c>
      <c r="E38" t="str">
        <f t="shared" si="3"/>
        <v>AI5</v>
      </c>
      <c r="F38" t="s">
        <v>542</v>
      </c>
      <c r="G38" t="str">
        <f t="shared" si="4"/>
        <v>1</v>
      </c>
      <c r="H38" t="s">
        <v>631</v>
      </c>
      <c r="I38" t="s">
        <v>750</v>
      </c>
      <c r="J38">
        <v>0.57699999999999996</v>
      </c>
      <c r="K38">
        <v>0.50900000000000001</v>
      </c>
      <c r="L38">
        <v>0.46899999999999997</v>
      </c>
      <c r="M38">
        <v>0.39400000000000002</v>
      </c>
      <c r="N38">
        <v>0.33500000000000002</v>
      </c>
      <c r="O38" t="s">
        <v>609</v>
      </c>
      <c r="P38" t="s">
        <v>819</v>
      </c>
    </row>
    <row r="39" spans="1:17" x14ac:dyDescent="0.25">
      <c r="A39" t="s">
        <v>719</v>
      </c>
      <c r="B39" t="s">
        <v>25</v>
      </c>
      <c r="C39" t="str">
        <f t="shared" si="2"/>
        <v>AI</v>
      </c>
      <c r="D39" t="str">
        <f t="shared" si="0"/>
        <v>5</v>
      </c>
      <c r="E39" t="str">
        <f t="shared" si="3"/>
        <v>AI5</v>
      </c>
      <c r="F39" t="s">
        <v>542</v>
      </c>
      <c r="G39" t="str">
        <f t="shared" si="4"/>
        <v>1</v>
      </c>
      <c r="H39" t="s">
        <v>631</v>
      </c>
      <c r="I39" t="s">
        <v>647</v>
      </c>
      <c r="J39">
        <v>1.462</v>
      </c>
      <c r="K39">
        <v>1.3160000000000001</v>
      </c>
      <c r="L39">
        <v>1.2170000000000001</v>
      </c>
      <c r="M39">
        <v>1.008</v>
      </c>
      <c r="N39">
        <v>0.85599999999999998</v>
      </c>
      <c r="O39" t="s">
        <v>609</v>
      </c>
      <c r="P39" t="s">
        <v>819</v>
      </c>
      <c r="Q39" t="s">
        <v>701</v>
      </c>
    </row>
    <row r="40" spans="1:17" x14ac:dyDescent="0.25">
      <c r="A40" t="s">
        <v>720</v>
      </c>
      <c r="B40" t="s">
        <v>25</v>
      </c>
      <c r="C40" t="str">
        <f t="shared" si="2"/>
        <v>AI</v>
      </c>
      <c r="D40" t="str">
        <f t="shared" si="0"/>
        <v>5</v>
      </c>
      <c r="E40" t="str">
        <f t="shared" si="3"/>
        <v>AI5</v>
      </c>
      <c r="F40" t="s">
        <v>542</v>
      </c>
      <c r="G40" t="str">
        <f t="shared" si="4"/>
        <v>5</v>
      </c>
      <c r="H40" t="s">
        <v>631</v>
      </c>
      <c r="I40" t="s">
        <v>750</v>
      </c>
      <c r="J40">
        <v>0.16200000000000001</v>
      </c>
      <c r="K40">
        <v>0.40799999999999997</v>
      </c>
      <c r="L40">
        <v>0.45300000000000001</v>
      </c>
      <c r="M40">
        <v>0.14299999999999999</v>
      </c>
      <c r="N40">
        <v>0.23599999999999999</v>
      </c>
      <c r="O40" t="s">
        <v>609</v>
      </c>
      <c r="P40" t="s">
        <v>819</v>
      </c>
    </row>
    <row r="41" spans="1:17" x14ac:dyDescent="0.25">
      <c r="A41" t="s">
        <v>720</v>
      </c>
      <c r="B41" t="s">
        <v>25</v>
      </c>
      <c r="C41" t="str">
        <f t="shared" si="2"/>
        <v>AI</v>
      </c>
      <c r="D41" t="str">
        <f t="shared" si="0"/>
        <v>5</v>
      </c>
      <c r="E41" t="str">
        <f t="shared" si="3"/>
        <v>AI5</v>
      </c>
      <c r="F41" t="s">
        <v>542</v>
      </c>
      <c r="G41" t="str">
        <f t="shared" si="4"/>
        <v>5</v>
      </c>
      <c r="H41" t="s">
        <v>631</v>
      </c>
      <c r="I41" t="s">
        <v>647</v>
      </c>
      <c r="J41">
        <v>0.44900000000000001</v>
      </c>
      <c r="K41">
        <v>0.97599999999999998</v>
      </c>
      <c r="L41">
        <v>1.0640000000000001</v>
      </c>
      <c r="M41">
        <v>0.34100000000000003</v>
      </c>
      <c r="N41">
        <v>0.53100000000000003</v>
      </c>
      <c r="O41" t="s">
        <v>609</v>
      </c>
      <c r="P41" t="s">
        <v>819</v>
      </c>
      <c r="Q41" t="s">
        <v>701</v>
      </c>
    </row>
    <row r="42" spans="1:17" x14ac:dyDescent="0.25">
      <c r="A42" t="s">
        <v>721</v>
      </c>
      <c r="B42" t="s">
        <v>25</v>
      </c>
      <c r="C42" t="str">
        <f t="shared" si="2"/>
        <v>AI</v>
      </c>
      <c r="D42" t="str">
        <f t="shared" si="0"/>
        <v>5</v>
      </c>
      <c r="E42" t="str">
        <f t="shared" si="3"/>
        <v>AI5</v>
      </c>
      <c r="F42" t="s">
        <v>542</v>
      </c>
      <c r="G42" t="str">
        <f t="shared" si="4"/>
        <v>6</v>
      </c>
      <c r="H42" t="s">
        <v>631</v>
      </c>
      <c r="I42" t="s">
        <v>750</v>
      </c>
      <c r="J42">
        <v>0.56699999999999995</v>
      </c>
      <c r="K42">
        <v>0.73099999999999998</v>
      </c>
      <c r="L42">
        <v>0.91800000000000004</v>
      </c>
      <c r="M42">
        <v>0.58499999999999996</v>
      </c>
      <c r="N42">
        <v>0.36599999999999999</v>
      </c>
      <c r="O42" t="s">
        <v>609</v>
      </c>
      <c r="P42" t="s">
        <v>819</v>
      </c>
    </row>
    <row r="43" spans="1:17" x14ac:dyDescent="0.25">
      <c r="A43" t="s">
        <v>721</v>
      </c>
      <c r="B43" t="s">
        <v>25</v>
      </c>
      <c r="C43" t="str">
        <f t="shared" si="2"/>
        <v>AI</v>
      </c>
      <c r="D43" t="str">
        <f t="shared" si="0"/>
        <v>5</v>
      </c>
      <c r="E43" t="str">
        <f t="shared" si="3"/>
        <v>AI5</v>
      </c>
      <c r="F43" t="s">
        <v>542</v>
      </c>
      <c r="G43" t="str">
        <f t="shared" si="4"/>
        <v>6</v>
      </c>
      <c r="H43" t="s">
        <v>631</v>
      </c>
      <c r="I43" t="s">
        <v>647</v>
      </c>
      <c r="J43">
        <v>1.5860000000000001</v>
      </c>
      <c r="K43">
        <v>2.105</v>
      </c>
      <c r="L43">
        <v>2.391</v>
      </c>
      <c r="M43">
        <v>1.373</v>
      </c>
      <c r="N43">
        <v>1.02</v>
      </c>
      <c r="O43" t="s">
        <v>609</v>
      </c>
      <c r="P43" t="s">
        <v>819</v>
      </c>
      <c r="Q43" t="s">
        <v>789</v>
      </c>
    </row>
    <row r="44" spans="1:17" x14ac:dyDescent="0.25">
      <c r="A44" t="s">
        <v>697</v>
      </c>
      <c r="B44" t="s">
        <v>25</v>
      </c>
      <c r="C44" t="str">
        <f t="shared" si="2"/>
        <v>CC</v>
      </c>
      <c r="D44" t="str">
        <f t="shared" si="0"/>
        <v>1</v>
      </c>
      <c r="E44" t="str">
        <f t="shared" si="3"/>
        <v>CC1</v>
      </c>
      <c r="F44" t="s">
        <v>542</v>
      </c>
      <c r="G44" t="str">
        <f t="shared" si="4"/>
        <v>1</v>
      </c>
      <c r="H44" t="s">
        <v>631</v>
      </c>
      <c r="I44" t="s">
        <v>750</v>
      </c>
      <c r="J44">
        <v>0.29499999999999998</v>
      </c>
      <c r="K44">
        <v>0.25700000000000001</v>
      </c>
      <c r="L44">
        <v>0.55300000000000005</v>
      </c>
      <c r="M44">
        <v>0.14299999999999999</v>
      </c>
      <c r="N44">
        <v>0.217</v>
      </c>
      <c r="O44" t="s">
        <v>609</v>
      </c>
      <c r="P44" t="s">
        <v>819</v>
      </c>
    </row>
    <row r="45" spans="1:17" x14ac:dyDescent="0.25">
      <c r="A45" t="s">
        <v>697</v>
      </c>
      <c r="B45" t="s">
        <v>25</v>
      </c>
      <c r="C45" t="str">
        <f t="shared" si="2"/>
        <v>CC</v>
      </c>
      <c r="D45" t="str">
        <f t="shared" si="0"/>
        <v>1</v>
      </c>
      <c r="E45" t="str">
        <f t="shared" si="3"/>
        <v>CC1</v>
      </c>
      <c r="F45" t="s">
        <v>542</v>
      </c>
      <c r="G45" t="str">
        <f t="shared" si="4"/>
        <v>1</v>
      </c>
      <c r="H45" t="s">
        <v>631</v>
      </c>
      <c r="I45" t="s">
        <v>647</v>
      </c>
      <c r="J45">
        <v>0.83599999999999997</v>
      </c>
      <c r="K45">
        <v>0.71499999999999997</v>
      </c>
      <c r="L45">
        <v>1.3069999999999999</v>
      </c>
      <c r="M45">
        <v>0.38600000000000001</v>
      </c>
      <c r="N45">
        <v>0.56000000000000005</v>
      </c>
      <c r="O45" t="s">
        <v>609</v>
      </c>
      <c r="P45" t="s">
        <v>819</v>
      </c>
    </row>
    <row r="46" spans="1:17" x14ac:dyDescent="0.25">
      <c r="A46" t="s">
        <v>769</v>
      </c>
      <c r="B46" t="s">
        <v>25</v>
      </c>
      <c r="C46" t="str">
        <f t="shared" si="2"/>
        <v>CC</v>
      </c>
      <c r="D46" t="str">
        <f t="shared" si="0"/>
        <v>1</v>
      </c>
      <c r="E46" t="str">
        <f t="shared" si="3"/>
        <v>CC1</v>
      </c>
      <c r="F46" t="s">
        <v>542</v>
      </c>
      <c r="G46" t="str">
        <f t="shared" si="4"/>
        <v>2</v>
      </c>
      <c r="H46" t="s">
        <v>631</v>
      </c>
      <c r="I46" t="s">
        <v>750</v>
      </c>
      <c r="J46">
        <v>0.33500000000000002</v>
      </c>
      <c r="K46">
        <v>0.39600000000000002</v>
      </c>
      <c r="L46">
        <v>0.442</v>
      </c>
      <c r="M46">
        <v>0.47899999999999998</v>
      </c>
      <c r="N46">
        <v>0.376</v>
      </c>
      <c r="O46" t="s">
        <v>609</v>
      </c>
      <c r="P46" t="s">
        <v>819</v>
      </c>
    </row>
    <row r="47" spans="1:17" x14ac:dyDescent="0.25">
      <c r="A47" t="s">
        <v>698</v>
      </c>
      <c r="B47" t="s">
        <v>25</v>
      </c>
      <c r="C47" t="str">
        <f t="shared" si="2"/>
        <v>CC</v>
      </c>
      <c r="D47" t="str">
        <f t="shared" si="0"/>
        <v>1</v>
      </c>
      <c r="E47" t="str">
        <f t="shared" si="3"/>
        <v>CC1</v>
      </c>
      <c r="F47" t="s">
        <v>542</v>
      </c>
      <c r="G47" t="str">
        <f t="shared" si="4"/>
        <v>3</v>
      </c>
      <c r="H47" t="s">
        <v>631</v>
      </c>
      <c r="I47" t="s">
        <v>750</v>
      </c>
      <c r="J47">
        <v>0.17100000000000001</v>
      </c>
      <c r="K47">
        <v>0.34100000000000003</v>
      </c>
      <c r="L47">
        <v>0.39100000000000001</v>
      </c>
      <c r="M47">
        <v>0.27200000000000002</v>
      </c>
      <c r="N47">
        <v>0.41799999999999998</v>
      </c>
      <c r="O47" t="s">
        <v>609</v>
      </c>
      <c r="P47" t="s">
        <v>819</v>
      </c>
    </row>
    <row r="48" spans="1:17" x14ac:dyDescent="0.25">
      <c r="A48" t="s">
        <v>698</v>
      </c>
      <c r="B48" t="s">
        <v>25</v>
      </c>
      <c r="C48" t="str">
        <f t="shared" si="2"/>
        <v>CC</v>
      </c>
      <c r="D48" t="str">
        <f t="shared" si="0"/>
        <v>1</v>
      </c>
      <c r="E48" t="str">
        <f t="shared" si="3"/>
        <v>CC1</v>
      </c>
      <c r="F48" t="s">
        <v>542</v>
      </c>
      <c r="G48" t="str">
        <f t="shared" si="4"/>
        <v>3</v>
      </c>
      <c r="H48" t="s">
        <v>631</v>
      </c>
      <c r="I48" t="s">
        <v>647</v>
      </c>
      <c r="J48">
        <v>0.435</v>
      </c>
      <c r="K48">
        <v>0.92900000000000005</v>
      </c>
      <c r="L48">
        <v>0.98599999999999999</v>
      </c>
      <c r="M48">
        <v>0.72299999999999998</v>
      </c>
      <c r="N48">
        <v>1.07</v>
      </c>
      <c r="O48" t="s">
        <v>609</v>
      </c>
      <c r="P48" t="s">
        <v>819</v>
      </c>
    </row>
    <row r="49" spans="1:16" x14ac:dyDescent="0.25">
      <c r="A49" t="s">
        <v>699</v>
      </c>
      <c r="B49" t="s">
        <v>25</v>
      </c>
      <c r="C49" t="str">
        <f t="shared" si="2"/>
        <v>CC</v>
      </c>
      <c r="D49" t="str">
        <f t="shared" si="0"/>
        <v>1</v>
      </c>
      <c r="E49" t="str">
        <f t="shared" si="3"/>
        <v>CC1</v>
      </c>
      <c r="F49" t="s">
        <v>542</v>
      </c>
      <c r="G49" t="str">
        <f t="shared" si="4"/>
        <v>4</v>
      </c>
      <c r="H49" t="s">
        <v>631</v>
      </c>
      <c r="I49" t="s">
        <v>750</v>
      </c>
      <c r="J49">
        <v>0.26700000000000002</v>
      </c>
      <c r="K49">
        <v>0.38100000000000001</v>
      </c>
      <c r="L49">
        <v>0.14899999999999999</v>
      </c>
      <c r="M49">
        <v>0.372</v>
      </c>
      <c r="N49">
        <v>0.35299999999999998</v>
      </c>
      <c r="O49" t="s">
        <v>609</v>
      </c>
      <c r="P49" t="s">
        <v>819</v>
      </c>
    </row>
    <row r="50" spans="1:16" x14ac:dyDescent="0.25">
      <c r="A50" t="s">
        <v>699</v>
      </c>
      <c r="B50" t="s">
        <v>25</v>
      </c>
      <c r="C50" t="str">
        <f t="shared" si="2"/>
        <v>CC</v>
      </c>
      <c r="D50" t="str">
        <f t="shared" si="0"/>
        <v>1</v>
      </c>
      <c r="E50" t="str">
        <f t="shared" si="3"/>
        <v>CC1</v>
      </c>
      <c r="F50" t="s">
        <v>542</v>
      </c>
      <c r="G50" t="str">
        <f t="shared" si="4"/>
        <v>4</v>
      </c>
      <c r="H50" t="s">
        <v>631</v>
      </c>
      <c r="I50" t="s">
        <v>647</v>
      </c>
      <c r="J50">
        <v>0.64900000000000002</v>
      </c>
      <c r="K50">
        <v>0.98599999999999999</v>
      </c>
      <c r="L50">
        <v>0.40400000000000003</v>
      </c>
      <c r="M50">
        <v>0.95599999999999996</v>
      </c>
      <c r="N50">
        <v>0.85099999999999998</v>
      </c>
      <c r="O50" t="s">
        <v>609</v>
      </c>
      <c r="P50" t="s">
        <v>819</v>
      </c>
    </row>
    <row r="51" spans="1:16" x14ac:dyDescent="0.25">
      <c r="A51" t="s">
        <v>777</v>
      </c>
      <c r="B51" t="s">
        <v>25</v>
      </c>
      <c r="C51" t="str">
        <f t="shared" si="2"/>
        <v>CC</v>
      </c>
      <c r="D51" t="str">
        <f t="shared" si="0"/>
        <v>2</v>
      </c>
      <c r="E51" t="str">
        <f t="shared" si="3"/>
        <v>CC2</v>
      </c>
      <c r="F51" t="s">
        <v>542</v>
      </c>
      <c r="G51" t="str">
        <f>RIGHT(A51,2)</f>
        <v>10</v>
      </c>
      <c r="H51" t="s">
        <v>772</v>
      </c>
      <c r="I51" t="s">
        <v>750</v>
      </c>
      <c r="J51">
        <v>0.36199999999999999</v>
      </c>
      <c r="K51">
        <v>0.19600000000000001</v>
      </c>
      <c r="L51">
        <v>0.48</v>
      </c>
      <c r="M51">
        <v>0.55000000000000004</v>
      </c>
      <c r="N51">
        <v>0.27500000000000002</v>
      </c>
      <c r="O51" t="s">
        <v>609</v>
      </c>
      <c r="P51" t="s">
        <v>819</v>
      </c>
    </row>
    <row r="52" spans="1:16" x14ac:dyDescent="0.25">
      <c r="A52" t="s">
        <v>777</v>
      </c>
      <c r="B52" t="s">
        <v>25</v>
      </c>
      <c r="C52" t="str">
        <f t="shared" si="2"/>
        <v>CC</v>
      </c>
      <c r="D52" t="str">
        <f t="shared" si="0"/>
        <v>2</v>
      </c>
      <c r="E52" t="str">
        <f t="shared" si="3"/>
        <v>CC2</v>
      </c>
      <c r="F52" t="s">
        <v>542</v>
      </c>
      <c r="G52" t="str">
        <f>RIGHT(A52,2)</f>
        <v>10</v>
      </c>
      <c r="H52" t="s">
        <v>772</v>
      </c>
      <c r="I52" t="s">
        <v>647</v>
      </c>
      <c r="J52">
        <v>1.0529999999999999</v>
      </c>
      <c r="K52">
        <v>0.58299999999999996</v>
      </c>
      <c r="L52">
        <v>1.452</v>
      </c>
      <c r="M52">
        <v>1.6060000000000001</v>
      </c>
      <c r="N52">
        <v>0.94899999999999995</v>
      </c>
      <c r="O52" t="s">
        <v>609</v>
      </c>
      <c r="P52" t="s">
        <v>819</v>
      </c>
    </row>
    <row r="53" spans="1:16" x14ac:dyDescent="0.25">
      <c r="A53" t="s">
        <v>773</v>
      </c>
      <c r="B53" t="s">
        <v>25</v>
      </c>
      <c r="C53" t="str">
        <f t="shared" si="2"/>
        <v>CC</v>
      </c>
      <c r="D53" t="str">
        <f t="shared" si="0"/>
        <v>2</v>
      </c>
      <c r="E53" t="str">
        <f t="shared" si="3"/>
        <v>CC2</v>
      </c>
      <c r="F53" t="s">
        <v>542</v>
      </c>
      <c r="G53" t="str">
        <f t="shared" ref="G53:G84" si="5">RIGHT(A53,1)</f>
        <v>6</v>
      </c>
      <c r="H53" t="s">
        <v>772</v>
      </c>
      <c r="I53" t="s">
        <v>750</v>
      </c>
      <c r="J53">
        <v>0.19400000000000001</v>
      </c>
      <c r="K53">
        <v>0.41199999999999998</v>
      </c>
      <c r="L53">
        <v>0.32700000000000001</v>
      </c>
      <c r="M53">
        <v>0.40100000000000002</v>
      </c>
      <c r="N53">
        <v>0.28799999999999998</v>
      </c>
      <c r="O53" t="s">
        <v>609</v>
      </c>
      <c r="P53" t="s">
        <v>819</v>
      </c>
    </row>
    <row r="54" spans="1:16" x14ac:dyDescent="0.25">
      <c r="A54" t="s">
        <v>773</v>
      </c>
      <c r="B54" t="s">
        <v>25</v>
      </c>
      <c r="C54" t="str">
        <f t="shared" si="2"/>
        <v>CC</v>
      </c>
      <c r="D54" t="str">
        <f t="shared" si="0"/>
        <v>2</v>
      </c>
      <c r="E54" t="str">
        <f t="shared" si="3"/>
        <v>CC2</v>
      </c>
      <c r="F54" t="s">
        <v>542</v>
      </c>
      <c r="G54" t="str">
        <f t="shared" si="5"/>
        <v>6</v>
      </c>
      <c r="H54" t="s">
        <v>772</v>
      </c>
      <c r="I54" t="s">
        <v>647</v>
      </c>
      <c r="J54">
        <v>0.63</v>
      </c>
      <c r="K54">
        <v>1.2529999999999999</v>
      </c>
      <c r="L54">
        <v>1.0069999999999999</v>
      </c>
      <c r="M54">
        <v>1.1439999999999999</v>
      </c>
      <c r="N54">
        <v>0.86399999999999999</v>
      </c>
      <c r="O54" t="s">
        <v>609</v>
      </c>
      <c r="P54" t="s">
        <v>819</v>
      </c>
    </row>
    <row r="55" spans="1:16" x14ac:dyDescent="0.25">
      <c r="A55" t="s">
        <v>774</v>
      </c>
      <c r="B55" t="s">
        <v>25</v>
      </c>
      <c r="C55" t="str">
        <f t="shared" si="2"/>
        <v>CC</v>
      </c>
      <c r="D55" t="str">
        <f t="shared" si="0"/>
        <v>2</v>
      </c>
      <c r="E55" t="str">
        <f t="shared" si="3"/>
        <v>CC2</v>
      </c>
      <c r="F55" t="s">
        <v>542</v>
      </c>
      <c r="G55" t="str">
        <f t="shared" si="5"/>
        <v>7</v>
      </c>
      <c r="H55" t="s">
        <v>772</v>
      </c>
      <c r="I55" t="s">
        <v>750</v>
      </c>
      <c r="J55">
        <v>0.18</v>
      </c>
      <c r="K55">
        <v>0.26500000000000001</v>
      </c>
      <c r="L55">
        <v>0.31</v>
      </c>
      <c r="M55">
        <v>0.32300000000000001</v>
      </c>
      <c r="N55">
        <v>0.20899999999999999</v>
      </c>
      <c r="O55" t="s">
        <v>609</v>
      </c>
      <c r="P55" t="s">
        <v>819</v>
      </c>
    </row>
    <row r="56" spans="1:16" x14ac:dyDescent="0.25">
      <c r="A56" t="s">
        <v>774</v>
      </c>
      <c r="B56" t="s">
        <v>25</v>
      </c>
      <c r="C56" t="str">
        <f t="shared" si="2"/>
        <v>CC</v>
      </c>
      <c r="D56" t="str">
        <f t="shared" si="0"/>
        <v>2</v>
      </c>
      <c r="E56" t="str">
        <f t="shared" si="3"/>
        <v>CC2</v>
      </c>
      <c r="F56" t="s">
        <v>542</v>
      </c>
      <c r="G56" t="str">
        <f t="shared" si="5"/>
        <v>7</v>
      </c>
      <c r="H56" t="s">
        <v>772</v>
      </c>
      <c r="I56" t="s">
        <v>647</v>
      </c>
      <c r="J56">
        <v>0.53200000000000003</v>
      </c>
      <c r="K56">
        <v>0.84099999999999997</v>
      </c>
      <c r="L56">
        <v>0.97599999999999998</v>
      </c>
      <c r="M56">
        <v>1.1240000000000001</v>
      </c>
      <c r="N56">
        <v>0.65100000000000002</v>
      </c>
      <c r="O56" t="s">
        <v>609</v>
      </c>
      <c r="P56" t="s">
        <v>819</v>
      </c>
    </row>
    <row r="57" spans="1:16" x14ac:dyDescent="0.25">
      <c r="A57" t="s">
        <v>775</v>
      </c>
      <c r="B57" t="s">
        <v>25</v>
      </c>
      <c r="C57" t="str">
        <f t="shared" si="2"/>
        <v>CC</v>
      </c>
      <c r="D57" t="str">
        <f t="shared" si="0"/>
        <v>2</v>
      </c>
      <c r="E57" t="str">
        <f t="shared" si="3"/>
        <v>CC2</v>
      </c>
      <c r="F57" t="s">
        <v>542</v>
      </c>
      <c r="G57" t="str">
        <f t="shared" si="5"/>
        <v>8</v>
      </c>
      <c r="H57" t="s">
        <v>772</v>
      </c>
      <c r="I57" t="s">
        <v>750</v>
      </c>
      <c r="J57">
        <v>0.38400000000000001</v>
      </c>
      <c r="K57">
        <v>0.42899999999999999</v>
      </c>
      <c r="L57">
        <v>0.46200000000000002</v>
      </c>
      <c r="M57">
        <v>0.46600000000000003</v>
      </c>
      <c r="N57">
        <v>0.317</v>
      </c>
      <c r="O57" t="s">
        <v>609</v>
      </c>
      <c r="P57" t="s">
        <v>819</v>
      </c>
    </row>
    <row r="58" spans="1:16" x14ac:dyDescent="0.25">
      <c r="A58" t="s">
        <v>775</v>
      </c>
      <c r="B58" t="s">
        <v>25</v>
      </c>
      <c r="C58" t="str">
        <f t="shared" si="2"/>
        <v>CC</v>
      </c>
      <c r="D58" t="str">
        <f t="shared" si="0"/>
        <v>2</v>
      </c>
      <c r="E58" t="str">
        <f t="shared" si="3"/>
        <v>CC2</v>
      </c>
      <c r="F58" t="s">
        <v>542</v>
      </c>
      <c r="G58" t="str">
        <f t="shared" si="5"/>
        <v>8</v>
      </c>
      <c r="H58" t="s">
        <v>772</v>
      </c>
      <c r="I58" t="s">
        <v>647</v>
      </c>
      <c r="J58">
        <v>1.121</v>
      </c>
      <c r="K58">
        <v>1.208</v>
      </c>
      <c r="L58">
        <v>1.3740000000000001</v>
      </c>
      <c r="M58">
        <v>1.2829999999999999</v>
      </c>
      <c r="N58">
        <v>0.94899999999999995</v>
      </c>
      <c r="O58" t="s">
        <v>609</v>
      </c>
      <c r="P58" t="s">
        <v>819</v>
      </c>
    </row>
    <row r="59" spans="1:16" x14ac:dyDescent="0.25">
      <c r="A59" t="s">
        <v>776</v>
      </c>
      <c r="B59" t="s">
        <v>25</v>
      </c>
      <c r="C59" t="str">
        <f t="shared" si="2"/>
        <v>CC</v>
      </c>
      <c r="D59" t="str">
        <f t="shared" si="0"/>
        <v>2</v>
      </c>
      <c r="E59" t="str">
        <f t="shared" si="3"/>
        <v>CC2</v>
      </c>
      <c r="F59" t="s">
        <v>542</v>
      </c>
      <c r="G59" t="str">
        <f t="shared" si="5"/>
        <v>9</v>
      </c>
      <c r="H59" t="s">
        <v>772</v>
      </c>
      <c r="I59" t="s">
        <v>750</v>
      </c>
      <c r="J59">
        <v>0.65300000000000002</v>
      </c>
      <c r="K59">
        <v>0.26300000000000001</v>
      </c>
      <c r="L59">
        <v>0.38300000000000001</v>
      </c>
      <c r="M59">
        <v>0.53300000000000003</v>
      </c>
      <c r="N59">
        <v>0.437</v>
      </c>
      <c r="O59" t="s">
        <v>609</v>
      </c>
      <c r="P59" t="s">
        <v>819</v>
      </c>
    </row>
    <row r="60" spans="1:16" x14ac:dyDescent="0.25">
      <c r="A60" t="s">
        <v>776</v>
      </c>
      <c r="B60" t="s">
        <v>25</v>
      </c>
      <c r="C60" t="str">
        <f t="shared" si="2"/>
        <v>CC</v>
      </c>
      <c r="D60" t="str">
        <f t="shared" si="0"/>
        <v>2</v>
      </c>
      <c r="E60" t="str">
        <f t="shared" si="3"/>
        <v>CC2</v>
      </c>
      <c r="F60" t="s">
        <v>542</v>
      </c>
      <c r="G60" t="str">
        <f t="shared" si="5"/>
        <v>9</v>
      </c>
      <c r="H60" t="s">
        <v>772</v>
      </c>
      <c r="I60" t="s">
        <v>647</v>
      </c>
      <c r="J60">
        <v>1.67</v>
      </c>
      <c r="K60">
        <v>0.71699999999999997</v>
      </c>
      <c r="L60">
        <v>1.218</v>
      </c>
      <c r="M60">
        <v>1.55</v>
      </c>
      <c r="N60">
        <v>1.3640000000000001</v>
      </c>
      <c r="O60" t="s">
        <v>609</v>
      </c>
      <c r="P60" t="s">
        <v>819</v>
      </c>
    </row>
    <row r="61" spans="1:16" x14ac:dyDescent="0.25">
      <c r="A61" t="s">
        <v>778</v>
      </c>
      <c r="B61" t="s">
        <v>25</v>
      </c>
      <c r="C61" t="str">
        <f t="shared" si="2"/>
        <v>CC</v>
      </c>
      <c r="D61" t="str">
        <f t="shared" si="0"/>
        <v>3</v>
      </c>
      <c r="E61" t="str">
        <f t="shared" si="3"/>
        <v>CC3</v>
      </c>
      <c r="F61" t="s">
        <v>542</v>
      </c>
      <c r="G61" t="str">
        <f t="shared" si="5"/>
        <v>6</v>
      </c>
      <c r="H61" t="s">
        <v>772</v>
      </c>
      <c r="I61" t="s">
        <v>750</v>
      </c>
      <c r="J61">
        <v>0.29899999999999999</v>
      </c>
      <c r="K61">
        <v>0.16</v>
      </c>
      <c r="L61">
        <v>0.28899999999999998</v>
      </c>
      <c r="M61">
        <v>0.29699999999999999</v>
      </c>
      <c r="N61">
        <v>0.27600000000000002</v>
      </c>
      <c r="O61" t="s">
        <v>609</v>
      </c>
      <c r="P61" t="s">
        <v>819</v>
      </c>
    </row>
    <row r="62" spans="1:16" x14ac:dyDescent="0.25">
      <c r="A62" t="s">
        <v>778</v>
      </c>
      <c r="B62" t="s">
        <v>25</v>
      </c>
      <c r="C62" t="str">
        <f t="shared" si="2"/>
        <v>CC</v>
      </c>
      <c r="D62" t="str">
        <f t="shared" si="0"/>
        <v>3</v>
      </c>
      <c r="E62" t="str">
        <f t="shared" si="3"/>
        <v>CC3</v>
      </c>
      <c r="F62" t="s">
        <v>542</v>
      </c>
      <c r="G62" t="str">
        <f t="shared" si="5"/>
        <v>6</v>
      </c>
      <c r="H62" t="s">
        <v>772</v>
      </c>
      <c r="I62" t="s">
        <v>647</v>
      </c>
      <c r="J62">
        <v>0.7</v>
      </c>
      <c r="K62">
        <v>0.35499999999999998</v>
      </c>
      <c r="L62">
        <v>0.67400000000000004</v>
      </c>
      <c r="M62">
        <v>0.77900000000000003</v>
      </c>
      <c r="N62">
        <v>0.63</v>
      </c>
      <c r="O62" t="s">
        <v>609</v>
      </c>
      <c r="P62" t="s">
        <v>819</v>
      </c>
    </row>
    <row r="63" spans="1:16" x14ac:dyDescent="0.25">
      <c r="A63" t="s">
        <v>779</v>
      </c>
      <c r="B63" t="s">
        <v>25</v>
      </c>
      <c r="C63" t="str">
        <f t="shared" si="2"/>
        <v>CC</v>
      </c>
      <c r="D63" t="str">
        <f t="shared" si="0"/>
        <v>3</v>
      </c>
      <c r="E63" t="str">
        <f t="shared" si="3"/>
        <v>CC3</v>
      </c>
      <c r="F63" t="s">
        <v>542</v>
      </c>
      <c r="G63" t="str">
        <f t="shared" si="5"/>
        <v>7</v>
      </c>
      <c r="H63" t="s">
        <v>772</v>
      </c>
      <c r="I63" t="s">
        <v>750</v>
      </c>
      <c r="J63">
        <v>0.45200000000000001</v>
      </c>
      <c r="K63">
        <v>0.39600000000000002</v>
      </c>
      <c r="L63">
        <v>0.28999999999999998</v>
      </c>
      <c r="M63">
        <v>0.42899999999999999</v>
      </c>
      <c r="N63">
        <v>0.42599999999999999</v>
      </c>
      <c r="O63" t="s">
        <v>609</v>
      </c>
      <c r="P63" t="s">
        <v>819</v>
      </c>
    </row>
    <row r="64" spans="1:16" x14ac:dyDescent="0.25">
      <c r="A64" t="s">
        <v>779</v>
      </c>
      <c r="B64" t="s">
        <v>25</v>
      </c>
      <c r="C64" t="str">
        <f t="shared" si="2"/>
        <v>CC</v>
      </c>
      <c r="D64" t="str">
        <f t="shared" si="0"/>
        <v>3</v>
      </c>
      <c r="E64" t="str">
        <f t="shared" si="3"/>
        <v>CC3</v>
      </c>
      <c r="F64" t="s">
        <v>542</v>
      </c>
      <c r="G64" t="str">
        <f t="shared" si="5"/>
        <v>7</v>
      </c>
      <c r="H64" t="s">
        <v>772</v>
      </c>
      <c r="I64" t="s">
        <v>647</v>
      </c>
      <c r="J64">
        <v>0.93600000000000005</v>
      </c>
      <c r="K64">
        <v>0.88900000000000001</v>
      </c>
      <c r="L64">
        <v>0.79</v>
      </c>
      <c r="M64">
        <v>0.95099999999999996</v>
      </c>
      <c r="N64">
        <v>1.0189999999999999</v>
      </c>
      <c r="O64" t="s">
        <v>609</v>
      </c>
      <c r="P64" t="s">
        <v>819</v>
      </c>
    </row>
    <row r="65" spans="1:17" x14ac:dyDescent="0.25">
      <c r="A65" t="s">
        <v>780</v>
      </c>
      <c r="B65" t="s">
        <v>25</v>
      </c>
      <c r="C65" t="str">
        <f t="shared" si="2"/>
        <v>CC</v>
      </c>
      <c r="D65" t="str">
        <f t="shared" si="0"/>
        <v>3</v>
      </c>
      <c r="E65" t="str">
        <f t="shared" si="3"/>
        <v>CC3</v>
      </c>
      <c r="F65" t="s">
        <v>542</v>
      </c>
      <c r="G65" t="str">
        <f t="shared" si="5"/>
        <v>8</v>
      </c>
      <c r="H65" t="s">
        <v>772</v>
      </c>
      <c r="I65" t="s">
        <v>750</v>
      </c>
      <c r="J65">
        <v>0.432</v>
      </c>
      <c r="K65">
        <v>0.33500000000000002</v>
      </c>
      <c r="L65">
        <v>0.497</v>
      </c>
      <c r="M65">
        <v>0.22800000000000001</v>
      </c>
      <c r="N65">
        <v>0.27500000000000002</v>
      </c>
      <c r="O65" t="s">
        <v>609</v>
      </c>
      <c r="P65" t="s">
        <v>819</v>
      </c>
    </row>
    <row r="66" spans="1:17" x14ac:dyDescent="0.25">
      <c r="A66" t="s">
        <v>780</v>
      </c>
      <c r="B66" t="s">
        <v>25</v>
      </c>
      <c r="C66" t="str">
        <f t="shared" si="2"/>
        <v>CC</v>
      </c>
      <c r="D66" t="str">
        <f t="shared" ref="D66:D129" si="6">MID(A66,8,1)</f>
        <v>3</v>
      </c>
      <c r="E66" t="str">
        <f t="shared" si="3"/>
        <v>CC3</v>
      </c>
      <c r="F66" t="s">
        <v>542</v>
      </c>
      <c r="G66" t="str">
        <f t="shared" si="5"/>
        <v>8</v>
      </c>
      <c r="H66" t="s">
        <v>772</v>
      </c>
      <c r="I66" t="s">
        <v>647</v>
      </c>
      <c r="J66">
        <v>1.153</v>
      </c>
      <c r="K66">
        <v>0.89200000000000002</v>
      </c>
      <c r="L66">
        <v>1.1930000000000001</v>
      </c>
      <c r="M66">
        <v>0.58899999999999997</v>
      </c>
      <c r="N66">
        <v>0.67300000000000004</v>
      </c>
      <c r="O66" t="s">
        <v>609</v>
      </c>
      <c r="P66" t="s">
        <v>819</v>
      </c>
    </row>
    <row r="67" spans="1:17" x14ac:dyDescent="0.25">
      <c r="A67" t="s">
        <v>781</v>
      </c>
      <c r="B67" t="s">
        <v>25</v>
      </c>
      <c r="C67" t="str">
        <f t="shared" ref="C67:C130" si="7">MID(A67,3,2)</f>
        <v>CC</v>
      </c>
      <c r="D67" t="str">
        <f t="shared" si="6"/>
        <v>4</v>
      </c>
      <c r="E67" t="str">
        <f t="shared" ref="E67:E130" si="8">_xlfn.CONCAT(C67,D67)</f>
        <v>CC4</v>
      </c>
      <c r="F67" t="s">
        <v>542</v>
      </c>
      <c r="G67" t="str">
        <f t="shared" si="5"/>
        <v>6</v>
      </c>
      <c r="H67" t="s">
        <v>772</v>
      </c>
      <c r="I67" t="s">
        <v>750</v>
      </c>
      <c r="J67">
        <v>0.25900000000000001</v>
      </c>
      <c r="K67">
        <v>0.40300000000000002</v>
      </c>
      <c r="L67">
        <v>0.34300000000000003</v>
      </c>
      <c r="M67">
        <v>0.44900000000000001</v>
      </c>
      <c r="N67">
        <v>0.46800000000000003</v>
      </c>
      <c r="O67" t="s">
        <v>609</v>
      </c>
      <c r="P67" t="s">
        <v>819</v>
      </c>
    </row>
    <row r="68" spans="1:17" x14ac:dyDescent="0.25">
      <c r="A68" t="s">
        <v>781</v>
      </c>
      <c r="B68" t="s">
        <v>25</v>
      </c>
      <c r="C68" t="str">
        <f t="shared" si="7"/>
        <v>CC</v>
      </c>
      <c r="D68" t="str">
        <f t="shared" si="6"/>
        <v>4</v>
      </c>
      <c r="E68" t="str">
        <f t="shared" si="8"/>
        <v>CC4</v>
      </c>
      <c r="F68" t="s">
        <v>542</v>
      </c>
      <c r="G68" t="str">
        <f t="shared" si="5"/>
        <v>6</v>
      </c>
      <c r="H68" t="s">
        <v>772</v>
      </c>
      <c r="I68" t="s">
        <v>647</v>
      </c>
      <c r="J68">
        <v>0.79</v>
      </c>
      <c r="K68">
        <v>1.17</v>
      </c>
      <c r="L68">
        <v>0.94</v>
      </c>
      <c r="M68">
        <v>1.3440000000000001</v>
      </c>
      <c r="N68">
        <v>1.238</v>
      </c>
      <c r="O68" t="s">
        <v>609</v>
      </c>
      <c r="P68" t="s">
        <v>819</v>
      </c>
    </row>
    <row r="69" spans="1:17" x14ac:dyDescent="0.25">
      <c r="A69" t="s">
        <v>782</v>
      </c>
      <c r="B69" t="s">
        <v>25</v>
      </c>
      <c r="C69" t="str">
        <f t="shared" si="7"/>
        <v>CC</v>
      </c>
      <c r="D69" t="str">
        <f t="shared" si="6"/>
        <v>4</v>
      </c>
      <c r="E69" t="str">
        <f t="shared" si="8"/>
        <v>CC4</v>
      </c>
      <c r="F69" t="s">
        <v>542</v>
      </c>
      <c r="G69" t="str">
        <f t="shared" si="5"/>
        <v>7</v>
      </c>
      <c r="H69" t="s">
        <v>772</v>
      </c>
      <c r="I69" t="s">
        <v>750</v>
      </c>
      <c r="J69">
        <v>0.30199999999999999</v>
      </c>
      <c r="K69">
        <v>0.29899999999999999</v>
      </c>
      <c r="L69">
        <v>0.60099999999999998</v>
      </c>
      <c r="M69">
        <v>0.26800000000000002</v>
      </c>
      <c r="N69">
        <v>0.44600000000000001</v>
      </c>
      <c r="O69" t="s">
        <v>609</v>
      </c>
      <c r="P69" t="s">
        <v>819</v>
      </c>
    </row>
    <row r="70" spans="1:17" x14ac:dyDescent="0.25">
      <c r="A70" t="s">
        <v>782</v>
      </c>
      <c r="B70" t="s">
        <v>25</v>
      </c>
      <c r="C70" t="str">
        <f t="shared" si="7"/>
        <v>CC</v>
      </c>
      <c r="D70" t="str">
        <f t="shared" si="6"/>
        <v>4</v>
      </c>
      <c r="E70" t="str">
        <f t="shared" si="8"/>
        <v>CC4</v>
      </c>
      <c r="F70" t="s">
        <v>542</v>
      </c>
      <c r="G70" t="str">
        <f t="shared" si="5"/>
        <v>7</v>
      </c>
      <c r="H70" t="s">
        <v>772</v>
      </c>
      <c r="I70" t="s">
        <v>647</v>
      </c>
      <c r="J70">
        <v>0.85099999999999998</v>
      </c>
      <c r="K70">
        <v>0.72599999999999998</v>
      </c>
      <c r="L70">
        <v>1.67</v>
      </c>
      <c r="M70">
        <v>0.73099999999999998</v>
      </c>
      <c r="N70">
        <v>1.3360000000000001</v>
      </c>
      <c r="O70" t="s">
        <v>609</v>
      </c>
      <c r="P70" t="s">
        <v>819</v>
      </c>
    </row>
    <row r="71" spans="1:17" x14ac:dyDescent="0.25">
      <c r="A71" t="s">
        <v>783</v>
      </c>
      <c r="B71" t="s">
        <v>25</v>
      </c>
      <c r="C71" t="str">
        <f t="shared" si="7"/>
        <v>CC</v>
      </c>
      <c r="D71" t="str">
        <f t="shared" si="6"/>
        <v>4</v>
      </c>
      <c r="E71" t="str">
        <f t="shared" si="8"/>
        <v>CC4</v>
      </c>
      <c r="F71" t="s">
        <v>542</v>
      </c>
      <c r="G71" t="str">
        <f t="shared" si="5"/>
        <v>8</v>
      </c>
      <c r="H71" t="s">
        <v>772</v>
      </c>
      <c r="I71" t="s">
        <v>750</v>
      </c>
      <c r="J71">
        <v>0.45500000000000002</v>
      </c>
      <c r="K71">
        <v>0.68400000000000005</v>
      </c>
      <c r="L71">
        <v>0.40500000000000003</v>
      </c>
      <c r="M71">
        <v>0.184</v>
      </c>
      <c r="N71">
        <v>0.26300000000000001</v>
      </c>
      <c r="O71" t="s">
        <v>609</v>
      </c>
      <c r="P71" t="s">
        <v>819</v>
      </c>
    </row>
    <row r="72" spans="1:17" x14ac:dyDescent="0.25">
      <c r="A72" t="s">
        <v>783</v>
      </c>
      <c r="B72" t="s">
        <v>25</v>
      </c>
      <c r="C72" t="str">
        <f t="shared" si="7"/>
        <v>CC</v>
      </c>
      <c r="D72" t="str">
        <f t="shared" si="6"/>
        <v>4</v>
      </c>
      <c r="E72" t="str">
        <f t="shared" si="8"/>
        <v>CC4</v>
      </c>
      <c r="F72" t="s">
        <v>542</v>
      </c>
      <c r="G72" t="str">
        <f t="shared" si="5"/>
        <v>8</v>
      </c>
      <c r="H72" t="s">
        <v>772</v>
      </c>
      <c r="I72" t="s">
        <v>647</v>
      </c>
      <c r="J72">
        <v>1.28</v>
      </c>
      <c r="K72">
        <v>1.778</v>
      </c>
      <c r="L72">
        <v>1.161</v>
      </c>
      <c r="M72">
        <v>0.58699999999999997</v>
      </c>
      <c r="N72">
        <v>0.69399999999999995</v>
      </c>
      <c r="O72" t="s">
        <v>609</v>
      </c>
      <c r="P72" t="s">
        <v>819</v>
      </c>
    </row>
    <row r="73" spans="1:17" x14ac:dyDescent="0.25">
      <c r="A73" t="s">
        <v>694</v>
      </c>
      <c r="B73" t="s">
        <v>25</v>
      </c>
      <c r="C73" t="str">
        <f t="shared" si="7"/>
        <v>CC</v>
      </c>
      <c r="D73" t="str">
        <f t="shared" si="6"/>
        <v>5</v>
      </c>
      <c r="E73" t="str">
        <f t="shared" si="8"/>
        <v>CC5</v>
      </c>
      <c r="F73" t="s">
        <v>542</v>
      </c>
      <c r="G73" t="str">
        <f t="shared" si="5"/>
        <v>2</v>
      </c>
      <c r="H73" t="s">
        <v>631</v>
      </c>
      <c r="I73" t="s">
        <v>750</v>
      </c>
      <c r="J73">
        <v>0.29199999999999998</v>
      </c>
      <c r="K73">
        <v>0.38100000000000001</v>
      </c>
      <c r="L73">
        <v>0.34300000000000003</v>
      </c>
      <c r="M73">
        <v>0.307</v>
      </c>
      <c r="N73">
        <v>0.36099999999999999</v>
      </c>
      <c r="O73" t="s">
        <v>609</v>
      </c>
      <c r="P73" t="s">
        <v>819</v>
      </c>
    </row>
    <row r="74" spans="1:17" x14ac:dyDescent="0.25">
      <c r="A74" t="s">
        <v>694</v>
      </c>
      <c r="B74" t="s">
        <v>25</v>
      </c>
      <c r="C74" t="str">
        <f t="shared" si="7"/>
        <v>CC</v>
      </c>
      <c r="D74" t="str">
        <f t="shared" si="6"/>
        <v>5</v>
      </c>
      <c r="E74" t="str">
        <f t="shared" si="8"/>
        <v>CC5</v>
      </c>
      <c r="F74" t="s">
        <v>542</v>
      </c>
      <c r="G74" t="str">
        <f t="shared" si="5"/>
        <v>2</v>
      </c>
      <c r="H74" t="s">
        <v>631</v>
      </c>
      <c r="I74" t="s">
        <v>647</v>
      </c>
      <c r="J74">
        <v>0.78900000000000003</v>
      </c>
      <c r="K74">
        <v>1.0089999999999999</v>
      </c>
      <c r="L74">
        <v>0.89900000000000002</v>
      </c>
      <c r="M74">
        <v>0.78900000000000003</v>
      </c>
      <c r="N74">
        <v>0.91700000000000004</v>
      </c>
      <c r="O74" t="s">
        <v>609</v>
      </c>
      <c r="P74" t="s">
        <v>819</v>
      </c>
    </row>
    <row r="75" spans="1:17" x14ac:dyDescent="0.25">
      <c r="A75" t="s">
        <v>695</v>
      </c>
      <c r="B75" t="s">
        <v>25</v>
      </c>
      <c r="C75" t="str">
        <f t="shared" si="7"/>
        <v>CC</v>
      </c>
      <c r="D75" t="str">
        <f t="shared" si="6"/>
        <v>5</v>
      </c>
      <c r="E75" t="str">
        <f t="shared" si="8"/>
        <v>CC5</v>
      </c>
      <c r="F75" t="s">
        <v>542</v>
      </c>
      <c r="G75" t="str">
        <f t="shared" si="5"/>
        <v>3</v>
      </c>
      <c r="H75" t="s">
        <v>631</v>
      </c>
      <c r="I75" t="s">
        <v>750</v>
      </c>
      <c r="J75">
        <v>0.27400000000000002</v>
      </c>
      <c r="K75">
        <v>0.13500000000000001</v>
      </c>
      <c r="L75">
        <v>0.125</v>
      </c>
      <c r="M75">
        <v>0.249</v>
      </c>
      <c r="N75">
        <v>0.14599999999999999</v>
      </c>
      <c r="O75" t="s">
        <v>609</v>
      </c>
      <c r="P75" t="s">
        <v>819</v>
      </c>
    </row>
    <row r="76" spans="1:17" x14ac:dyDescent="0.25">
      <c r="A76" t="s">
        <v>695</v>
      </c>
      <c r="B76" t="s">
        <v>25</v>
      </c>
      <c r="C76" t="str">
        <f t="shared" si="7"/>
        <v>CC</v>
      </c>
      <c r="D76" t="str">
        <f t="shared" si="6"/>
        <v>5</v>
      </c>
      <c r="E76" t="str">
        <f t="shared" si="8"/>
        <v>CC5</v>
      </c>
      <c r="F76" t="s">
        <v>542</v>
      </c>
      <c r="G76" t="str">
        <f t="shared" si="5"/>
        <v>3</v>
      </c>
      <c r="H76" t="s">
        <v>631</v>
      </c>
      <c r="I76" t="s">
        <v>647</v>
      </c>
      <c r="J76">
        <v>0.70199999999999996</v>
      </c>
      <c r="K76">
        <v>0.379</v>
      </c>
      <c r="L76">
        <v>0.33700000000000002</v>
      </c>
      <c r="M76">
        <v>0.621</v>
      </c>
      <c r="N76">
        <v>0.41099999999999998</v>
      </c>
      <c r="O76" t="s">
        <v>609</v>
      </c>
      <c r="P76" t="s">
        <v>819</v>
      </c>
    </row>
    <row r="77" spans="1:17" x14ac:dyDescent="0.25">
      <c r="A77" t="s">
        <v>696</v>
      </c>
      <c r="B77" t="s">
        <v>25</v>
      </c>
      <c r="C77" t="str">
        <f t="shared" si="7"/>
        <v>CC</v>
      </c>
      <c r="D77" t="str">
        <f t="shared" si="6"/>
        <v>5</v>
      </c>
      <c r="E77" t="str">
        <f t="shared" si="8"/>
        <v>CC5</v>
      </c>
      <c r="F77" t="s">
        <v>542</v>
      </c>
      <c r="G77" t="str">
        <f t="shared" si="5"/>
        <v>5</v>
      </c>
      <c r="H77" t="s">
        <v>631</v>
      </c>
      <c r="I77" t="s">
        <v>750</v>
      </c>
      <c r="J77">
        <v>0.56899999999999995</v>
      </c>
      <c r="K77">
        <v>0.34100000000000003</v>
      </c>
      <c r="L77">
        <v>0.505</v>
      </c>
      <c r="M77">
        <v>0.29199999999999998</v>
      </c>
      <c r="N77">
        <v>0.24199999999999999</v>
      </c>
      <c r="O77" t="s">
        <v>609</v>
      </c>
      <c r="P77" t="s">
        <v>819</v>
      </c>
    </row>
    <row r="78" spans="1:17" x14ac:dyDescent="0.25">
      <c r="A78" t="s">
        <v>696</v>
      </c>
      <c r="B78" t="s">
        <v>25</v>
      </c>
      <c r="C78" t="str">
        <f t="shared" si="7"/>
        <v>CC</v>
      </c>
      <c r="D78" t="str">
        <f t="shared" si="6"/>
        <v>5</v>
      </c>
      <c r="E78" t="str">
        <f t="shared" si="8"/>
        <v>CC5</v>
      </c>
      <c r="F78" t="s">
        <v>542</v>
      </c>
      <c r="G78" t="str">
        <f t="shared" si="5"/>
        <v>5</v>
      </c>
      <c r="H78" t="s">
        <v>631</v>
      </c>
      <c r="I78" t="s">
        <v>647</v>
      </c>
      <c r="J78">
        <v>1.6080000000000001</v>
      </c>
      <c r="K78">
        <v>0.93</v>
      </c>
      <c r="L78">
        <v>1.444</v>
      </c>
      <c r="M78">
        <v>0.80800000000000005</v>
      </c>
      <c r="N78">
        <v>0.67</v>
      </c>
      <c r="O78" t="s">
        <v>609</v>
      </c>
      <c r="P78" t="s">
        <v>819</v>
      </c>
    </row>
    <row r="79" spans="1:17" x14ac:dyDescent="0.25">
      <c r="A79" t="s">
        <v>646</v>
      </c>
      <c r="B79" t="s">
        <v>25</v>
      </c>
      <c r="C79" t="str">
        <f t="shared" si="7"/>
        <v>CF</v>
      </c>
      <c r="D79" t="str">
        <f t="shared" si="6"/>
        <v>1</v>
      </c>
      <c r="E79" t="str">
        <f t="shared" si="8"/>
        <v>CF1</v>
      </c>
      <c r="F79" t="s">
        <v>542</v>
      </c>
      <c r="G79" t="str">
        <f t="shared" si="5"/>
        <v>1</v>
      </c>
      <c r="H79" t="s">
        <v>631</v>
      </c>
      <c r="I79" t="s">
        <v>750</v>
      </c>
      <c r="J79">
        <v>0.45800000000000002</v>
      </c>
      <c r="K79">
        <v>0.28899999999999998</v>
      </c>
      <c r="L79">
        <v>0.371</v>
      </c>
      <c r="M79">
        <v>0.40899999999999997</v>
      </c>
      <c r="N79">
        <v>0.52800000000000002</v>
      </c>
      <c r="O79" t="s">
        <v>609</v>
      </c>
      <c r="P79" t="s">
        <v>819</v>
      </c>
    </row>
    <row r="80" spans="1:17" x14ac:dyDescent="0.25">
      <c r="A80" t="s">
        <v>646</v>
      </c>
      <c r="B80" t="s">
        <v>25</v>
      </c>
      <c r="C80" t="str">
        <f t="shared" si="7"/>
        <v>CF</v>
      </c>
      <c r="D80" t="str">
        <f t="shared" si="6"/>
        <v>1</v>
      </c>
      <c r="E80" t="str">
        <f t="shared" si="8"/>
        <v>CF1</v>
      </c>
      <c r="F80" t="s">
        <v>542</v>
      </c>
      <c r="G80" t="str">
        <f t="shared" si="5"/>
        <v>1</v>
      </c>
      <c r="H80" t="s">
        <v>631</v>
      </c>
      <c r="I80" t="s">
        <v>647</v>
      </c>
      <c r="J80">
        <v>0.997</v>
      </c>
      <c r="K80">
        <v>0.63</v>
      </c>
      <c r="L80">
        <v>0.83399999999999996</v>
      </c>
      <c r="M80">
        <v>0.97799999999999998</v>
      </c>
      <c r="N80">
        <v>1.2430000000000001</v>
      </c>
      <c r="O80" t="s">
        <v>609</v>
      </c>
      <c r="P80" t="s">
        <v>819</v>
      </c>
      <c r="Q80" t="s">
        <v>648</v>
      </c>
    </row>
    <row r="81" spans="1:17" x14ac:dyDescent="0.25">
      <c r="A81" t="s">
        <v>649</v>
      </c>
      <c r="B81" t="s">
        <v>25</v>
      </c>
      <c r="C81" t="str">
        <f t="shared" si="7"/>
        <v>CF</v>
      </c>
      <c r="D81" t="str">
        <f t="shared" si="6"/>
        <v>1</v>
      </c>
      <c r="E81" t="str">
        <f t="shared" si="8"/>
        <v>CF1</v>
      </c>
      <c r="F81" t="s">
        <v>542</v>
      </c>
      <c r="G81" t="str">
        <f t="shared" si="5"/>
        <v>3</v>
      </c>
      <c r="H81" t="s">
        <v>631</v>
      </c>
      <c r="I81" t="s">
        <v>750</v>
      </c>
      <c r="J81">
        <v>0.68600000000000005</v>
      </c>
      <c r="K81">
        <v>0.3</v>
      </c>
      <c r="L81">
        <v>0.5</v>
      </c>
      <c r="M81">
        <v>0.30399999999999999</v>
      </c>
      <c r="N81">
        <v>0.40300000000000002</v>
      </c>
      <c r="O81" t="s">
        <v>609</v>
      </c>
      <c r="P81" t="s">
        <v>819</v>
      </c>
      <c r="Q81" t="s">
        <v>753</v>
      </c>
    </row>
    <row r="82" spans="1:17" x14ac:dyDescent="0.25">
      <c r="A82" t="s">
        <v>649</v>
      </c>
      <c r="B82" t="s">
        <v>25</v>
      </c>
      <c r="C82" t="str">
        <f t="shared" si="7"/>
        <v>CF</v>
      </c>
      <c r="D82" t="str">
        <f t="shared" si="6"/>
        <v>1</v>
      </c>
      <c r="E82" t="str">
        <f t="shared" si="8"/>
        <v>CF1</v>
      </c>
      <c r="F82" t="s">
        <v>542</v>
      </c>
      <c r="G82" t="str">
        <f t="shared" si="5"/>
        <v>3</v>
      </c>
      <c r="H82" t="s">
        <v>631</v>
      </c>
      <c r="I82" t="s">
        <v>647</v>
      </c>
      <c r="J82">
        <v>1.5740000000000001</v>
      </c>
      <c r="K82">
        <v>0.69899999999999995</v>
      </c>
      <c r="L82">
        <v>1.143</v>
      </c>
      <c r="M82">
        <v>0.67500000000000004</v>
      </c>
      <c r="N82">
        <v>0.93100000000000005</v>
      </c>
      <c r="O82" t="s">
        <v>609</v>
      </c>
      <c r="P82" t="s">
        <v>819</v>
      </c>
      <c r="Q82" t="s">
        <v>650</v>
      </c>
    </row>
    <row r="83" spans="1:17" x14ac:dyDescent="0.25">
      <c r="A83" t="s">
        <v>651</v>
      </c>
      <c r="B83" t="s">
        <v>25</v>
      </c>
      <c r="C83" t="str">
        <f t="shared" si="7"/>
        <v>CF</v>
      </c>
      <c r="D83" t="str">
        <f t="shared" si="6"/>
        <v>1</v>
      </c>
      <c r="E83" t="str">
        <f t="shared" si="8"/>
        <v>CF1</v>
      </c>
      <c r="F83" t="s">
        <v>542</v>
      </c>
      <c r="G83" t="str">
        <f t="shared" si="5"/>
        <v>4</v>
      </c>
      <c r="H83" t="s">
        <v>631</v>
      </c>
      <c r="I83" t="s">
        <v>750</v>
      </c>
      <c r="J83">
        <v>0.32400000000000001</v>
      </c>
      <c r="K83">
        <v>0.32800000000000001</v>
      </c>
      <c r="L83">
        <v>0.35099999999999998</v>
      </c>
      <c r="M83">
        <v>0.25</v>
      </c>
      <c r="N83">
        <v>0.28499999999999998</v>
      </c>
      <c r="O83" t="s">
        <v>609</v>
      </c>
      <c r="P83" t="s">
        <v>819</v>
      </c>
      <c r="Q83" t="s">
        <v>763</v>
      </c>
    </row>
    <row r="84" spans="1:17" x14ac:dyDescent="0.25">
      <c r="A84" t="s">
        <v>651</v>
      </c>
      <c r="B84" t="s">
        <v>25</v>
      </c>
      <c r="C84" t="str">
        <f t="shared" si="7"/>
        <v>CF</v>
      </c>
      <c r="D84" t="str">
        <f t="shared" si="6"/>
        <v>1</v>
      </c>
      <c r="E84" t="str">
        <f t="shared" si="8"/>
        <v>CF1</v>
      </c>
      <c r="F84" t="s">
        <v>542</v>
      </c>
      <c r="G84" t="str">
        <f t="shared" si="5"/>
        <v>4</v>
      </c>
      <c r="H84" t="s">
        <v>631</v>
      </c>
      <c r="I84" t="s">
        <v>647</v>
      </c>
      <c r="J84">
        <v>0.81100000000000005</v>
      </c>
      <c r="K84">
        <v>0.88700000000000001</v>
      </c>
      <c r="L84">
        <v>0.81100000000000005</v>
      </c>
      <c r="M84">
        <v>0.63200000000000001</v>
      </c>
      <c r="N84">
        <v>0.68700000000000006</v>
      </c>
      <c r="O84" t="s">
        <v>609</v>
      </c>
      <c r="P84" t="s">
        <v>819</v>
      </c>
    </row>
    <row r="85" spans="1:17" x14ac:dyDescent="0.25">
      <c r="A85" t="s">
        <v>652</v>
      </c>
      <c r="B85" t="s">
        <v>25</v>
      </c>
      <c r="C85" t="str">
        <f t="shared" si="7"/>
        <v>CF</v>
      </c>
      <c r="D85" t="str">
        <f t="shared" si="6"/>
        <v>2</v>
      </c>
      <c r="E85" t="str">
        <f t="shared" si="8"/>
        <v>CF2</v>
      </c>
      <c r="F85" t="s">
        <v>542</v>
      </c>
      <c r="G85" t="str">
        <f t="shared" ref="G85:G116" si="9">RIGHT(A85,1)</f>
        <v>1</v>
      </c>
      <c r="H85" t="s">
        <v>631</v>
      </c>
      <c r="I85" t="s">
        <v>750</v>
      </c>
      <c r="J85">
        <v>0.66900000000000004</v>
      </c>
      <c r="K85">
        <v>0.308</v>
      </c>
      <c r="L85">
        <v>0.22900000000000001</v>
      </c>
      <c r="M85">
        <v>0.42199999999999999</v>
      </c>
      <c r="N85">
        <v>0.40699999999999997</v>
      </c>
      <c r="O85" t="s">
        <v>609</v>
      </c>
      <c r="P85" t="s">
        <v>819</v>
      </c>
      <c r="Q85" t="s">
        <v>767</v>
      </c>
    </row>
    <row r="86" spans="1:17" x14ac:dyDescent="0.25">
      <c r="A86" t="s">
        <v>652</v>
      </c>
      <c r="B86" t="s">
        <v>25</v>
      </c>
      <c r="C86" t="str">
        <f t="shared" si="7"/>
        <v>CF</v>
      </c>
      <c r="D86" t="str">
        <f t="shared" si="6"/>
        <v>2</v>
      </c>
      <c r="E86" t="str">
        <f t="shared" si="8"/>
        <v>CF2</v>
      </c>
      <c r="F86" t="s">
        <v>542</v>
      </c>
      <c r="G86" t="str">
        <f t="shared" si="9"/>
        <v>1</v>
      </c>
      <c r="H86" t="s">
        <v>631</v>
      </c>
      <c r="I86" t="s">
        <v>647</v>
      </c>
      <c r="J86">
        <v>1.74</v>
      </c>
      <c r="K86">
        <v>0.82199999999999995</v>
      </c>
      <c r="L86">
        <v>0.57199999999999995</v>
      </c>
      <c r="M86">
        <v>1.1279999999999999</v>
      </c>
      <c r="N86">
        <v>0.99299999999999999</v>
      </c>
      <c r="O86" t="s">
        <v>609</v>
      </c>
      <c r="P86" t="s">
        <v>819</v>
      </c>
    </row>
    <row r="87" spans="1:17" x14ac:dyDescent="0.25">
      <c r="A87" t="s">
        <v>653</v>
      </c>
      <c r="B87" t="s">
        <v>25</v>
      </c>
      <c r="C87" t="str">
        <f t="shared" si="7"/>
        <v>CF</v>
      </c>
      <c r="D87" t="str">
        <f t="shared" si="6"/>
        <v>2</v>
      </c>
      <c r="E87" t="str">
        <f t="shared" si="8"/>
        <v>CF2</v>
      </c>
      <c r="F87" t="s">
        <v>542</v>
      </c>
      <c r="G87" t="str">
        <f t="shared" si="9"/>
        <v>2</v>
      </c>
      <c r="H87" t="s">
        <v>631</v>
      </c>
      <c r="I87" t="s">
        <v>750</v>
      </c>
      <c r="J87">
        <v>0.13400000000000001</v>
      </c>
      <c r="K87">
        <v>0.38500000000000001</v>
      </c>
      <c r="L87">
        <v>0.28799999999999998</v>
      </c>
      <c r="M87">
        <v>0.224</v>
      </c>
      <c r="N87">
        <v>0.33</v>
      </c>
      <c r="O87" t="s">
        <v>609</v>
      </c>
      <c r="P87" t="s">
        <v>819</v>
      </c>
    </row>
    <row r="88" spans="1:17" x14ac:dyDescent="0.25">
      <c r="A88" t="s">
        <v>653</v>
      </c>
      <c r="B88" t="s">
        <v>25</v>
      </c>
      <c r="C88" t="str">
        <f t="shared" si="7"/>
        <v>CF</v>
      </c>
      <c r="D88" t="str">
        <f t="shared" si="6"/>
        <v>2</v>
      </c>
      <c r="E88" t="str">
        <f t="shared" si="8"/>
        <v>CF2</v>
      </c>
      <c r="F88" t="s">
        <v>542</v>
      </c>
      <c r="G88" t="str">
        <f t="shared" si="9"/>
        <v>2</v>
      </c>
      <c r="H88" t="s">
        <v>631</v>
      </c>
      <c r="I88" t="s">
        <v>647</v>
      </c>
      <c r="J88">
        <v>0.33700000000000002</v>
      </c>
      <c r="K88">
        <v>1</v>
      </c>
      <c r="L88">
        <v>0.65300000000000002</v>
      </c>
      <c r="M88">
        <v>0.499</v>
      </c>
      <c r="N88">
        <v>0.871</v>
      </c>
      <c r="O88" t="s">
        <v>609</v>
      </c>
      <c r="P88" t="s">
        <v>819</v>
      </c>
    </row>
    <row r="89" spans="1:17" x14ac:dyDescent="0.25">
      <c r="A89" t="s">
        <v>654</v>
      </c>
      <c r="B89" t="s">
        <v>25</v>
      </c>
      <c r="C89" t="str">
        <f t="shared" si="7"/>
        <v>CF</v>
      </c>
      <c r="D89" t="str">
        <f t="shared" si="6"/>
        <v>2</v>
      </c>
      <c r="E89" t="str">
        <f t="shared" si="8"/>
        <v>CF2</v>
      </c>
      <c r="F89" t="s">
        <v>542</v>
      </c>
      <c r="G89" t="str">
        <f t="shared" si="9"/>
        <v>3</v>
      </c>
      <c r="H89" t="s">
        <v>631</v>
      </c>
      <c r="I89" t="s">
        <v>750</v>
      </c>
      <c r="J89">
        <v>0.27600000000000002</v>
      </c>
      <c r="K89">
        <v>0.21099999999999999</v>
      </c>
      <c r="L89">
        <v>0.28399999999999997</v>
      </c>
      <c r="M89">
        <v>0.42899999999999999</v>
      </c>
      <c r="N89">
        <v>0.252</v>
      </c>
      <c r="O89" t="s">
        <v>609</v>
      </c>
      <c r="P89" t="s">
        <v>819</v>
      </c>
      <c r="Q89" t="s">
        <v>759</v>
      </c>
    </row>
    <row r="90" spans="1:17" x14ac:dyDescent="0.25">
      <c r="A90" t="s">
        <v>654</v>
      </c>
      <c r="B90" t="s">
        <v>25</v>
      </c>
      <c r="C90" t="str">
        <f t="shared" si="7"/>
        <v>CF</v>
      </c>
      <c r="D90" t="str">
        <f t="shared" si="6"/>
        <v>2</v>
      </c>
      <c r="E90" t="str">
        <f t="shared" si="8"/>
        <v>CF2</v>
      </c>
      <c r="F90" t="s">
        <v>542</v>
      </c>
      <c r="G90" t="str">
        <f t="shared" si="9"/>
        <v>3</v>
      </c>
      <c r="H90" t="s">
        <v>631</v>
      </c>
      <c r="I90" t="s">
        <v>647</v>
      </c>
      <c r="J90">
        <v>0.73299999999999998</v>
      </c>
      <c r="K90">
        <v>0.61599999999999999</v>
      </c>
      <c r="L90">
        <v>0.69099999999999995</v>
      </c>
      <c r="M90">
        <v>1.121</v>
      </c>
      <c r="N90">
        <v>0.69199999999999995</v>
      </c>
      <c r="O90" t="s">
        <v>609</v>
      </c>
      <c r="P90" t="s">
        <v>819</v>
      </c>
    </row>
    <row r="91" spans="1:17" x14ac:dyDescent="0.25">
      <c r="A91" t="s">
        <v>655</v>
      </c>
      <c r="B91" t="s">
        <v>25</v>
      </c>
      <c r="C91" t="str">
        <f t="shared" si="7"/>
        <v>CF</v>
      </c>
      <c r="D91" t="str">
        <f t="shared" si="6"/>
        <v>2</v>
      </c>
      <c r="E91" t="str">
        <f t="shared" si="8"/>
        <v>CF2</v>
      </c>
      <c r="F91" t="s">
        <v>542</v>
      </c>
      <c r="G91" t="str">
        <f t="shared" si="9"/>
        <v>4</v>
      </c>
      <c r="H91" t="s">
        <v>631</v>
      </c>
      <c r="I91" t="s">
        <v>750</v>
      </c>
      <c r="J91">
        <v>0.312</v>
      </c>
      <c r="K91">
        <v>0.312</v>
      </c>
      <c r="L91">
        <v>0.217</v>
      </c>
      <c r="M91">
        <v>0.52</v>
      </c>
      <c r="N91">
        <v>0.308</v>
      </c>
      <c r="O91" t="s">
        <v>609</v>
      </c>
      <c r="P91" t="s">
        <v>819</v>
      </c>
      <c r="Q91" t="s">
        <v>753</v>
      </c>
    </row>
    <row r="92" spans="1:17" x14ac:dyDescent="0.25">
      <c r="A92" t="s">
        <v>655</v>
      </c>
      <c r="B92" t="s">
        <v>25</v>
      </c>
      <c r="C92" t="str">
        <f t="shared" si="7"/>
        <v>CF</v>
      </c>
      <c r="D92" t="str">
        <f t="shared" si="6"/>
        <v>2</v>
      </c>
      <c r="E92" t="str">
        <f t="shared" si="8"/>
        <v>CF2</v>
      </c>
      <c r="F92" t="s">
        <v>542</v>
      </c>
      <c r="G92" t="str">
        <f t="shared" si="9"/>
        <v>4</v>
      </c>
      <c r="H92" t="s">
        <v>631</v>
      </c>
      <c r="I92" t="s">
        <v>647</v>
      </c>
      <c r="J92">
        <v>0.82</v>
      </c>
      <c r="K92">
        <v>0.73299999999999998</v>
      </c>
      <c r="L92">
        <v>0.57899999999999996</v>
      </c>
      <c r="M92">
        <v>1.546</v>
      </c>
      <c r="N92">
        <v>0.93100000000000005</v>
      </c>
      <c r="O92" t="s">
        <v>609</v>
      </c>
      <c r="P92" t="s">
        <v>819</v>
      </c>
    </row>
    <row r="93" spans="1:17" x14ac:dyDescent="0.25">
      <c r="A93" t="s">
        <v>656</v>
      </c>
      <c r="B93" t="s">
        <v>25</v>
      </c>
      <c r="C93" t="str">
        <f t="shared" si="7"/>
        <v>CF</v>
      </c>
      <c r="D93" t="str">
        <f t="shared" si="6"/>
        <v>2</v>
      </c>
      <c r="E93" t="str">
        <f t="shared" si="8"/>
        <v>CF2</v>
      </c>
      <c r="F93" t="s">
        <v>542</v>
      </c>
      <c r="G93" t="str">
        <f t="shared" si="9"/>
        <v>5</v>
      </c>
      <c r="H93" t="s">
        <v>631</v>
      </c>
      <c r="I93" t="s">
        <v>750</v>
      </c>
      <c r="J93">
        <v>0.52700000000000002</v>
      </c>
      <c r="K93">
        <v>0.44400000000000001</v>
      </c>
      <c r="L93">
        <v>0.56899999999999995</v>
      </c>
      <c r="M93">
        <v>0.66900000000000004</v>
      </c>
      <c r="N93">
        <v>0.41099999999999998</v>
      </c>
      <c r="O93" t="s">
        <v>609</v>
      </c>
      <c r="P93" t="s">
        <v>819</v>
      </c>
      <c r="Q93" t="s">
        <v>762</v>
      </c>
    </row>
    <row r="94" spans="1:17" x14ac:dyDescent="0.25">
      <c r="A94" t="s">
        <v>656</v>
      </c>
      <c r="B94" t="s">
        <v>25</v>
      </c>
      <c r="C94" t="str">
        <f t="shared" si="7"/>
        <v>CF</v>
      </c>
      <c r="D94" t="str">
        <f t="shared" si="6"/>
        <v>2</v>
      </c>
      <c r="E94" t="str">
        <f t="shared" si="8"/>
        <v>CF2</v>
      </c>
      <c r="F94" t="s">
        <v>542</v>
      </c>
      <c r="G94" t="str">
        <f t="shared" si="9"/>
        <v>5</v>
      </c>
      <c r="H94" t="s">
        <v>631</v>
      </c>
      <c r="I94" t="s">
        <v>647</v>
      </c>
      <c r="J94">
        <v>1.4330000000000001</v>
      </c>
      <c r="K94">
        <v>1.216</v>
      </c>
      <c r="L94">
        <v>1.5760000000000001</v>
      </c>
      <c r="M94">
        <v>1.6279999999999999</v>
      </c>
      <c r="N94">
        <v>1.0289999999999999</v>
      </c>
      <c r="O94" t="s">
        <v>609</v>
      </c>
      <c r="P94" t="s">
        <v>819</v>
      </c>
    </row>
    <row r="95" spans="1:17" x14ac:dyDescent="0.25">
      <c r="A95" t="s">
        <v>657</v>
      </c>
      <c r="B95" t="s">
        <v>25</v>
      </c>
      <c r="C95" t="str">
        <f t="shared" si="7"/>
        <v>CF</v>
      </c>
      <c r="D95" t="str">
        <f t="shared" si="6"/>
        <v>3</v>
      </c>
      <c r="E95" t="str">
        <f t="shared" si="8"/>
        <v>CF3</v>
      </c>
      <c r="F95" t="s">
        <v>542</v>
      </c>
      <c r="G95" t="str">
        <f t="shared" si="9"/>
        <v>1</v>
      </c>
      <c r="H95" t="s">
        <v>631</v>
      </c>
      <c r="I95" t="s">
        <v>750</v>
      </c>
      <c r="J95">
        <v>0.20899999999999999</v>
      </c>
      <c r="K95">
        <v>0.29199999999999998</v>
      </c>
      <c r="L95">
        <v>0.20599999999999999</v>
      </c>
      <c r="M95">
        <v>0.23899999999999999</v>
      </c>
      <c r="N95">
        <v>0.41299999999999998</v>
      </c>
      <c r="O95" t="s">
        <v>609</v>
      </c>
      <c r="P95" t="s">
        <v>819</v>
      </c>
    </row>
    <row r="96" spans="1:17" x14ac:dyDescent="0.25">
      <c r="A96" t="s">
        <v>657</v>
      </c>
      <c r="B96" t="s">
        <v>25</v>
      </c>
      <c r="C96" t="str">
        <f t="shared" si="7"/>
        <v>CF</v>
      </c>
      <c r="D96" t="str">
        <f t="shared" si="6"/>
        <v>3</v>
      </c>
      <c r="E96" t="str">
        <f t="shared" si="8"/>
        <v>CF3</v>
      </c>
      <c r="F96" t="s">
        <v>542</v>
      </c>
      <c r="G96" t="str">
        <f t="shared" si="9"/>
        <v>1</v>
      </c>
      <c r="H96" t="s">
        <v>631</v>
      </c>
      <c r="I96" t="s">
        <v>647</v>
      </c>
      <c r="J96">
        <v>0.56000000000000005</v>
      </c>
      <c r="K96">
        <v>0.68899999999999995</v>
      </c>
      <c r="L96">
        <v>0.46400000000000002</v>
      </c>
      <c r="M96">
        <v>0.54500000000000004</v>
      </c>
      <c r="N96">
        <v>0.95399999999999996</v>
      </c>
      <c r="O96" t="s">
        <v>609</v>
      </c>
      <c r="P96" t="s">
        <v>819</v>
      </c>
    </row>
    <row r="97" spans="1:17" x14ac:dyDescent="0.25">
      <c r="A97" t="s">
        <v>658</v>
      </c>
      <c r="B97" t="s">
        <v>25</v>
      </c>
      <c r="C97" t="str">
        <f t="shared" si="7"/>
        <v>CF</v>
      </c>
      <c r="D97" t="str">
        <f t="shared" si="6"/>
        <v>3</v>
      </c>
      <c r="E97" t="str">
        <f t="shared" si="8"/>
        <v>CF3</v>
      </c>
      <c r="F97" t="s">
        <v>542</v>
      </c>
      <c r="G97" t="str">
        <f t="shared" si="9"/>
        <v>2</v>
      </c>
      <c r="H97" t="s">
        <v>631</v>
      </c>
      <c r="I97" t="s">
        <v>750</v>
      </c>
      <c r="J97">
        <v>0.26200000000000001</v>
      </c>
      <c r="K97">
        <v>0.33900000000000002</v>
      </c>
      <c r="L97">
        <v>0.51400000000000001</v>
      </c>
      <c r="M97">
        <v>0.41499999999999998</v>
      </c>
      <c r="N97">
        <v>0.59</v>
      </c>
      <c r="O97" t="s">
        <v>609</v>
      </c>
      <c r="P97" t="s">
        <v>819</v>
      </c>
      <c r="Q97" t="s">
        <v>764</v>
      </c>
    </row>
    <row r="98" spans="1:17" x14ac:dyDescent="0.25">
      <c r="A98" t="s">
        <v>658</v>
      </c>
      <c r="B98" t="s">
        <v>25</v>
      </c>
      <c r="C98" t="str">
        <f t="shared" si="7"/>
        <v>CF</v>
      </c>
      <c r="D98" t="str">
        <f t="shared" si="6"/>
        <v>3</v>
      </c>
      <c r="E98" t="str">
        <f t="shared" si="8"/>
        <v>CF3</v>
      </c>
      <c r="F98" t="s">
        <v>542</v>
      </c>
      <c r="G98" t="str">
        <f t="shared" si="9"/>
        <v>2</v>
      </c>
      <c r="H98" t="s">
        <v>631</v>
      </c>
      <c r="I98" t="s">
        <v>647</v>
      </c>
      <c r="J98">
        <v>0.72099999999999997</v>
      </c>
      <c r="K98">
        <v>0.81599999999999995</v>
      </c>
      <c r="L98">
        <v>1.1850000000000001</v>
      </c>
      <c r="M98">
        <v>0.98099999999999998</v>
      </c>
      <c r="N98">
        <v>1.4</v>
      </c>
      <c r="O98" t="s">
        <v>609</v>
      </c>
      <c r="P98" t="s">
        <v>819</v>
      </c>
    </row>
    <row r="99" spans="1:17" x14ac:dyDescent="0.25">
      <c r="A99" t="s">
        <v>659</v>
      </c>
      <c r="B99" t="s">
        <v>25</v>
      </c>
      <c r="C99" t="str">
        <f t="shared" si="7"/>
        <v>CF</v>
      </c>
      <c r="D99" t="str">
        <f t="shared" si="6"/>
        <v>3</v>
      </c>
      <c r="E99" t="str">
        <f t="shared" si="8"/>
        <v>CF3</v>
      </c>
      <c r="F99" t="s">
        <v>542</v>
      </c>
      <c r="G99" t="str">
        <f t="shared" si="9"/>
        <v>3</v>
      </c>
      <c r="H99" t="s">
        <v>631</v>
      </c>
      <c r="I99" t="s">
        <v>750</v>
      </c>
      <c r="J99">
        <v>0.61199999999999999</v>
      </c>
      <c r="K99">
        <v>0.39400000000000002</v>
      </c>
      <c r="L99">
        <v>0.38</v>
      </c>
      <c r="M99">
        <v>0.32600000000000001</v>
      </c>
      <c r="N99">
        <v>0.33500000000000002</v>
      </c>
      <c r="O99" t="s">
        <v>609</v>
      </c>
      <c r="P99" t="s">
        <v>819</v>
      </c>
      <c r="Q99" t="s">
        <v>765</v>
      </c>
    </row>
    <row r="100" spans="1:17" x14ac:dyDescent="0.25">
      <c r="A100" t="s">
        <v>659</v>
      </c>
      <c r="B100" t="s">
        <v>25</v>
      </c>
      <c r="C100" t="str">
        <f t="shared" si="7"/>
        <v>CF</v>
      </c>
      <c r="D100" t="str">
        <f t="shared" si="6"/>
        <v>3</v>
      </c>
      <c r="E100" t="str">
        <f t="shared" si="8"/>
        <v>CF3</v>
      </c>
      <c r="F100" t="s">
        <v>542</v>
      </c>
      <c r="G100" t="str">
        <f t="shared" si="9"/>
        <v>3</v>
      </c>
      <c r="H100" t="s">
        <v>631</v>
      </c>
      <c r="I100" t="s">
        <v>647</v>
      </c>
      <c r="J100">
        <v>1.7090000000000001</v>
      </c>
      <c r="K100">
        <v>0.98599999999999999</v>
      </c>
      <c r="L100">
        <v>0.95499999999999996</v>
      </c>
      <c r="M100">
        <v>0.78900000000000003</v>
      </c>
      <c r="N100">
        <v>0.89100000000000001</v>
      </c>
      <c r="O100" t="s">
        <v>609</v>
      </c>
      <c r="P100" t="s">
        <v>819</v>
      </c>
    </row>
    <row r="101" spans="1:17" x14ac:dyDescent="0.25">
      <c r="A101" t="s">
        <v>660</v>
      </c>
      <c r="B101" t="s">
        <v>25</v>
      </c>
      <c r="C101" t="str">
        <f t="shared" si="7"/>
        <v>CF</v>
      </c>
      <c r="D101" t="str">
        <f t="shared" si="6"/>
        <v>3</v>
      </c>
      <c r="E101" t="str">
        <f t="shared" si="8"/>
        <v>CF3</v>
      </c>
      <c r="F101" t="s">
        <v>542</v>
      </c>
      <c r="G101" t="str">
        <f t="shared" si="9"/>
        <v>4</v>
      </c>
      <c r="H101" t="s">
        <v>631</v>
      </c>
      <c r="I101" t="s">
        <v>750</v>
      </c>
      <c r="J101">
        <v>0.23300000000000001</v>
      </c>
      <c r="K101">
        <v>0.29099999999999998</v>
      </c>
      <c r="L101">
        <v>0.32900000000000001</v>
      </c>
      <c r="M101">
        <v>0.45100000000000001</v>
      </c>
      <c r="N101">
        <v>0.50900000000000001</v>
      </c>
      <c r="O101" t="s">
        <v>609</v>
      </c>
      <c r="P101" t="s">
        <v>819</v>
      </c>
      <c r="Q101" t="s">
        <v>766</v>
      </c>
    </row>
    <row r="102" spans="1:17" x14ac:dyDescent="0.25">
      <c r="A102" t="s">
        <v>660</v>
      </c>
      <c r="B102" t="s">
        <v>25</v>
      </c>
      <c r="C102" t="str">
        <f t="shared" si="7"/>
        <v>CF</v>
      </c>
      <c r="D102" t="str">
        <f t="shared" si="6"/>
        <v>3</v>
      </c>
      <c r="E102" t="str">
        <f t="shared" si="8"/>
        <v>CF3</v>
      </c>
      <c r="F102" t="s">
        <v>542</v>
      </c>
      <c r="G102" t="str">
        <f t="shared" si="9"/>
        <v>4</v>
      </c>
      <c r="H102" t="s">
        <v>631</v>
      </c>
      <c r="I102" t="s">
        <v>647</v>
      </c>
      <c r="J102">
        <v>0.54600000000000004</v>
      </c>
      <c r="K102">
        <v>0.628</v>
      </c>
      <c r="L102">
        <v>0.78600000000000003</v>
      </c>
      <c r="M102">
        <v>0.89700000000000002</v>
      </c>
      <c r="N102">
        <v>1.0780000000000001</v>
      </c>
      <c r="O102" t="s">
        <v>609</v>
      </c>
      <c r="P102" t="s">
        <v>819</v>
      </c>
    </row>
    <row r="103" spans="1:17" x14ac:dyDescent="0.25">
      <c r="A103" t="s">
        <v>661</v>
      </c>
      <c r="B103" t="s">
        <v>25</v>
      </c>
      <c r="C103" t="str">
        <f t="shared" si="7"/>
        <v>CF</v>
      </c>
      <c r="D103" t="str">
        <f t="shared" si="6"/>
        <v>3</v>
      </c>
      <c r="E103" t="str">
        <f t="shared" si="8"/>
        <v>CF3</v>
      </c>
      <c r="F103" t="s">
        <v>542</v>
      </c>
      <c r="G103" t="str">
        <f t="shared" si="9"/>
        <v>5</v>
      </c>
      <c r="H103" t="s">
        <v>631</v>
      </c>
      <c r="I103" t="s">
        <v>750</v>
      </c>
      <c r="J103">
        <v>0.499</v>
      </c>
      <c r="K103">
        <v>0.48</v>
      </c>
      <c r="L103">
        <v>0.42399999999999999</v>
      </c>
      <c r="M103">
        <v>0.37</v>
      </c>
      <c r="N103">
        <v>0.48099999999999998</v>
      </c>
      <c r="O103" t="s">
        <v>609</v>
      </c>
      <c r="P103" t="s">
        <v>819</v>
      </c>
    </row>
    <row r="104" spans="1:17" x14ac:dyDescent="0.25">
      <c r="A104" t="s">
        <v>661</v>
      </c>
      <c r="B104" t="s">
        <v>25</v>
      </c>
      <c r="C104" t="str">
        <f t="shared" si="7"/>
        <v>CF</v>
      </c>
      <c r="D104" t="str">
        <f t="shared" si="6"/>
        <v>3</v>
      </c>
      <c r="E104" t="str">
        <f t="shared" si="8"/>
        <v>CF3</v>
      </c>
      <c r="F104" t="s">
        <v>542</v>
      </c>
      <c r="G104" t="str">
        <f t="shared" si="9"/>
        <v>5</v>
      </c>
      <c r="H104" t="s">
        <v>631</v>
      </c>
      <c r="I104" t="s">
        <v>647</v>
      </c>
      <c r="J104">
        <v>1.0369999999999999</v>
      </c>
      <c r="K104">
        <v>1.1439999999999999</v>
      </c>
      <c r="L104">
        <v>0.90700000000000003</v>
      </c>
      <c r="M104">
        <v>0.80600000000000005</v>
      </c>
      <c r="N104">
        <v>1.204</v>
      </c>
      <c r="O104" t="s">
        <v>609</v>
      </c>
      <c r="P104" t="s">
        <v>819</v>
      </c>
    </row>
    <row r="105" spans="1:17" x14ac:dyDescent="0.25">
      <c r="A105" t="s">
        <v>662</v>
      </c>
      <c r="B105" t="s">
        <v>25</v>
      </c>
      <c r="C105" t="str">
        <f t="shared" si="7"/>
        <v>CF</v>
      </c>
      <c r="D105" t="str">
        <f t="shared" si="6"/>
        <v>4</v>
      </c>
      <c r="E105" t="str">
        <f t="shared" si="8"/>
        <v>CF4</v>
      </c>
      <c r="F105" t="s">
        <v>542</v>
      </c>
      <c r="G105" t="str">
        <f t="shared" si="9"/>
        <v>1</v>
      </c>
      <c r="H105" t="s">
        <v>631</v>
      </c>
      <c r="I105" t="s">
        <v>750</v>
      </c>
      <c r="J105">
        <v>0.34699999999999998</v>
      </c>
      <c r="K105">
        <v>0.16600000000000001</v>
      </c>
      <c r="L105">
        <v>0.252</v>
      </c>
      <c r="M105">
        <v>0.46600000000000003</v>
      </c>
      <c r="N105">
        <v>0.47699999999999998</v>
      </c>
      <c r="O105" t="s">
        <v>609</v>
      </c>
      <c r="P105" t="s">
        <v>819</v>
      </c>
      <c r="Q105" t="s">
        <v>755</v>
      </c>
    </row>
    <row r="106" spans="1:17" x14ac:dyDescent="0.25">
      <c r="A106" t="s">
        <v>662</v>
      </c>
      <c r="B106" t="s">
        <v>25</v>
      </c>
      <c r="C106" t="str">
        <f t="shared" si="7"/>
        <v>CF</v>
      </c>
      <c r="D106" t="str">
        <f t="shared" si="6"/>
        <v>4</v>
      </c>
      <c r="E106" t="str">
        <f t="shared" si="8"/>
        <v>CF4</v>
      </c>
      <c r="F106" t="s">
        <v>542</v>
      </c>
      <c r="G106" t="str">
        <f t="shared" si="9"/>
        <v>1</v>
      </c>
      <c r="H106" t="s">
        <v>631</v>
      </c>
      <c r="I106" t="s">
        <v>647</v>
      </c>
      <c r="J106">
        <v>0.88400000000000001</v>
      </c>
      <c r="K106">
        <v>0.41199999999999998</v>
      </c>
      <c r="L106">
        <v>0.66600000000000004</v>
      </c>
      <c r="M106">
        <v>1.169</v>
      </c>
      <c r="N106">
        <v>1.161</v>
      </c>
      <c r="O106" t="s">
        <v>609</v>
      </c>
      <c r="P106" t="s">
        <v>819</v>
      </c>
    </row>
    <row r="107" spans="1:17" x14ac:dyDescent="0.25">
      <c r="A107" t="s">
        <v>663</v>
      </c>
      <c r="B107" t="s">
        <v>25</v>
      </c>
      <c r="C107" t="str">
        <f t="shared" si="7"/>
        <v>CF</v>
      </c>
      <c r="D107" t="str">
        <f t="shared" si="6"/>
        <v>4</v>
      </c>
      <c r="E107" t="str">
        <f t="shared" si="8"/>
        <v>CF4</v>
      </c>
      <c r="F107" t="s">
        <v>542</v>
      </c>
      <c r="G107" t="str">
        <f t="shared" si="9"/>
        <v>2</v>
      </c>
      <c r="H107" t="s">
        <v>631</v>
      </c>
      <c r="I107" t="s">
        <v>750</v>
      </c>
      <c r="J107">
        <v>0.439</v>
      </c>
      <c r="K107">
        <v>0.151</v>
      </c>
      <c r="L107">
        <v>0.189</v>
      </c>
      <c r="M107">
        <v>0.114</v>
      </c>
      <c r="N107">
        <v>0.58699999999999997</v>
      </c>
      <c r="O107" t="s">
        <v>609</v>
      </c>
      <c r="P107" t="s">
        <v>819</v>
      </c>
      <c r="Q107" t="s">
        <v>760</v>
      </c>
    </row>
    <row r="108" spans="1:17" x14ac:dyDescent="0.25">
      <c r="A108" t="s">
        <v>663</v>
      </c>
      <c r="B108" t="s">
        <v>25</v>
      </c>
      <c r="C108" t="str">
        <f t="shared" si="7"/>
        <v>CF</v>
      </c>
      <c r="D108" t="str">
        <f t="shared" si="6"/>
        <v>4</v>
      </c>
      <c r="E108" t="str">
        <f t="shared" si="8"/>
        <v>CF4</v>
      </c>
      <c r="F108" t="s">
        <v>542</v>
      </c>
      <c r="G108" t="str">
        <f t="shared" si="9"/>
        <v>2</v>
      </c>
      <c r="H108" t="s">
        <v>631</v>
      </c>
      <c r="I108" t="s">
        <v>647</v>
      </c>
      <c r="J108">
        <v>1.1659999999999999</v>
      </c>
      <c r="K108">
        <v>0.42699999999999999</v>
      </c>
      <c r="L108">
        <v>0.51800000000000002</v>
      </c>
      <c r="M108">
        <v>0.33400000000000002</v>
      </c>
      <c r="N108">
        <v>1.482</v>
      </c>
      <c r="O108" t="s">
        <v>609</v>
      </c>
      <c r="P108" t="s">
        <v>819</v>
      </c>
    </row>
    <row r="109" spans="1:17" x14ac:dyDescent="0.25">
      <c r="A109" t="s">
        <v>664</v>
      </c>
      <c r="B109" t="s">
        <v>25</v>
      </c>
      <c r="C109" t="str">
        <f t="shared" si="7"/>
        <v>CF</v>
      </c>
      <c r="D109" t="str">
        <f t="shared" si="6"/>
        <v>4</v>
      </c>
      <c r="E109" t="str">
        <f t="shared" si="8"/>
        <v>CF4</v>
      </c>
      <c r="F109" t="s">
        <v>542</v>
      </c>
      <c r="G109" t="str">
        <f t="shared" si="9"/>
        <v>3</v>
      </c>
      <c r="H109" t="s">
        <v>631</v>
      </c>
      <c r="I109" t="s">
        <v>750</v>
      </c>
      <c r="J109">
        <v>0.128</v>
      </c>
      <c r="K109">
        <v>0.43</v>
      </c>
      <c r="L109">
        <v>0.29599999999999999</v>
      </c>
      <c r="M109">
        <v>0.27500000000000002</v>
      </c>
      <c r="N109">
        <v>0.22</v>
      </c>
      <c r="O109" t="s">
        <v>609</v>
      </c>
      <c r="P109" t="s">
        <v>819</v>
      </c>
      <c r="Q109" t="s">
        <v>755</v>
      </c>
    </row>
    <row r="110" spans="1:17" x14ac:dyDescent="0.25">
      <c r="A110" t="s">
        <v>664</v>
      </c>
      <c r="B110" t="s">
        <v>25</v>
      </c>
      <c r="C110" t="str">
        <f t="shared" si="7"/>
        <v>CF</v>
      </c>
      <c r="D110" t="str">
        <f t="shared" si="6"/>
        <v>4</v>
      </c>
      <c r="E110" t="str">
        <f t="shared" si="8"/>
        <v>CF4</v>
      </c>
      <c r="F110" t="s">
        <v>542</v>
      </c>
      <c r="G110" t="str">
        <f t="shared" si="9"/>
        <v>3</v>
      </c>
      <c r="H110" t="s">
        <v>631</v>
      </c>
      <c r="I110" t="s">
        <v>647</v>
      </c>
      <c r="J110">
        <v>0.42599999999999999</v>
      </c>
      <c r="K110">
        <v>1.2230000000000001</v>
      </c>
      <c r="L110">
        <v>0.79300000000000004</v>
      </c>
      <c r="M110">
        <v>0.79300000000000004</v>
      </c>
      <c r="N110">
        <v>0.60699999999999998</v>
      </c>
      <c r="O110" t="s">
        <v>609</v>
      </c>
      <c r="P110" t="s">
        <v>819</v>
      </c>
    </row>
    <row r="111" spans="1:17" x14ac:dyDescent="0.25">
      <c r="A111" t="s">
        <v>665</v>
      </c>
      <c r="B111" t="s">
        <v>25</v>
      </c>
      <c r="C111" t="str">
        <f t="shared" si="7"/>
        <v>CF</v>
      </c>
      <c r="D111" t="str">
        <f t="shared" si="6"/>
        <v>4</v>
      </c>
      <c r="E111" t="str">
        <f t="shared" si="8"/>
        <v>CF4</v>
      </c>
      <c r="F111" t="s">
        <v>542</v>
      </c>
      <c r="G111" t="str">
        <f t="shared" si="9"/>
        <v>4</v>
      </c>
      <c r="H111" t="s">
        <v>631</v>
      </c>
      <c r="I111" t="s">
        <v>750</v>
      </c>
      <c r="J111">
        <v>0.42299999999999999</v>
      </c>
      <c r="K111">
        <v>0.17100000000000001</v>
      </c>
      <c r="L111">
        <v>0.121</v>
      </c>
      <c r="M111">
        <v>0.27600000000000002</v>
      </c>
      <c r="N111">
        <v>0.183</v>
      </c>
      <c r="O111" t="s">
        <v>609</v>
      </c>
      <c r="P111" t="s">
        <v>819</v>
      </c>
      <c r="Q111" t="s">
        <v>757</v>
      </c>
    </row>
    <row r="112" spans="1:17" x14ac:dyDescent="0.25">
      <c r="A112" t="s">
        <v>665</v>
      </c>
      <c r="B112" t="s">
        <v>25</v>
      </c>
      <c r="C112" t="str">
        <f t="shared" si="7"/>
        <v>CF</v>
      </c>
      <c r="D112" t="str">
        <f t="shared" si="6"/>
        <v>4</v>
      </c>
      <c r="E112" t="str">
        <f t="shared" si="8"/>
        <v>CF4</v>
      </c>
      <c r="F112" t="s">
        <v>542</v>
      </c>
      <c r="G112" t="str">
        <f t="shared" si="9"/>
        <v>4</v>
      </c>
      <c r="H112" t="s">
        <v>631</v>
      </c>
      <c r="I112" t="s">
        <v>647</v>
      </c>
      <c r="J112">
        <v>1.2010000000000001</v>
      </c>
      <c r="K112">
        <v>0.48899999999999999</v>
      </c>
      <c r="L112">
        <v>0.33700000000000002</v>
      </c>
      <c r="M112">
        <v>0.746</v>
      </c>
      <c r="N112">
        <v>0.49199999999999999</v>
      </c>
      <c r="O112" t="s">
        <v>609</v>
      </c>
      <c r="P112" t="s">
        <v>819</v>
      </c>
    </row>
    <row r="113" spans="1:17" x14ac:dyDescent="0.25">
      <c r="A113" t="s">
        <v>666</v>
      </c>
      <c r="B113" t="s">
        <v>25</v>
      </c>
      <c r="C113" t="str">
        <f t="shared" si="7"/>
        <v>CF</v>
      </c>
      <c r="D113" t="str">
        <f t="shared" si="6"/>
        <v>4</v>
      </c>
      <c r="E113" t="str">
        <f t="shared" si="8"/>
        <v>CF4</v>
      </c>
      <c r="F113" t="s">
        <v>542</v>
      </c>
      <c r="G113" t="str">
        <f t="shared" si="9"/>
        <v>5</v>
      </c>
      <c r="H113" t="s">
        <v>631</v>
      </c>
      <c r="I113" t="s">
        <v>750</v>
      </c>
      <c r="J113">
        <v>0.42099999999999999</v>
      </c>
      <c r="K113">
        <v>9.8000000000000004E-2</v>
      </c>
      <c r="L113">
        <v>0.40899999999999997</v>
      </c>
      <c r="M113">
        <v>0.184</v>
      </c>
      <c r="N113">
        <v>0.23</v>
      </c>
      <c r="O113" t="s">
        <v>609</v>
      </c>
      <c r="P113" t="s">
        <v>819</v>
      </c>
      <c r="Q113" t="s">
        <v>756</v>
      </c>
    </row>
    <row r="114" spans="1:17" x14ac:dyDescent="0.25">
      <c r="A114" t="s">
        <v>666</v>
      </c>
      <c r="B114" t="s">
        <v>25</v>
      </c>
      <c r="C114" t="str">
        <f t="shared" si="7"/>
        <v>CF</v>
      </c>
      <c r="D114" t="str">
        <f t="shared" si="6"/>
        <v>4</v>
      </c>
      <c r="E114" t="str">
        <f t="shared" si="8"/>
        <v>CF4</v>
      </c>
      <c r="F114" t="s">
        <v>542</v>
      </c>
      <c r="G114" t="str">
        <f t="shared" si="9"/>
        <v>5</v>
      </c>
      <c r="H114" t="s">
        <v>631</v>
      </c>
      <c r="I114" t="s">
        <v>647</v>
      </c>
      <c r="J114">
        <v>1.165</v>
      </c>
      <c r="K114">
        <v>0.27400000000000002</v>
      </c>
      <c r="L114">
        <v>1.071</v>
      </c>
      <c r="M114">
        <v>0.47299999999999998</v>
      </c>
      <c r="N114">
        <v>0.61799999999999999</v>
      </c>
      <c r="O114" t="s">
        <v>609</v>
      </c>
      <c r="P114" t="s">
        <v>819</v>
      </c>
    </row>
    <row r="115" spans="1:17" x14ac:dyDescent="0.25">
      <c r="A115" t="s">
        <v>667</v>
      </c>
      <c r="B115" t="s">
        <v>25</v>
      </c>
      <c r="C115" t="str">
        <f t="shared" si="7"/>
        <v>CF</v>
      </c>
      <c r="D115" t="str">
        <f t="shared" si="6"/>
        <v>5</v>
      </c>
      <c r="E115" t="str">
        <f t="shared" si="8"/>
        <v>CF5</v>
      </c>
      <c r="F115" t="s">
        <v>542</v>
      </c>
      <c r="G115" t="str">
        <f t="shared" si="9"/>
        <v>1</v>
      </c>
      <c r="H115" t="s">
        <v>631</v>
      </c>
      <c r="I115" t="s">
        <v>750</v>
      </c>
      <c r="J115">
        <v>9.8000000000000004E-2</v>
      </c>
      <c r="K115">
        <v>0.39900000000000002</v>
      </c>
      <c r="L115">
        <v>0.29899999999999999</v>
      </c>
      <c r="M115">
        <v>0.20100000000000001</v>
      </c>
      <c r="N115">
        <v>0.28699999999999998</v>
      </c>
      <c r="O115" t="s">
        <v>609</v>
      </c>
      <c r="P115" t="s">
        <v>819</v>
      </c>
      <c r="Q115" t="s">
        <v>758</v>
      </c>
    </row>
    <row r="116" spans="1:17" x14ac:dyDescent="0.25">
      <c r="A116" t="s">
        <v>667</v>
      </c>
      <c r="B116" t="s">
        <v>25</v>
      </c>
      <c r="C116" t="str">
        <f t="shared" si="7"/>
        <v>CF</v>
      </c>
      <c r="D116" t="str">
        <f t="shared" si="6"/>
        <v>5</v>
      </c>
      <c r="E116" t="str">
        <f t="shared" si="8"/>
        <v>CF5</v>
      </c>
      <c r="F116" t="s">
        <v>542</v>
      </c>
      <c r="G116" t="str">
        <f t="shared" si="9"/>
        <v>1</v>
      </c>
      <c r="H116" t="s">
        <v>631</v>
      </c>
      <c r="I116" t="s">
        <v>647</v>
      </c>
      <c r="J116">
        <v>0.26900000000000002</v>
      </c>
      <c r="K116">
        <v>1.034</v>
      </c>
      <c r="L116">
        <v>0.83599999999999997</v>
      </c>
      <c r="M116">
        <v>0.57899999999999996</v>
      </c>
      <c r="N116">
        <v>0.69799999999999995</v>
      </c>
      <c r="O116" t="s">
        <v>609</v>
      </c>
      <c r="P116" t="s">
        <v>819</v>
      </c>
      <c r="Q116" t="s">
        <v>668</v>
      </c>
    </row>
    <row r="117" spans="1:17" x14ac:dyDescent="0.25">
      <c r="A117" t="s">
        <v>669</v>
      </c>
      <c r="B117" t="s">
        <v>25</v>
      </c>
      <c r="C117" t="str">
        <f t="shared" si="7"/>
        <v>CF</v>
      </c>
      <c r="D117" t="str">
        <f t="shared" si="6"/>
        <v>5</v>
      </c>
      <c r="E117" t="str">
        <f t="shared" si="8"/>
        <v>CF5</v>
      </c>
      <c r="F117" t="s">
        <v>542</v>
      </c>
      <c r="G117" t="str">
        <f t="shared" ref="G117:G148" si="10">RIGHT(A117,1)</f>
        <v>2</v>
      </c>
      <c r="H117" t="s">
        <v>631</v>
      </c>
      <c r="I117" t="s">
        <v>750</v>
      </c>
      <c r="J117">
        <v>0.313</v>
      </c>
      <c r="K117">
        <v>0.255</v>
      </c>
      <c r="L117">
        <v>0.36099999999999999</v>
      </c>
      <c r="M117">
        <v>0.27200000000000002</v>
      </c>
      <c r="N117">
        <v>0.216</v>
      </c>
      <c r="O117" t="s">
        <v>609</v>
      </c>
      <c r="P117" t="s">
        <v>819</v>
      </c>
      <c r="Q117" t="s">
        <v>668</v>
      </c>
    </row>
    <row r="118" spans="1:17" x14ac:dyDescent="0.25">
      <c r="A118" t="s">
        <v>669</v>
      </c>
      <c r="B118" t="s">
        <v>25</v>
      </c>
      <c r="C118" t="str">
        <f t="shared" si="7"/>
        <v>CF</v>
      </c>
      <c r="D118" t="str">
        <f t="shared" si="6"/>
        <v>5</v>
      </c>
      <c r="E118" t="str">
        <f t="shared" si="8"/>
        <v>CF5</v>
      </c>
      <c r="F118" t="s">
        <v>542</v>
      </c>
      <c r="G118" t="str">
        <f t="shared" si="10"/>
        <v>2</v>
      </c>
      <c r="H118" t="s">
        <v>631</v>
      </c>
      <c r="I118" t="s">
        <v>647</v>
      </c>
      <c r="J118">
        <v>0.84599999999999997</v>
      </c>
      <c r="K118">
        <v>0.67600000000000005</v>
      </c>
      <c r="L118">
        <v>0.96299999999999997</v>
      </c>
      <c r="M118">
        <v>0.80900000000000005</v>
      </c>
      <c r="N118">
        <v>0.621</v>
      </c>
      <c r="O118" t="s">
        <v>609</v>
      </c>
      <c r="P118" t="s">
        <v>819</v>
      </c>
      <c r="Q118" t="s">
        <v>670</v>
      </c>
    </row>
    <row r="119" spans="1:17" x14ac:dyDescent="0.25">
      <c r="A119" t="s">
        <v>671</v>
      </c>
      <c r="B119" t="s">
        <v>25</v>
      </c>
      <c r="C119" t="str">
        <f t="shared" si="7"/>
        <v>CF</v>
      </c>
      <c r="D119" t="str">
        <f t="shared" si="6"/>
        <v>5</v>
      </c>
      <c r="E119" t="str">
        <f t="shared" si="8"/>
        <v>CF5</v>
      </c>
      <c r="F119" t="s">
        <v>542</v>
      </c>
      <c r="G119" t="str">
        <f t="shared" si="10"/>
        <v>5</v>
      </c>
      <c r="H119" t="s">
        <v>631</v>
      </c>
      <c r="I119" t="s">
        <v>750</v>
      </c>
      <c r="J119">
        <v>0.48399999999999999</v>
      </c>
      <c r="K119">
        <v>0.38300000000000001</v>
      </c>
      <c r="L119">
        <v>0.47299999999999998</v>
      </c>
      <c r="M119">
        <v>0.64500000000000002</v>
      </c>
      <c r="N119">
        <v>0.42599999999999999</v>
      </c>
      <c r="O119" t="s">
        <v>609</v>
      </c>
      <c r="P119" t="s">
        <v>819</v>
      </c>
      <c r="Q119" t="s">
        <v>761</v>
      </c>
    </row>
    <row r="120" spans="1:17" x14ac:dyDescent="0.25">
      <c r="A120" t="s">
        <v>671</v>
      </c>
      <c r="B120" t="s">
        <v>25</v>
      </c>
      <c r="C120" t="str">
        <f t="shared" si="7"/>
        <v>CF</v>
      </c>
      <c r="D120" t="str">
        <f t="shared" si="6"/>
        <v>5</v>
      </c>
      <c r="E120" t="str">
        <f t="shared" si="8"/>
        <v>CF5</v>
      </c>
      <c r="F120" t="s">
        <v>542</v>
      </c>
      <c r="G120" t="str">
        <f t="shared" si="10"/>
        <v>5</v>
      </c>
      <c r="H120" t="s">
        <v>631</v>
      </c>
      <c r="I120" t="s">
        <v>647</v>
      </c>
      <c r="J120">
        <v>1.1599999999999999</v>
      </c>
      <c r="K120">
        <v>0.94599999999999995</v>
      </c>
      <c r="L120">
        <v>1.129</v>
      </c>
      <c r="M120">
        <v>1.508</v>
      </c>
      <c r="N120">
        <v>1.151</v>
      </c>
      <c r="O120" t="s">
        <v>609</v>
      </c>
      <c r="P120" t="s">
        <v>819</v>
      </c>
    </row>
    <row r="121" spans="1:17" x14ac:dyDescent="0.25">
      <c r="A121" t="s">
        <v>672</v>
      </c>
      <c r="B121" t="s">
        <v>25</v>
      </c>
      <c r="C121" t="str">
        <f t="shared" si="7"/>
        <v>HS</v>
      </c>
      <c r="D121" t="str">
        <f t="shared" si="6"/>
        <v>1</v>
      </c>
      <c r="E121" t="str">
        <f t="shared" si="8"/>
        <v>HS1</v>
      </c>
      <c r="F121" t="s">
        <v>542</v>
      </c>
      <c r="G121" t="str">
        <f t="shared" si="10"/>
        <v>1</v>
      </c>
      <c r="H121" t="s">
        <v>631</v>
      </c>
      <c r="I121" t="s">
        <v>750</v>
      </c>
      <c r="J121">
        <v>0.67600000000000005</v>
      </c>
      <c r="K121">
        <v>0.23100000000000001</v>
      </c>
      <c r="L121">
        <v>0.30199999999999999</v>
      </c>
      <c r="M121">
        <v>0.18099999999999999</v>
      </c>
      <c r="N121">
        <v>0.49099999999999999</v>
      </c>
      <c r="O121" t="s">
        <v>609</v>
      </c>
      <c r="P121" t="s">
        <v>819</v>
      </c>
    </row>
    <row r="122" spans="1:17" x14ac:dyDescent="0.25">
      <c r="A122" t="s">
        <v>672</v>
      </c>
      <c r="B122" t="s">
        <v>25</v>
      </c>
      <c r="C122" t="str">
        <f t="shared" si="7"/>
        <v>HS</v>
      </c>
      <c r="D122" t="str">
        <f t="shared" si="6"/>
        <v>1</v>
      </c>
      <c r="E122" t="str">
        <f t="shared" si="8"/>
        <v>HS1</v>
      </c>
      <c r="F122" t="s">
        <v>542</v>
      </c>
      <c r="G122" t="str">
        <f t="shared" si="10"/>
        <v>1</v>
      </c>
      <c r="H122" t="s">
        <v>631</v>
      </c>
      <c r="I122" t="s">
        <v>647</v>
      </c>
      <c r="J122">
        <v>1.7609999999999999</v>
      </c>
      <c r="K122">
        <v>0.60199999999999998</v>
      </c>
      <c r="L122">
        <v>0.77500000000000002</v>
      </c>
      <c r="M122">
        <v>0.49099999999999999</v>
      </c>
      <c r="N122">
        <v>1.304</v>
      </c>
      <c r="O122" t="s">
        <v>609</v>
      </c>
      <c r="P122" t="s">
        <v>819</v>
      </c>
      <c r="Q122" t="s">
        <v>673</v>
      </c>
    </row>
    <row r="123" spans="1:17" x14ac:dyDescent="0.25">
      <c r="A123" t="s">
        <v>674</v>
      </c>
      <c r="B123" t="s">
        <v>25</v>
      </c>
      <c r="C123" t="str">
        <f t="shared" si="7"/>
        <v>HS</v>
      </c>
      <c r="D123" t="str">
        <f t="shared" si="6"/>
        <v>1</v>
      </c>
      <c r="E123" t="str">
        <f t="shared" si="8"/>
        <v>HS1</v>
      </c>
      <c r="F123" t="s">
        <v>542</v>
      </c>
      <c r="G123" t="str">
        <f t="shared" si="10"/>
        <v>2</v>
      </c>
      <c r="H123" t="s">
        <v>631</v>
      </c>
      <c r="I123" t="s">
        <v>750</v>
      </c>
      <c r="J123">
        <v>0.38200000000000001</v>
      </c>
      <c r="K123">
        <v>0.17</v>
      </c>
      <c r="L123">
        <v>0.34300000000000003</v>
      </c>
      <c r="M123">
        <v>0.32600000000000001</v>
      </c>
      <c r="N123">
        <v>0.497</v>
      </c>
      <c r="O123" t="s">
        <v>609</v>
      </c>
      <c r="P123" t="s">
        <v>819</v>
      </c>
      <c r="Q123" t="s">
        <v>751</v>
      </c>
    </row>
    <row r="124" spans="1:17" x14ac:dyDescent="0.25">
      <c r="A124" t="s">
        <v>674</v>
      </c>
      <c r="B124" t="s">
        <v>25</v>
      </c>
      <c r="C124" t="str">
        <f t="shared" si="7"/>
        <v>HS</v>
      </c>
      <c r="D124" t="str">
        <f t="shared" si="6"/>
        <v>1</v>
      </c>
      <c r="E124" t="str">
        <f t="shared" si="8"/>
        <v>HS1</v>
      </c>
      <c r="F124" t="s">
        <v>542</v>
      </c>
      <c r="G124" t="str">
        <f t="shared" si="10"/>
        <v>2</v>
      </c>
      <c r="H124" t="s">
        <v>631</v>
      </c>
      <c r="I124" t="s">
        <v>647</v>
      </c>
      <c r="J124">
        <v>1.0309999999999999</v>
      </c>
      <c r="K124">
        <v>0.48</v>
      </c>
      <c r="L124">
        <v>0.91200000000000003</v>
      </c>
      <c r="M124">
        <v>0.85799999999999998</v>
      </c>
      <c r="N124">
        <v>1.29</v>
      </c>
      <c r="O124" t="s">
        <v>609</v>
      </c>
      <c r="P124" t="s">
        <v>819</v>
      </c>
      <c r="Q124" t="s">
        <v>675</v>
      </c>
    </row>
    <row r="125" spans="1:17" x14ac:dyDescent="0.25">
      <c r="A125" t="s">
        <v>676</v>
      </c>
      <c r="B125" t="s">
        <v>25</v>
      </c>
      <c r="C125" t="str">
        <f t="shared" si="7"/>
        <v>HS</v>
      </c>
      <c r="D125" t="str">
        <f t="shared" si="6"/>
        <v>2</v>
      </c>
      <c r="E125" t="str">
        <f t="shared" si="8"/>
        <v>HS2</v>
      </c>
      <c r="F125" t="s">
        <v>542</v>
      </c>
      <c r="G125" t="str">
        <f t="shared" si="10"/>
        <v>2</v>
      </c>
      <c r="H125" t="s">
        <v>631</v>
      </c>
      <c r="I125" t="s">
        <v>750</v>
      </c>
      <c r="J125">
        <v>0.10299999999999999</v>
      </c>
      <c r="K125">
        <v>0.371</v>
      </c>
      <c r="L125">
        <v>0.246</v>
      </c>
      <c r="M125">
        <v>0.105</v>
      </c>
      <c r="N125">
        <v>0.54100000000000004</v>
      </c>
      <c r="O125" t="s">
        <v>609</v>
      </c>
      <c r="P125" t="s">
        <v>819</v>
      </c>
      <c r="Q125" t="s">
        <v>752</v>
      </c>
    </row>
    <row r="126" spans="1:17" x14ac:dyDescent="0.25">
      <c r="A126" t="s">
        <v>676</v>
      </c>
      <c r="B126" t="s">
        <v>25</v>
      </c>
      <c r="C126" t="str">
        <f t="shared" si="7"/>
        <v>HS</v>
      </c>
      <c r="D126" t="str">
        <f t="shared" si="6"/>
        <v>2</v>
      </c>
      <c r="E126" t="str">
        <f t="shared" si="8"/>
        <v>HS2</v>
      </c>
      <c r="F126" t="s">
        <v>542</v>
      </c>
      <c r="G126" t="str">
        <f t="shared" si="10"/>
        <v>2</v>
      </c>
      <c r="H126" t="s">
        <v>631</v>
      </c>
      <c r="I126" t="s">
        <v>647</v>
      </c>
      <c r="J126">
        <v>0.32</v>
      </c>
      <c r="K126">
        <v>1.087</v>
      </c>
      <c r="L126">
        <v>0.68799999999999994</v>
      </c>
      <c r="M126">
        <v>0.31900000000000001</v>
      </c>
      <c r="N126">
        <v>1.702</v>
      </c>
      <c r="O126" t="s">
        <v>609</v>
      </c>
      <c r="P126" t="s">
        <v>819</v>
      </c>
      <c r="Q126" t="s">
        <v>677</v>
      </c>
    </row>
    <row r="127" spans="1:17" x14ac:dyDescent="0.25">
      <c r="A127" t="s">
        <v>784</v>
      </c>
      <c r="B127" t="s">
        <v>25</v>
      </c>
      <c r="C127" t="str">
        <f t="shared" si="7"/>
        <v>HS</v>
      </c>
      <c r="D127" t="str">
        <f t="shared" si="6"/>
        <v>2</v>
      </c>
      <c r="E127" t="str">
        <f t="shared" si="8"/>
        <v>HS2</v>
      </c>
      <c r="F127" t="s">
        <v>542</v>
      </c>
      <c r="G127" t="str">
        <f t="shared" si="10"/>
        <v>6</v>
      </c>
      <c r="H127" t="s">
        <v>772</v>
      </c>
      <c r="I127" t="s">
        <v>750</v>
      </c>
      <c r="J127">
        <v>0.30299999999999999</v>
      </c>
      <c r="K127">
        <v>0.2</v>
      </c>
      <c r="L127">
        <v>0.24</v>
      </c>
      <c r="M127">
        <v>0.13200000000000001</v>
      </c>
      <c r="N127">
        <v>0.35799999999999998</v>
      </c>
      <c r="O127" t="s">
        <v>609</v>
      </c>
      <c r="P127" t="s">
        <v>819</v>
      </c>
      <c r="Q127" t="s">
        <v>762</v>
      </c>
    </row>
    <row r="128" spans="1:17" x14ac:dyDescent="0.25">
      <c r="A128" t="s">
        <v>784</v>
      </c>
      <c r="B128" t="s">
        <v>25</v>
      </c>
      <c r="C128" t="str">
        <f t="shared" si="7"/>
        <v>HS</v>
      </c>
      <c r="D128" t="str">
        <f t="shared" si="6"/>
        <v>2</v>
      </c>
      <c r="E128" t="str">
        <f t="shared" si="8"/>
        <v>HS2</v>
      </c>
      <c r="F128" t="s">
        <v>542</v>
      </c>
      <c r="G128" t="str">
        <f t="shared" si="10"/>
        <v>6</v>
      </c>
      <c r="H128" t="s">
        <v>772</v>
      </c>
      <c r="I128" t="s">
        <v>647</v>
      </c>
      <c r="J128">
        <v>0.93</v>
      </c>
      <c r="K128">
        <v>0.73199999999999998</v>
      </c>
      <c r="L128">
        <v>0.70499999999999996</v>
      </c>
      <c r="M128">
        <v>0.44400000000000001</v>
      </c>
      <c r="N128">
        <v>1.1779999999999999</v>
      </c>
      <c r="O128" t="s">
        <v>609</v>
      </c>
      <c r="P128" t="s">
        <v>819</v>
      </c>
    </row>
    <row r="129" spans="1:17" x14ac:dyDescent="0.25">
      <c r="A129" t="s">
        <v>785</v>
      </c>
      <c r="B129" t="s">
        <v>25</v>
      </c>
      <c r="C129" t="str">
        <f t="shared" si="7"/>
        <v>HS</v>
      </c>
      <c r="D129" t="str">
        <f t="shared" si="6"/>
        <v>2</v>
      </c>
      <c r="E129" t="str">
        <f t="shared" si="8"/>
        <v>HS2</v>
      </c>
      <c r="F129" t="s">
        <v>542</v>
      </c>
      <c r="G129" t="str">
        <f t="shared" si="10"/>
        <v>7</v>
      </c>
      <c r="H129" t="s">
        <v>772</v>
      </c>
      <c r="I129" t="s">
        <v>750</v>
      </c>
      <c r="J129">
        <v>0.28599999999999998</v>
      </c>
      <c r="K129">
        <v>0.317</v>
      </c>
      <c r="L129">
        <v>0.311</v>
      </c>
      <c r="M129">
        <v>0.32800000000000001</v>
      </c>
      <c r="N129">
        <v>0.48399999999999999</v>
      </c>
      <c r="O129" t="s">
        <v>609</v>
      </c>
      <c r="P129" t="s">
        <v>819</v>
      </c>
      <c r="Q129" t="s">
        <v>764</v>
      </c>
    </row>
    <row r="130" spans="1:17" x14ac:dyDescent="0.25">
      <c r="A130" t="s">
        <v>785</v>
      </c>
      <c r="B130" t="s">
        <v>25</v>
      </c>
      <c r="C130" t="str">
        <f t="shared" si="7"/>
        <v>HS</v>
      </c>
      <c r="D130" t="str">
        <f t="shared" ref="D130:D193" si="11">MID(A130,8,1)</f>
        <v>2</v>
      </c>
      <c r="E130" t="str">
        <f t="shared" si="8"/>
        <v>HS2</v>
      </c>
      <c r="F130" t="s">
        <v>542</v>
      </c>
      <c r="G130" t="str">
        <f t="shared" si="10"/>
        <v>7</v>
      </c>
      <c r="H130" t="s">
        <v>772</v>
      </c>
      <c r="I130" t="s">
        <v>647</v>
      </c>
      <c r="J130">
        <v>0.81799999999999995</v>
      </c>
      <c r="K130">
        <v>0.92400000000000004</v>
      </c>
      <c r="L130">
        <v>1.3520000000000001</v>
      </c>
      <c r="M130">
        <v>0.90500000000000003</v>
      </c>
      <c r="N130">
        <v>0.877</v>
      </c>
      <c r="O130" t="s">
        <v>609</v>
      </c>
      <c r="P130" t="s">
        <v>819</v>
      </c>
    </row>
    <row r="131" spans="1:17" x14ac:dyDescent="0.25">
      <c r="A131" t="s">
        <v>678</v>
      </c>
      <c r="B131" t="s">
        <v>25</v>
      </c>
      <c r="C131" t="str">
        <f t="shared" ref="C131:C194" si="12">MID(A131,3,2)</f>
        <v>HS</v>
      </c>
      <c r="D131" t="str">
        <f t="shared" si="11"/>
        <v>3</v>
      </c>
      <c r="E131" t="str">
        <f t="shared" ref="E131:E194" si="13">_xlfn.CONCAT(C131,D131)</f>
        <v>HS3</v>
      </c>
      <c r="F131" t="s">
        <v>542</v>
      </c>
      <c r="G131" t="str">
        <f t="shared" si="10"/>
        <v>1</v>
      </c>
      <c r="H131" t="s">
        <v>631</v>
      </c>
      <c r="I131" t="s">
        <v>750</v>
      </c>
      <c r="J131">
        <v>0.42499999999999999</v>
      </c>
      <c r="K131">
        <v>0.32800000000000001</v>
      </c>
      <c r="L131">
        <v>0.32100000000000001</v>
      </c>
      <c r="M131">
        <v>0.32800000000000001</v>
      </c>
      <c r="N131">
        <v>0.40600000000000003</v>
      </c>
      <c r="O131" t="s">
        <v>609</v>
      </c>
      <c r="P131" t="s">
        <v>819</v>
      </c>
      <c r="Q131" t="s">
        <v>755</v>
      </c>
    </row>
    <row r="132" spans="1:17" x14ac:dyDescent="0.25">
      <c r="A132" t="s">
        <v>678</v>
      </c>
      <c r="B132" t="s">
        <v>25</v>
      </c>
      <c r="C132" t="str">
        <f t="shared" si="12"/>
        <v>HS</v>
      </c>
      <c r="D132" t="str">
        <f t="shared" si="11"/>
        <v>3</v>
      </c>
      <c r="E132" t="str">
        <f t="shared" si="13"/>
        <v>HS3</v>
      </c>
      <c r="F132" t="s">
        <v>542</v>
      </c>
      <c r="G132" t="str">
        <f t="shared" si="10"/>
        <v>1</v>
      </c>
      <c r="H132" t="s">
        <v>631</v>
      </c>
      <c r="I132" t="s">
        <v>647</v>
      </c>
      <c r="J132">
        <v>0.88900000000000001</v>
      </c>
      <c r="K132">
        <v>0.71899999999999997</v>
      </c>
      <c r="L132">
        <v>0.71</v>
      </c>
      <c r="M132">
        <v>0.72499999999999998</v>
      </c>
      <c r="N132">
        <v>0.90300000000000002</v>
      </c>
      <c r="O132" t="s">
        <v>609</v>
      </c>
      <c r="P132" t="s">
        <v>819</v>
      </c>
    </row>
    <row r="133" spans="1:17" x14ac:dyDescent="0.25">
      <c r="A133" t="s">
        <v>679</v>
      </c>
      <c r="B133" t="s">
        <v>25</v>
      </c>
      <c r="C133" t="str">
        <f t="shared" si="12"/>
        <v>HS</v>
      </c>
      <c r="D133" t="str">
        <f t="shared" si="11"/>
        <v>3</v>
      </c>
      <c r="E133" t="str">
        <f t="shared" si="13"/>
        <v>HS3</v>
      </c>
      <c r="F133" t="s">
        <v>542</v>
      </c>
      <c r="G133" t="str">
        <f t="shared" si="10"/>
        <v>2</v>
      </c>
      <c r="H133" t="s">
        <v>631</v>
      </c>
      <c r="I133" t="s">
        <v>750</v>
      </c>
      <c r="J133">
        <v>0.57199999999999995</v>
      </c>
      <c r="K133">
        <v>0.52800000000000002</v>
      </c>
      <c r="L133">
        <v>0.52100000000000002</v>
      </c>
      <c r="M133">
        <v>0.52</v>
      </c>
      <c r="N133">
        <v>0.626</v>
      </c>
      <c r="O133" t="s">
        <v>609</v>
      </c>
      <c r="P133" t="s">
        <v>819</v>
      </c>
    </row>
    <row r="134" spans="1:17" x14ac:dyDescent="0.25">
      <c r="A134" t="s">
        <v>679</v>
      </c>
      <c r="B134" t="s">
        <v>25</v>
      </c>
      <c r="C134" t="str">
        <f t="shared" si="12"/>
        <v>HS</v>
      </c>
      <c r="D134" t="str">
        <f t="shared" si="11"/>
        <v>3</v>
      </c>
      <c r="E134" t="str">
        <f t="shared" si="13"/>
        <v>HS3</v>
      </c>
      <c r="F134" t="s">
        <v>542</v>
      </c>
      <c r="G134" t="str">
        <f t="shared" si="10"/>
        <v>2</v>
      </c>
      <c r="H134" t="s">
        <v>631</v>
      </c>
      <c r="I134" t="s">
        <v>647</v>
      </c>
      <c r="J134">
        <v>1.327</v>
      </c>
      <c r="K134">
        <v>1.2969999999999999</v>
      </c>
      <c r="L134">
        <v>1.1839999999999999</v>
      </c>
      <c r="M134">
        <v>1.1830000000000001</v>
      </c>
      <c r="N134">
        <v>1.4359999999999999</v>
      </c>
      <c r="O134" t="s">
        <v>609</v>
      </c>
      <c r="P134" t="s">
        <v>819</v>
      </c>
    </row>
    <row r="135" spans="1:17" x14ac:dyDescent="0.25">
      <c r="A135" t="s">
        <v>680</v>
      </c>
      <c r="B135" t="s">
        <v>25</v>
      </c>
      <c r="C135" t="str">
        <f t="shared" si="12"/>
        <v>HS</v>
      </c>
      <c r="D135" t="str">
        <f t="shared" si="11"/>
        <v>3</v>
      </c>
      <c r="E135" t="str">
        <f t="shared" si="13"/>
        <v>HS3</v>
      </c>
      <c r="F135" t="s">
        <v>542</v>
      </c>
      <c r="G135" t="str">
        <f t="shared" si="10"/>
        <v>3</v>
      </c>
      <c r="H135" t="s">
        <v>631</v>
      </c>
      <c r="I135" t="s">
        <v>750</v>
      </c>
      <c r="J135">
        <v>0.41199999999999998</v>
      </c>
      <c r="K135">
        <v>0.35199999999999998</v>
      </c>
      <c r="L135">
        <v>0.314</v>
      </c>
      <c r="M135">
        <v>0.41</v>
      </c>
      <c r="N135">
        <v>0.32200000000000001</v>
      </c>
      <c r="O135" t="s">
        <v>609</v>
      </c>
      <c r="P135" t="s">
        <v>819</v>
      </c>
    </row>
    <row r="136" spans="1:17" x14ac:dyDescent="0.25">
      <c r="A136" t="s">
        <v>680</v>
      </c>
      <c r="B136" t="s">
        <v>25</v>
      </c>
      <c r="C136" t="str">
        <f t="shared" si="12"/>
        <v>HS</v>
      </c>
      <c r="D136" t="str">
        <f t="shared" si="11"/>
        <v>3</v>
      </c>
      <c r="E136" t="str">
        <f t="shared" si="13"/>
        <v>HS3</v>
      </c>
      <c r="F136" t="s">
        <v>542</v>
      </c>
      <c r="G136" t="str">
        <f t="shared" si="10"/>
        <v>3</v>
      </c>
      <c r="H136" t="s">
        <v>631</v>
      </c>
      <c r="I136" t="s">
        <v>647</v>
      </c>
      <c r="J136">
        <v>0.99199999999999999</v>
      </c>
      <c r="K136">
        <v>0.83899999999999997</v>
      </c>
      <c r="L136">
        <v>0.78900000000000003</v>
      </c>
      <c r="M136">
        <v>0.98499999999999999</v>
      </c>
      <c r="N136">
        <v>0.82299999999999995</v>
      </c>
      <c r="O136" t="s">
        <v>609</v>
      </c>
      <c r="P136" t="s">
        <v>819</v>
      </c>
    </row>
    <row r="137" spans="1:17" x14ac:dyDescent="0.25">
      <c r="A137" t="s">
        <v>681</v>
      </c>
      <c r="B137" t="s">
        <v>25</v>
      </c>
      <c r="C137" t="str">
        <f t="shared" si="12"/>
        <v>HS</v>
      </c>
      <c r="D137" t="str">
        <f t="shared" si="11"/>
        <v>3</v>
      </c>
      <c r="E137" t="str">
        <f t="shared" si="13"/>
        <v>HS3</v>
      </c>
      <c r="F137" t="s">
        <v>542</v>
      </c>
      <c r="G137" t="str">
        <f t="shared" si="10"/>
        <v>4</v>
      </c>
      <c r="H137" t="s">
        <v>631</v>
      </c>
      <c r="I137" t="s">
        <v>750</v>
      </c>
      <c r="J137">
        <v>0.443</v>
      </c>
      <c r="K137">
        <v>0.44700000000000001</v>
      </c>
      <c r="L137">
        <v>0.46200000000000002</v>
      </c>
      <c r="M137">
        <v>0.35899999999999999</v>
      </c>
      <c r="N137">
        <v>0.499</v>
      </c>
      <c r="O137" t="s">
        <v>609</v>
      </c>
      <c r="P137" t="s">
        <v>819</v>
      </c>
      <c r="Q137" t="s">
        <v>753</v>
      </c>
    </row>
    <row r="138" spans="1:17" x14ac:dyDescent="0.25">
      <c r="A138" t="s">
        <v>681</v>
      </c>
      <c r="B138" t="s">
        <v>25</v>
      </c>
      <c r="C138" t="str">
        <f t="shared" si="12"/>
        <v>HS</v>
      </c>
      <c r="D138" t="str">
        <f t="shared" si="11"/>
        <v>3</v>
      </c>
      <c r="E138" t="str">
        <f t="shared" si="13"/>
        <v>HS3</v>
      </c>
      <c r="F138" t="s">
        <v>542</v>
      </c>
      <c r="G138" t="str">
        <f t="shared" si="10"/>
        <v>4</v>
      </c>
      <c r="H138" t="s">
        <v>631</v>
      </c>
      <c r="I138" t="s">
        <v>647</v>
      </c>
      <c r="J138">
        <v>1.0960000000000001</v>
      </c>
      <c r="K138">
        <v>1.0489999999999999</v>
      </c>
      <c r="L138">
        <v>1.2170000000000001</v>
      </c>
      <c r="M138">
        <v>0.93400000000000005</v>
      </c>
      <c r="N138">
        <v>1.2090000000000001</v>
      </c>
      <c r="O138" t="s">
        <v>609</v>
      </c>
      <c r="P138" t="s">
        <v>819</v>
      </c>
    </row>
    <row r="139" spans="1:17" x14ac:dyDescent="0.25">
      <c r="A139" t="s">
        <v>682</v>
      </c>
      <c r="B139" t="s">
        <v>25</v>
      </c>
      <c r="C139" t="str">
        <f t="shared" si="12"/>
        <v>HS</v>
      </c>
      <c r="D139" t="str">
        <f t="shared" si="11"/>
        <v>3</v>
      </c>
      <c r="E139" t="str">
        <f t="shared" si="13"/>
        <v>HS3</v>
      </c>
      <c r="F139" t="s">
        <v>542</v>
      </c>
      <c r="G139" t="str">
        <f t="shared" si="10"/>
        <v>5</v>
      </c>
      <c r="H139" t="s">
        <v>631</v>
      </c>
      <c r="I139" t="s">
        <v>750</v>
      </c>
      <c r="J139">
        <v>0.58199999999999996</v>
      </c>
      <c r="K139">
        <v>0.46899999999999997</v>
      </c>
      <c r="L139">
        <v>0.53800000000000003</v>
      </c>
      <c r="M139">
        <v>0.48699999999999999</v>
      </c>
      <c r="N139">
        <v>0.377</v>
      </c>
      <c r="O139" t="s">
        <v>609</v>
      </c>
      <c r="P139" t="s">
        <v>819</v>
      </c>
    </row>
    <row r="140" spans="1:17" x14ac:dyDescent="0.25">
      <c r="A140" t="s">
        <v>682</v>
      </c>
      <c r="B140" t="s">
        <v>25</v>
      </c>
      <c r="C140" t="str">
        <f t="shared" si="12"/>
        <v>HS</v>
      </c>
      <c r="D140" t="str">
        <f t="shared" si="11"/>
        <v>3</v>
      </c>
      <c r="E140" t="str">
        <f t="shared" si="13"/>
        <v>HS3</v>
      </c>
      <c r="F140" t="s">
        <v>542</v>
      </c>
      <c r="G140" t="str">
        <f t="shared" si="10"/>
        <v>5</v>
      </c>
      <c r="H140" t="s">
        <v>631</v>
      </c>
      <c r="I140" t="s">
        <v>647</v>
      </c>
      <c r="J140">
        <v>1.476</v>
      </c>
      <c r="K140">
        <v>1.141</v>
      </c>
      <c r="L140">
        <v>1.2909999999999999</v>
      </c>
      <c r="M140">
        <v>1.1830000000000001</v>
      </c>
      <c r="N140">
        <v>0.94599999999999995</v>
      </c>
      <c r="O140" t="s">
        <v>609</v>
      </c>
      <c r="P140" t="s">
        <v>819</v>
      </c>
    </row>
    <row r="141" spans="1:17" x14ac:dyDescent="0.25">
      <c r="A141" t="s">
        <v>683</v>
      </c>
      <c r="B141" t="s">
        <v>25</v>
      </c>
      <c r="C141" t="str">
        <f t="shared" si="12"/>
        <v>HS</v>
      </c>
      <c r="D141" t="str">
        <f t="shared" si="11"/>
        <v>4</v>
      </c>
      <c r="E141" t="str">
        <f t="shared" si="13"/>
        <v>HS4</v>
      </c>
      <c r="F141" t="s">
        <v>542</v>
      </c>
      <c r="G141" t="str">
        <f t="shared" si="10"/>
        <v>1</v>
      </c>
      <c r="H141" t="s">
        <v>631</v>
      </c>
      <c r="I141" t="s">
        <v>750</v>
      </c>
      <c r="J141">
        <v>0.64500000000000002</v>
      </c>
      <c r="K141">
        <v>0.32600000000000001</v>
      </c>
      <c r="L141">
        <v>0.44400000000000001</v>
      </c>
      <c r="M141">
        <v>0.503</v>
      </c>
      <c r="N141">
        <v>0.247</v>
      </c>
      <c r="O141" t="s">
        <v>609</v>
      </c>
      <c r="P141" t="s">
        <v>819</v>
      </c>
      <c r="Q141" t="s">
        <v>755</v>
      </c>
    </row>
    <row r="142" spans="1:17" x14ac:dyDescent="0.25">
      <c r="A142" t="s">
        <v>683</v>
      </c>
      <c r="B142" t="s">
        <v>25</v>
      </c>
      <c r="C142" t="str">
        <f t="shared" si="12"/>
        <v>HS</v>
      </c>
      <c r="D142" t="str">
        <f t="shared" si="11"/>
        <v>4</v>
      </c>
      <c r="E142" t="str">
        <f t="shared" si="13"/>
        <v>HS4</v>
      </c>
      <c r="F142" t="s">
        <v>542</v>
      </c>
      <c r="G142" t="str">
        <f t="shared" si="10"/>
        <v>1</v>
      </c>
      <c r="H142" t="s">
        <v>631</v>
      </c>
      <c r="I142" t="s">
        <v>647</v>
      </c>
      <c r="J142">
        <v>1.657</v>
      </c>
      <c r="K142">
        <v>0.83699999999999997</v>
      </c>
      <c r="L142">
        <v>1.125</v>
      </c>
      <c r="M142">
        <v>1.3080000000000001</v>
      </c>
      <c r="N142">
        <v>0.64700000000000002</v>
      </c>
      <c r="O142" t="s">
        <v>609</v>
      </c>
      <c r="P142" t="s">
        <v>819</v>
      </c>
    </row>
    <row r="143" spans="1:17" x14ac:dyDescent="0.25">
      <c r="A143" t="s">
        <v>684</v>
      </c>
      <c r="B143" t="s">
        <v>25</v>
      </c>
      <c r="C143" t="str">
        <f t="shared" si="12"/>
        <v>HS</v>
      </c>
      <c r="D143" t="str">
        <f t="shared" si="11"/>
        <v>4</v>
      </c>
      <c r="E143" t="str">
        <f t="shared" si="13"/>
        <v>HS4</v>
      </c>
      <c r="F143" t="s">
        <v>542</v>
      </c>
      <c r="G143" t="str">
        <f t="shared" si="10"/>
        <v>2</v>
      </c>
      <c r="H143" t="s">
        <v>631</v>
      </c>
      <c r="I143" t="s">
        <v>750</v>
      </c>
      <c r="J143">
        <v>0.20200000000000001</v>
      </c>
      <c r="K143">
        <v>0.28299999999999997</v>
      </c>
      <c r="L143">
        <v>0.191</v>
      </c>
      <c r="M143">
        <v>0.38300000000000001</v>
      </c>
      <c r="N143">
        <v>0.48299999999999998</v>
      </c>
      <c r="O143" t="s">
        <v>609</v>
      </c>
      <c r="P143" t="s">
        <v>819</v>
      </c>
    </row>
    <row r="144" spans="1:17" x14ac:dyDescent="0.25">
      <c r="A144" t="s">
        <v>684</v>
      </c>
      <c r="B144" t="s">
        <v>25</v>
      </c>
      <c r="C144" t="str">
        <f t="shared" si="12"/>
        <v>HS</v>
      </c>
      <c r="D144" t="str">
        <f t="shared" si="11"/>
        <v>4</v>
      </c>
      <c r="E144" t="str">
        <f t="shared" si="13"/>
        <v>HS4</v>
      </c>
      <c r="F144" t="s">
        <v>542</v>
      </c>
      <c r="G144" t="str">
        <f t="shared" si="10"/>
        <v>2</v>
      </c>
      <c r="H144" t="s">
        <v>631</v>
      </c>
      <c r="I144" t="s">
        <v>647</v>
      </c>
      <c r="J144">
        <v>0.51400000000000001</v>
      </c>
      <c r="K144">
        <v>0.71</v>
      </c>
      <c r="L144">
        <v>0.52900000000000003</v>
      </c>
      <c r="M144">
        <v>1.075</v>
      </c>
      <c r="N144">
        <v>1.28</v>
      </c>
      <c r="O144" t="s">
        <v>609</v>
      </c>
      <c r="P144" t="s">
        <v>819</v>
      </c>
    </row>
    <row r="145" spans="1:17" x14ac:dyDescent="0.25">
      <c r="A145" t="s">
        <v>685</v>
      </c>
      <c r="B145" t="s">
        <v>25</v>
      </c>
      <c r="C145" t="str">
        <f t="shared" si="12"/>
        <v>HS</v>
      </c>
      <c r="D145" t="str">
        <f t="shared" si="11"/>
        <v>4</v>
      </c>
      <c r="E145" t="str">
        <f t="shared" si="13"/>
        <v>HS4</v>
      </c>
      <c r="F145" t="s">
        <v>542</v>
      </c>
      <c r="G145" t="str">
        <f t="shared" si="10"/>
        <v>3</v>
      </c>
      <c r="H145" t="s">
        <v>631</v>
      </c>
      <c r="I145" t="s">
        <v>750</v>
      </c>
      <c r="J145">
        <v>0.111</v>
      </c>
      <c r="K145">
        <v>0.155</v>
      </c>
      <c r="L145">
        <v>0.68400000000000005</v>
      </c>
      <c r="M145">
        <v>0.27500000000000002</v>
      </c>
      <c r="N145">
        <v>0.76300000000000001</v>
      </c>
      <c r="O145" t="s">
        <v>609</v>
      </c>
      <c r="P145" t="s">
        <v>819</v>
      </c>
      <c r="Q145" t="s">
        <v>756</v>
      </c>
    </row>
    <row r="146" spans="1:17" x14ac:dyDescent="0.25">
      <c r="A146" t="s">
        <v>685</v>
      </c>
      <c r="B146" t="s">
        <v>25</v>
      </c>
      <c r="C146" t="str">
        <f t="shared" si="12"/>
        <v>HS</v>
      </c>
      <c r="D146" t="str">
        <f t="shared" si="11"/>
        <v>4</v>
      </c>
      <c r="E146" t="str">
        <f t="shared" si="13"/>
        <v>HS4</v>
      </c>
      <c r="F146" t="s">
        <v>542</v>
      </c>
      <c r="G146" t="str">
        <f t="shared" si="10"/>
        <v>3</v>
      </c>
      <c r="H146" t="s">
        <v>631</v>
      </c>
      <c r="I146" t="s">
        <v>647</v>
      </c>
      <c r="J146">
        <v>0.313</v>
      </c>
      <c r="K146">
        <v>0.47</v>
      </c>
      <c r="L146">
        <v>1.802</v>
      </c>
      <c r="M146">
        <v>0.77500000000000002</v>
      </c>
      <c r="N146">
        <v>1.9470000000000001</v>
      </c>
      <c r="O146" t="s">
        <v>609</v>
      </c>
      <c r="P146" t="s">
        <v>819</v>
      </c>
    </row>
    <row r="147" spans="1:17" x14ac:dyDescent="0.25">
      <c r="A147" t="s">
        <v>686</v>
      </c>
      <c r="B147" t="s">
        <v>25</v>
      </c>
      <c r="C147" t="str">
        <f t="shared" si="12"/>
        <v>HS</v>
      </c>
      <c r="D147" t="str">
        <f t="shared" si="11"/>
        <v>4</v>
      </c>
      <c r="E147" t="str">
        <f t="shared" si="13"/>
        <v>HS4</v>
      </c>
      <c r="F147" t="s">
        <v>542</v>
      </c>
      <c r="G147" t="str">
        <f t="shared" si="10"/>
        <v>4</v>
      </c>
      <c r="H147" t="s">
        <v>631</v>
      </c>
      <c r="I147" t="s">
        <v>750</v>
      </c>
      <c r="J147">
        <v>0.34899999999999998</v>
      </c>
      <c r="K147">
        <v>0.22700000000000001</v>
      </c>
      <c r="L147">
        <v>0.36099999999999999</v>
      </c>
      <c r="M147">
        <v>0.25</v>
      </c>
      <c r="N147">
        <v>0.46800000000000003</v>
      </c>
      <c r="O147" t="s">
        <v>609</v>
      </c>
      <c r="P147" t="s">
        <v>819</v>
      </c>
    </row>
    <row r="148" spans="1:17" x14ac:dyDescent="0.25">
      <c r="A148" t="s">
        <v>686</v>
      </c>
      <c r="B148" t="s">
        <v>25</v>
      </c>
      <c r="C148" t="str">
        <f t="shared" si="12"/>
        <v>HS</v>
      </c>
      <c r="D148" t="str">
        <f t="shared" si="11"/>
        <v>4</v>
      </c>
      <c r="E148" t="str">
        <f t="shared" si="13"/>
        <v>HS4</v>
      </c>
      <c r="F148" t="s">
        <v>542</v>
      </c>
      <c r="G148" t="str">
        <f t="shared" si="10"/>
        <v>4</v>
      </c>
      <c r="H148" t="s">
        <v>631</v>
      </c>
      <c r="I148" t="s">
        <v>647</v>
      </c>
      <c r="J148">
        <v>0.90200000000000002</v>
      </c>
      <c r="K148">
        <v>0.58299999999999996</v>
      </c>
      <c r="L148">
        <v>0.84199999999999997</v>
      </c>
      <c r="M148">
        <v>0.623</v>
      </c>
      <c r="N148">
        <v>1.1479999999999999</v>
      </c>
      <c r="O148" t="s">
        <v>609</v>
      </c>
      <c r="P148" t="s">
        <v>819</v>
      </c>
    </row>
    <row r="149" spans="1:17" x14ac:dyDescent="0.25">
      <c r="A149" t="s">
        <v>687</v>
      </c>
      <c r="B149" t="s">
        <v>25</v>
      </c>
      <c r="C149" t="str">
        <f t="shared" si="12"/>
        <v>HS</v>
      </c>
      <c r="D149" t="str">
        <f t="shared" si="11"/>
        <v>4</v>
      </c>
      <c r="E149" t="str">
        <f t="shared" si="13"/>
        <v>HS4</v>
      </c>
      <c r="F149" t="s">
        <v>542</v>
      </c>
      <c r="G149" t="str">
        <f t="shared" ref="G149:G180" si="14">RIGHT(A149,1)</f>
        <v>5</v>
      </c>
      <c r="H149" t="s">
        <v>631</v>
      </c>
      <c r="I149" t="s">
        <v>750</v>
      </c>
      <c r="J149">
        <v>0.217</v>
      </c>
      <c r="K149">
        <v>0.152</v>
      </c>
      <c r="L149">
        <v>0.433</v>
      </c>
      <c r="M149">
        <v>0.433</v>
      </c>
      <c r="N149">
        <v>0.187</v>
      </c>
      <c r="O149" t="s">
        <v>609</v>
      </c>
      <c r="P149" t="s">
        <v>819</v>
      </c>
    </row>
    <row r="150" spans="1:17" x14ac:dyDescent="0.25">
      <c r="A150" t="s">
        <v>687</v>
      </c>
      <c r="B150" t="s">
        <v>25</v>
      </c>
      <c r="C150" t="str">
        <f t="shared" si="12"/>
        <v>HS</v>
      </c>
      <c r="D150" t="str">
        <f t="shared" si="11"/>
        <v>4</v>
      </c>
      <c r="E150" t="str">
        <f t="shared" si="13"/>
        <v>HS4</v>
      </c>
      <c r="F150" t="s">
        <v>542</v>
      </c>
      <c r="G150" t="str">
        <f t="shared" si="14"/>
        <v>5</v>
      </c>
      <c r="H150" t="s">
        <v>631</v>
      </c>
      <c r="I150" t="s">
        <v>647</v>
      </c>
      <c r="J150">
        <v>0.57199999999999995</v>
      </c>
      <c r="K150">
        <v>0.38100000000000001</v>
      </c>
      <c r="L150">
        <v>1.0149999999999999</v>
      </c>
      <c r="M150">
        <v>0.99199999999999999</v>
      </c>
      <c r="N150">
        <v>0.48699999999999999</v>
      </c>
      <c r="O150" t="s">
        <v>609</v>
      </c>
      <c r="P150" t="s">
        <v>819</v>
      </c>
    </row>
    <row r="151" spans="1:17" x14ac:dyDescent="0.25">
      <c r="A151" t="s">
        <v>688</v>
      </c>
      <c r="B151" t="s">
        <v>25</v>
      </c>
      <c r="C151" t="str">
        <f t="shared" si="12"/>
        <v>HS</v>
      </c>
      <c r="D151" t="str">
        <f t="shared" si="11"/>
        <v>5</v>
      </c>
      <c r="E151" t="str">
        <f t="shared" si="13"/>
        <v>HS5</v>
      </c>
      <c r="F151" t="s">
        <v>542</v>
      </c>
      <c r="G151" t="str">
        <f t="shared" si="14"/>
        <v>1</v>
      </c>
      <c r="H151" t="s">
        <v>631</v>
      </c>
      <c r="I151" t="s">
        <v>750</v>
      </c>
      <c r="J151">
        <v>7.8E-2</v>
      </c>
      <c r="K151">
        <v>0.152</v>
      </c>
      <c r="L151">
        <v>0.33</v>
      </c>
      <c r="M151">
        <v>0.20599999999999999</v>
      </c>
      <c r="N151">
        <v>0.251</v>
      </c>
      <c r="O151" t="s">
        <v>609</v>
      </c>
      <c r="P151" t="s">
        <v>819</v>
      </c>
      <c r="Q151" t="s">
        <v>753</v>
      </c>
    </row>
    <row r="152" spans="1:17" x14ac:dyDescent="0.25">
      <c r="A152" t="s">
        <v>688</v>
      </c>
      <c r="B152" t="s">
        <v>25</v>
      </c>
      <c r="C152" t="str">
        <f t="shared" si="12"/>
        <v>HS</v>
      </c>
      <c r="D152" t="str">
        <f t="shared" si="11"/>
        <v>5</v>
      </c>
      <c r="E152" t="str">
        <f t="shared" si="13"/>
        <v>HS5</v>
      </c>
      <c r="F152" t="s">
        <v>542</v>
      </c>
      <c r="G152" t="str">
        <f t="shared" si="14"/>
        <v>1</v>
      </c>
      <c r="H152" t="s">
        <v>631</v>
      </c>
      <c r="I152" t="s">
        <v>647</v>
      </c>
      <c r="J152">
        <v>0.20899999999999999</v>
      </c>
      <c r="K152">
        <v>0.39800000000000002</v>
      </c>
      <c r="L152">
        <v>0.83299999999999996</v>
      </c>
      <c r="M152">
        <v>0.53100000000000003</v>
      </c>
      <c r="N152">
        <v>0.65800000000000003</v>
      </c>
      <c r="O152" t="s">
        <v>609</v>
      </c>
      <c r="P152" t="s">
        <v>819</v>
      </c>
      <c r="Q152" t="s">
        <v>689</v>
      </c>
    </row>
    <row r="153" spans="1:17" x14ac:dyDescent="0.25">
      <c r="A153" t="s">
        <v>690</v>
      </c>
      <c r="B153" t="s">
        <v>25</v>
      </c>
      <c r="C153" t="str">
        <f t="shared" si="12"/>
        <v>HS</v>
      </c>
      <c r="D153" t="str">
        <f t="shared" si="11"/>
        <v>5</v>
      </c>
      <c r="E153" t="str">
        <f t="shared" si="13"/>
        <v>HS5</v>
      </c>
      <c r="F153" t="s">
        <v>542</v>
      </c>
      <c r="G153" t="str">
        <f t="shared" si="14"/>
        <v>2</v>
      </c>
      <c r="H153" t="s">
        <v>631</v>
      </c>
      <c r="I153" t="s">
        <v>750</v>
      </c>
      <c r="J153">
        <v>0.29499999999999998</v>
      </c>
      <c r="K153">
        <v>0.34499999999999997</v>
      </c>
      <c r="L153">
        <v>0.218</v>
      </c>
      <c r="M153">
        <v>0.27200000000000002</v>
      </c>
      <c r="N153">
        <v>0.19600000000000001</v>
      </c>
      <c r="O153" t="s">
        <v>609</v>
      </c>
      <c r="P153" t="s">
        <v>819</v>
      </c>
    </row>
    <row r="154" spans="1:17" x14ac:dyDescent="0.25">
      <c r="A154" t="s">
        <v>690</v>
      </c>
      <c r="B154" t="s">
        <v>25</v>
      </c>
      <c r="C154" t="str">
        <f t="shared" si="12"/>
        <v>HS</v>
      </c>
      <c r="D154" t="str">
        <f t="shared" si="11"/>
        <v>5</v>
      </c>
      <c r="E154" t="str">
        <f t="shared" si="13"/>
        <v>HS5</v>
      </c>
      <c r="F154" t="s">
        <v>542</v>
      </c>
      <c r="G154" t="str">
        <f t="shared" si="14"/>
        <v>2</v>
      </c>
      <c r="H154" t="s">
        <v>631</v>
      </c>
      <c r="I154" t="s">
        <v>647</v>
      </c>
      <c r="J154">
        <v>0.78</v>
      </c>
      <c r="K154">
        <v>0.98199999999999998</v>
      </c>
      <c r="L154">
        <v>0.57299999999999995</v>
      </c>
      <c r="M154">
        <v>0.752</v>
      </c>
      <c r="N154">
        <v>0.54500000000000004</v>
      </c>
      <c r="O154" t="s">
        <v>609</v>
      </c>
      <c r="P154" t="s">
        <v>819</v>
      </c>
    </row>
    <row r="155" spans="1:17" x14ac:dyDescent="0.25">
      <c r="A155" t="s">
        <v>691</v>
      </c>
      <c r="B155" t="s">
        <v>25</v>
      </c>
      <c r="C155" t="str">
        <f t="shared" si="12"/>
        <v>HS</v>
      </c>
      <c r="D155" t="str">
        <f t="shared" si="11"/>
        <v>5</v>
      </c>
      <c r="E155" t="str">
        <f t="shared" si="13"/>
        <v>HS5</v>
      </c>
      <c r="F155" t="s">
        <v>542</v>
      </c>
      <c r="G155" t="str">
        <f t="shared" si="14"/>
        <v>3</v>
      </c>
      <c r="H155" t="s">
        <v>631</v>
      </c>
      <c r="I155" t="s">
        <v>750</v>
      </c>
      <c r="J155">
        <v>0.28100000000000003</v>
      </c>
      <c r="K155">
        <v>0.41799999999999998</v>
      </c>
      <c r="L155">
        <v>0.29599999999999999</v>
      </c>
      <c r="M155">
        <v>0.26700000000000002</v>
      </c>
      <c r="N155">
        <v>0.57199999999999995</v>
      </c>
      <c r="O155" t="s">
        <v>609</v>
      </c>
      <c r="P155" t="s">
        <v>819</v>
      </c>
      <c r="Q155" t="s">
        <v>754</v>
      </c>
    </row>
    <row r="156" spans="1:17" x14ac:dyDescent="0.25">
      <c r="A156" t="s">
        <v>691</v>
      </c>
      <c r="B156" t="s">
        <v>25</v>
      </c>
      <c r="C156" t="str">
        <f t="shared" si="12"/>
        <v>HS</v>
      </c>
      <c r="D156" t="str">
        <f t="shared" si="11"/>
        <v>5</v>
      </c>
      <c r="E156" t="str">
        <f t="shared" si="13"/>
        <v>HS5</v>
      </c>
      <c r="F156" t="s">
        <v>542</v>
      </c>
      <c r="G156" t="str">
        <f t="shared" si="14"/>
        <v>3</v>
      </c>
      <c r="H156" t="s">
        <v>631</v>
      </c>
      <c r="I156" t="s">
        <v>647</v>
      </c>
      <c r="J156">
        <v>0.749</v>
      </c>
      <c r="K156">
        <v>1.0620000000000001</v>
      </c>
      <c r="L156">
        <v>0.8</v>
      </c>
      <c r="M156">
        <v>0.67100000000000004</v>
      </c>
      <c r="N156">
        <v>1.4630000000000001</v>
      </c>
      <c r="O156" t="s">
        <v>609</v>
      </c>
      <c r="P156" t="s">
        <v>819</v>
      </c>
    </row>
    <row r="157" spans="1:17" x14ac:dyDescent="0.25">
      <c r="A157" t="s">
        <v>692</v>
      </c>
      <c r="B157" t="s">
        <v>25</v>
      </c>
      <c r="C157" t="str">
        <f t="shared" si="12"/>
        <v>HS</v>
      </c>
      <c r="D157" t="str">
        <f t="shared" si="11"/>
        <v>5</v>
      </c>
      <c r="E157" t="str">
        <f t="shared" si="13"/>
        <v>HS5</v>
      </c>
      <c r="F157" t="s">
        <v>542</v>
      </c>
      <c r="G157" t="str">
        <f t="shared" si="14"/>
        <v>4</v>
      </c>
      <c r="H157" t="s">
        <v>631</v>
      </c>
      <c r="I157" t="s">
        <v>750</v>
      </c>
      <c r="J157">
        <v>0.44</v>
      </c>
      <c r="K157">
        <v>0.53</v>
      </c>
      <c r="L157">
        <v>0.39900000000000002</v>
      </c>
      <c r="M157">
        <v>0.54200000000000004</v>
      </c>
      <c r="N157">
        <v>0.47099999999999997</v>
      </c>
      <c r="O157" t="s">
        <v>609</v>
      </c>
      <c r="P157" t="s">
        <v>819</v>
      </c>
    </row>
    <row r="158" spans="1:17" x14ac:dyDescent="0.25">
      <c r="A158" t="s">
        <v>692</v>
      </c>
      <c r="B158" t="s">
        <v>25</v>
      </c>
      <c r="C158" t="str">
        <f t="shared" si="12"/>
        <v>HS</v>
      </c>
      <c r="D158" t="str">
        <f t="shared" si="11"/>
        <v>5</v>
      </c>
      <c r="E158" t="str">
        <f t="shared" si="13"/>
        <v>HS5</v>
      </c>
      <c r="F158" t="s">
        <v>542</v>
      </c>
      <c r="G158" t="str">
        <f t="shared" si="14"/>
        <v>4</v>
      </c>
      <c r="H158" t="s">
        <v>631</v>
      </c>
      <c r="I158" t="s">
        <v>647</v>
      </c>
      <c r="J158">
        <v>1.03</v>
      </c>
      <c r="K158">
        <v>1.236</v>
      </c>
      <c r="L158">
        <v>0.97399999999999998</v>
      </c>
      <c r="M158">
        <v>1.302</v>
      </c>
      <c r="N158">
        <v>1.2110000000000001</v>
      </c>
      <c r="O158" t="s">
        <v>609</v>
      </c>
      <c r="P158" t="s">
        <v>819</v>
      </c>
    </row>
    <row r="159" spans="1:17" x14ac:dyDescent="0.25">
      <c r="A159" t="s">
        <v>693</v>
      </c>
      <c r="B159" t="s">
        <v>25</v>
      </c>
      <c r="C159" t="str">
        <f t="shared" si="12"/>
        <v>HS</v>
      </c>
      <c r="D159" t="str">
        <f t="shared" si="11"/>
        <v>5</v>
      </c>
      <c r="E159" t="str">
        <f t="shared" si="13"/>
        <v>HS5</v>
      </c>
      <c r="F159" t="s">
        <v>542</v>
      </c>
      <c r="G159" t="str">
        <f t="shared" si="14"/>
        <v>5</v>
      </c>
      <c r="H159" t="s">
        <v>631</v>
      </c>
      <c r="I159" t="s">
        <v>750</v>
      </c>
      <c r="J159">
        <v>0.499</v>
      </c>
      <c r="K159">
        <v>0.51</v>
      </c>
      <c r="L159">
        <v>0.44500000000000001</v>
      </c>
      <c r="M159">
        <v>0.40699999999999997</v>
      </c>
      <c r="N159">
        <v>0.4</v>
      </c>
      <c r="O159" t="s">
        <v>609</v>
      </c>
      <c r="P159" t="s">
        <v>819</v>
      </c>
      <c r="Q159" t="s">
        <v>759</v>
      </c>
    </row>
    <row r="160" spans="1:17" x14ac:dyDescent="0.25">
      <c r="A160" t="s">
        <v>693</v>
      </c>
      <c r="B160" t="s">
        <v>25</v>
      </c>
      <c r="C160" t="str">
        <f t="shared" si="12"/>
        <v>HS</v>
      </c>
      <c r="D160" t="str">
        <f t="shared" si="11"/>
        <v>5</v>
      </c>
      <c r="E160" t="str">
        <f t="shared" si="13"/>
        <v>HS5</v>
      </c>
      <c r="F160" t="s">
        <v>542</v>
      </c>
      <c r="G160" t="str">
        <f t="shared" si="14"/>
        <v>5</v>
      </c>
      <c r="H160" t="s">
        <v>631</v>
      </c>
      <c r="I160" t="s">
        <v>647</v>
      </c>
      <c r="J160">
        <v>1.222</v>
      </c>
      <c r="K160">
        <v>1.135</v>
      </c>
      <c r="L160">
        <v>1.222</v>
      </c>
      <c r="M160">
        <v>1.0740000000000001</v>
      </c>
      <c r="N160">
        <v>1.0529999999999999</v>
      </c>
      <c r="O160" t="s">
        <v>609</v>
      </c>
      <c r="P160" t="s">
        <v>819</v>
      </c>
    </row>
    <row r="161" spans="1:17" x14ac:dyDescent="0.25">
      <c r="A161" t="s">
        <v>722</v>
      </c>
      <c r="B161" t="s">
        <v>25</v>
      </c>
      <c r="C161" t="str">
        <f t="shared" si="12"/>
        <v>SI</v>
      </c>
      <c r="D161" t="str">
        <f t="shared" si="11"/>
        <v>1</v>
      </c>
      <c r="E161" t="str">
        <f t="shared" si="13"/>
        <v>SI1</v>
      </c>
      <c r="F161" t="s">
        <v>542</v>
      </c>
      <c r="G161" t="str">
        <f t="shared" si="14"/>
        <v>1</v>
      </c>
      <c r="H161" t="s">
        <v>631</v>
      </c>
      <c r="I161" t="s">
        <v>750</v>
      </c>
      <c r="J161">
        <v>0.45300000000000001</v>
      </c>
      <c r="K161">
        <v>0.42899999999999999</v>
      </c>
      <c r="L161">
        <v>0.46500000000000002</v>
      </c>
      <c r="M161">
        <v>0.27900000000000003</v>
      </c>
      <c r="N161">
        <v>0.30399999999999999</v>
      </c>
      <c r="O161" t="s">
        <v>609</v>
      </c>
      <c r="P161" t="s">
        <v>819</v>
      </c>
    </row>
    <row r="162" spans="1:17" x14ac:dyDescent="0.25">
      <c r="A162" t="s">
        <v>722</v>
      </c>
      <c r="B162" t="s">
        <v>25</v>
      </c>
      <c r="C162" t="str">
        <f t="shared" si="12"/>
        <v>SI</v>
      </c>
      <c r="D162" t="str">
        <f t="shared" si="11"/>
        <v>1</v>
      </c>
      <c r="E162" t="str">
        <f t="shared" si="13"/>
        <v>SI1</v>
      </c>
      <c r="F162" t="s">
        <v>542</v>
      </c>
      <c r="G162" t="str">
        <f t="shared" si="14"/>
        <v>1</v>
      </c>
      <c r="H162" t="s">
        <v>631</v>
      </c>
      <c r="I162" t="s">
        <v>647</v>
      </c>
      <c r="J162">
        <v>1.04</v>
      </c>
      <c r="K162">
        <v>0.94499999999999995</v>
      </c>
      <c r="L162">
        <v>1.052</v>
      </c>
      <c r="M162">
        <v>0.69099999999999995</v>
      </c>
      <c r="N162">
        <v>0.74</v>
      </c>
      <c r="O162" t="s">
        <v>609</v>
      </c>
      <c r="P162" t="s">
        <v>819</v>
      </c>
    </row>
    <row r="163" spans="1:17" x14ac:dyDescent="0.25">
      <c r="A163" t="s">
        <v>723</v>
      </c>
      <c r="B163" t="s">
        <v>25</v>
      </c>
      <c r="C163" t="str">
        <f t="shared" si="12"/>
        <v>SI</v>
      </c>
      <c r="D163" t="str">
        <f t="shared" si="11"/>
        <v>1</v>
      </c>
      <c r="E163" t="str">
        <f t="shared" si="13"/>
        <v>SI1</v>
      </c>
      <c r="F163" t="s">
        <v>542</v>
      </c>
      <c r="G163" t="str">
        <f t="shared" si="14"/>
        <v>2</v>
      </c>
      <c r="H163" t="s">
        <v>631</v>
      </c>
      <c r="I163" t="s">
        <v>750</v>
      </c>
      <c r="J163">
        <v>0.51700000000000002</v>
      </c>
      <c r="K163">
        <v>0.35899999999999999</v>
      </c>
      <c r="L163">
        <v>0.42399999999999999</v>
      </c>
      <c r="M163">
        <v>0.61599999999999999</v>
      </c>
      <c r="N163">
        <v>0.40799999999999997</v>
      </c>
      <c r="O163" t="s">
        <v>609</v>
      </c>
      <c r="P163" t="s">
        <v>819</v>
      </c>
    </row>
    <row r="164" spans="1:17" x14ac:dyDescent="0.25">
      <c r="A164" t="s">
        <v>723</v>
      </c>
      <c r="B164" t="s">
        <v>25</v>
      </c>
      <c r="C164" t="str">
        <f t="shared" si="12"/>
        <v>SI</v>
      </c>
      <c r="D164" t="str">
        <f t="shared" si="11"/>
        <v>1</v>
      </c>
      <c r="E164" t="str">
        <f t="shared" si="13"/>
        <v>SI1</v>
      </c>
      <c r="F164" t="s">
        <v>542</v>
      </c>
      <c r="G164" t="str">
        <f t="shared" si="14"/>
        <v>2</v>
      </c>
      <c r="H164" t="s">
        <v>631</v>
      </c>
      <c r="I164" t="s">
        <v>647</v>
      </c>
      <c r="J164">
        <v>1.133</v>
      </c>
      <c r="K164">
        <v>0.88200000000000001</v>
      </c>
      <c r="L164">
        <v>1.002</v>
      </c>
      <c r="M164">
        <v>1.3320000000000001</v>
      </c>
      <c r="N164">
        <v>1.03</v>
      </c>
      <c r="O164" t="s">
        <v>609</v>
      </c>
      <c r="P164" t="s">
        <v>819</v>
      </c>
    </row>
    <row r="165" spans="1:17" x14ac:dyDescent="0.25">
      <c r="A165" t="s">
        <v>724</v>
      </c>
      <c r="B165" t="s">
        <v>25</v>
      </c>
      <c r="C165" t="str">
        <f t="shared" si="12"/>
        <v>SI</v>
      </c>
      <c r="D165" t="str">
        <f t="shared" si="11"/>
        <v>1</v>
      </c>
      <c r="E165" t="str">
        <f t="shared" si="13"/>
        <v>SI1</v>
      </c>
      <c r="F165" t="s">
        <v>542</v>
      </c>
      <c r="G165" t="str">
        <f t="shared" si="14"/>
        <v>3</v>
      </c>
      <c r="H165" t="s">
        <v>631</v>
      </c>
      <c r="I165" t="s">
        <v>750</v>
      </c>
      <c r="J165">
        <v>0.32600000000000001</v>
      </c>
      <c r="K165">
        <v>0.38800000000000001</v>
      </c>
      <c r="L165">
        <v>0.47599999999999998</v>
      </c>
      <c r="M165">
        <v>0.39</v>
      </c>
      <c r="N165">
        <v>0.33500000000000002</v>
      </c>
      <c r="O165" t="s">
        <v>609</v>
      </c>
      <c r="P165" t="s">
        <v>819</v>
      </c>
    </row>
    <row r="166" spans="1:17" x14ac:dyDescent="0.25">
      <c r="A166" t="s">
        <v>724</v>
      </c>
      <c r="B166" t="s">
        <v>25</v>
      </c>
      <c r="C166" t="str">
        <f t="shared" si="12"/>
        <v>SI</v>
      </c>
      <c r="D166" t="str">
        <f t="shared" si="11"/>
        <v>1</v>
      </c>
      <c r="E166" t="str">
        <f t="shared" si="13"/>
        <v>SI1</v>
      </c>
      <c r="F166" t="s">
        <v>542</v>
      </c>
      <c r="G166" t="str">
        <f t="shared" si="14"/>
        <v>3</v>
      </c>
      <c r="H166" t="s">
        <v>631</v>
      </c>
      <c r="I166" t="s">
        <v>647</v>
      </c>
      <c r="J166">
        <v>0.72899999999999998</v>
      </c>
      <c r="K166">
        <v>0.85499999999999998</v>
      </c>
      <c r="L166">
        <v>1.083</v>
      </c>
      <c r="M166">
        <v>0.80300000000000005</v>
      </c>
      <c r="N166">
        <v>0.75900000000000001</v>
      </c>
      <c r="O166" t="s">
        <v>609</v>
      </c>
      <c r="P166" t="s">
        <v>819</v>
      </c>
    </row>
    <row r="167" spans="1:17" x14ac:dyDescent="0.25">
      <c r="A167" t="s">
        <v>725</v>
      </c>
      <c r="B167" t="s">
        <v>25</v>
      </c>
      <c r="C167" t="str">
        <f t="shared" si="12"/>
        <v>SI</v>
      </c>
      <c r="D167" t="str">
        <f t="shared" si="11"/>
        <v>1</v>
      </c>
      <c r="E167" t="str">
        <f t="shared" si="13"/>
        <v>SI1</v>
      </c>
      <c r="F167" t="s">
        <v>542</v>
      </c>
      <c r="G167" t="str">
        <f t="shared" si="14"/>
        <v>4</v>
      </c>
      <c r="H167" t="s">
        <v>631</v>
      </c>
      <c r="I167" t="s">
        <v>750</v>
      </c>
      <c r="J167">
        <v>0.41</v>
      </c>
      <c r="K167">
        <v>0.436</v>
      </c>
      <c r="L167">
        <v>0.52100000000000002</v>
      </c>
      <c r="M167">
        <v>0.41</v>
      </c>
      <c r="N167">
        <v>0.46200000000000002</v>
      </c>
      <c r="O167" t="s">
        <v>609</v>
      </c>
      <c r="P167" t="s">
        <v>819</v>
      </c>
      <c r="Q167" t="s">
        <v>764</v>
      </c>
    </row>
    <row r="168" spans="1:17" x14ac:dyDescent="0.25">
      <c r="A168" t="s">
        <v>725</v>
      </c>
      <c r="B168" t="s">
        <v>25</v>
      </c>
      <c r="C168" t="str">
        <f t="shared" si="12"/>
        <v>SI</v>
      </c>
      <c r="D168" t="str">
        <f t="shared" si="11"/>
        <v>1</v>
      </c>
      <c r="E168" t="str">
        <f t="shared" si="13"/>
        <v>SI1</v>
      </c>
      <c r="F168" t="s">
        <v>542</v>
      </c>
      <c r="G168" t="str">
        <f t="shared" si="14"/>
        <v>4</v>
      </c>
      <c r="H168" t="s">
        <v>631</v>
      </c>
      <c r="I168" t="s">
        <v>647</v>
      </c>
      <c r="J168">
        <v>0.93100000000000005</v>
      </c>
      <c r="K168">
        <v>0.92800000000000005</v>
      </c>
      <c r="L168">
        <v>1.1559999999999999</v>
      </c>
      <c r="M168">
        <v>0.97699999999999998</v>
      </c>
      <c r="N168">
        <v>0.95099999999999996</v>
      </c>
      <c r="O168" t="s">
        <v>609</v>
      </c>
      <c r="P168" t="s">
        <v>819</v>
      </c>
    </row>
    <row r="169" spans="1:17" x14ac:dyDescent="0.25">
      <c r="A169" t="s">
        <v>726</v>
      </c>
      <c r="B169" t="s">
        <v>25</v>
      </c>
      <c r="C169" t="str">
        <f t="shared" si="12"/>
        <v>SI</v>
      </c>
      <c r="D169" t="str">
        <f t="shared" si="11"/>
        <v>1</v>
      </c>
      <c r="E169" t="str">
        <f t="shared" si="13"/>
        <v>SI1</v>
      </c>
      <c r="F169" t="s">
        <v>542</v>
      </c>
      <c r="G169" t="str">
        <f t="shared" si="14"/>
        <v>5</v>
      </c>
      <c r="H169" t="s">
        <v>631</v>
      </c>
      <c r="I169" t="s">
        <v>750</v>
      </c>
      <c r="J169">
        <v>0.33200000000000002</v>
      </c>
      <c r="K169">
        <v>0.315</v>
      </c>
      <c r="L169">
        <v>0.496</v>
      </c>
      <c r="M169">
        <v>0.48199999999999998</v>
      </c>
      <c r="N169">
        <v>0.39700000000000002</v>
      </c>
      <c r="O169" t="s">
        <v>609</v>
      </c>
      <c r="P169" t="s">
        <v>819</v>
      </c>
    </row>
    <row r="170" spans="1:17" x14ac:dyDescent="0.25">
      <c r="A170" t="s">
        <v>726</v>
      </c>
      <c r="B170" t="s">
        <v>25</v>
      </c>
      <c r="C170" t="str">
        <f t="shared" si="12"/>
        <v>SI</v>
      </c>
      <c r="D170" t="str">
        <f t="shared" si="11"/>
        <v>1</v>
      </c>
      <c r="E170" t="str">
        <f t="shared" si="13"/>
        <v>SI1</v>
      </c>
      <c r="F170" t="s">
        <v>542</v>
      </c>
      <c r="G170" t="str">
        <f t="shared" si="14"/>
        <v>5</v>
      </c>
      <c r="H170" t="s">
        <v>631</v>
      </c>
      <c r="I170" t="s">
        <v>647</v>
      </c>
      <c r="J170">
        <v>0.71599999999999997</v>
      </c>
      <c r="K170">
        <v>0.67900000000000005</v>
      </c>
      <c r="L170">
        <v>1.0329999999999999</v>
      </c>
      <c r="M170">
        <v>1.109</v>
      </c>
      <c r="N170">
        <v>0.86899999999999999</v>
      </c>
      <c r="O170" t="s">
        <v>609</v>
      </c>
      <c r="P170" t="s">
        <v>819</v>
      </c>
    </row>
    <row r="171" spans="1:17" x14ac:dyDescent="0.25">
      <c r="A171" t="s">
        <v>727</v>
      </c>
      <c r="B171" t="s">
        <v>25</v>
      </c>
      <c r="C171" t="str">
        <f t="shared" si="12"/>
        <v>SI</v>
      </c>
      <c r="D171" t="str">
        <f t="shared" si="11"/>
        <v>2</v>
      </c>
      <c r="E171" t="str">
        <f t="shared" si="13"/>
        <v>SI2</v>
      </c>
      <c r="F171" t="s">
        <v>542</v>
      </c>
      <c r="G171" t="str">
        <f t="shared" si="14"/>
        <v>1</v>
      </c>
      <c r="H171" t="s">
        <v>631</v>
      </c>
      <c r="I171" t="s">
        <v>750</v>
      </c>
      <c r="J171">
        <v>0.44800000000000001</v>
      </c>
      <c r="K171">
        <v>0.40400000000000003</v>
      </c>
      <c r="L171">
        <v>0.55200000000000005</v>
      </c>
      <c r="M171">
        <v>0.41899999999999998</v>
      </c>
      <c r="N171">
        <v>0.53200000000000003</v>
      </c>
      <c r="O171" t="s">
        <v>609</v>
      </c>
      <c r="P171" t="s">
        <v>819</v>
      </c>
    </row>
    <row r="172" spans="1:17" x14ac:dyDescent="0.25">
      <c r="A172" t="s">
        <v>727</v>
      </c>
      <c r="B172" t="s">
        <v>25</v>
      </c>
      <c r="C172" t="str">
        <f t="shared" si="12"/>
        <v>SI</v>
      </c>
      <c r="D172" t="str">
        <f t="shared" si="11"/>
        <v>2</v>
      </c>
      <c r="E172" t="str">
        <f t="shared" si="13"/>
        <v>SI2</v>
      </c>
      <c r="F172" t="s">
        <v>542</v>
      </c>
      <c r="G172" t="str">
        <f t="shared" si="14"/>
        <v>1</v>
      </c>
      <c r="H172" t="s">
        <v>631</v>
      </c>
      <c r="I172" t="s">
        <v>647</v>
      </c>
      <c r="J172">
        <v>0.98799999999999999</v>
      </c>
      <c r="K172">
        <v>0.96399999999999997</v>
      </c>
      <c r="L172">
        <v>1.2250000000000001</v>
      </c>
      <c r="M172">
        <v>0.95</v>
      </c>
      <c r="N172">
        <v>1.242</v>
      </c>
      <c r="O172" t="s">
        <v>609</v>
      </c>
      <c r="P172" t="s">
        <v>819</v>
      </c>
    </row>
    <row r="173" spans="1:17" x14ac:dyDescent="0.25">
      <c r="A173" t="s">
        <v>728</v>
      </c>
      <c r="B173" t="s">
        <v>25</v>
      </c>
      <c r="C173" t="str">
        <f t="shared" si="12"/>
        <v>SI</v>
      </c>
      <c r="D173" t="str">
        <f t="shared" si="11"/>
        <v>2</v>
      </c>
      <c r="E173" t="str">
        <f t="shared" si="13"/>
        <v>SI2</v>
      </c>
      <c r="F173" t="s">
        <v>542</v>
      </c>
      <c r="G173" t="str">
        <f t="shared" si="14"/>
        <v>2</v>
      </c>
      <c r="H173" t="s">
        <v>631</v>
      </c>
      <c r="I173" t="s">
        <v>750</v>
      </c>
      <c r="J173">
        <v>0.41199999999999998</v>
      </c>
      <c r="K173">
        <v>0.46899999999999997</v>
      </c>
      <c r="L173">
        <v>0.502</v>
      </c>
      <c r="M173">
        <v>0.35699999999999998</v>
      </c>
      <c r="N173">
        <v>0.45100000000000001</v>
      </c>
      <c r="O173" t="s">
        <v>609</v>
      </c>
      <c r="P173" t="s">
        <v>819</v>
      </c>
      <c r="Q173" t="s">
        <v>768</v>
      </c>
    </row>
    <row r="174" spans="1:17" x14ac:dyDescent="0.25">
      <c r="A174" t="s">
        <v>728</v>
      </c>
      <c r="B174" t="s">
        <v>25</v>
      </c>
      <c r="C174" t="str">
        <f t="shared" si="12"/>
        <v>SI</v>
      </c>
      <c r="D174" t="str">
        <f t="shared" si="11"/>
        <v>2</v>
      </c>
      <c r="E174" t="str">
        <f t="shared" si="13"/>
        <v>SI2</v>
      </c>
      <c r="F174" t="s">
        <v>542</v>
      </c>
      <c r="G174" t="str">
        <f t="shared" si="14"/>
        <v>2</v>
      </c>
      <c r="H174" t="s">
        <v>631</v>
      </c>
      <c r="I174" t="s">
        <v>647</v>
      </c>
      <c r="J174">
        <v>1.04</v>
      </c>
      <c r="K174">
        <v>1.08</v>
      </c>
      <c r="L174">
        <v>1.1299999999999999</v>
      </c>
      <c r="M174">
        <v>0.88500000000000001</v>
      </c>
      <c r="N174">
        <v>1.1040000000000001</v>
      </c>
      <c r="O174" t="s">
        <v>609</v>
      </c>
      <c r="P174" t="s">
        <v>819</v>
      </c>
    </row>
    <row r="175" spans="1:17" x14ac:dyDescent="0.25">
      <c r="A175" t="s">
        <v>729</v>
      </c>
      <c r="B175" t="s">
        <v>25</v>
      </c>
      <c r="C175" t="str">
        <f t="shared" si="12"/>
        <v>SI</v>
      </c>
      <c r="D175" t="str">
        <f t="shared" si="11"/>
        <v>2</v>
      </c>
      <c r="E175" t="str">
        <f t="shared" si="13"/>
        <v>SI2</v>
      </c>
      <c r="F175" t="s">
        <v>542</v>
      </c>
      <c r="G175" t="str">
        <f t="shared" si="14"/>
        <v>3</v>
      </c>
      <c r="H175" t="s">
        <v>631</v>
      </c>
      <c r="I175" t="s">
        <v>750</v>
      </c>
      <c r="J175">
        <v>0.872</v>
      </c>
      <c r="K175">
        <v>0.54200000000000004</v>
      </c>
      <c r="L175">
        <v>0.27800000000000002</v>
      </c>
      <c r="M175">
        <v>0.498</v>
      </c>
      <c r="N175">
        <v>0.72399999999999998</v>
      </c>
      <c r="O175" t="s">
        <v>609</v>
      </c>
      <c r="P175" t="s">
        <v>819</v>
      </c>
    </row>
    <row r="176" spans="1:17" x14ac:dyDescent="0.25">
      <c r="A176" t="s">
        <v>729</v>
      </c>
      <c r="B176" t="s">
        <v>25</v>
      </c>
      <c r="C176" t="str">
        <f t="shared" si="12"/>
        <v>SI</v>
      </c>
      <c r="D176" t="str">
        <f t="shared" si="11"/>
        <v>2</v>
      </c>
      <c r="E176" t="str">
        <f t="shared" si="13"/>
        <v>SI2</v>
      </c>
      <c r="F176" t="s">
        <v>542</v>
      </c>
      <c r="G176" t="str">
        <f t="shared" si="14"/>
        <v>3</v>
      </c>
      <c r="H176" t="s">
        <v>631</v>
      </c>
      <c r="I176" t="s">
        <v>647</v>
      </c>
      <c r="J176">
        <v>1.9179999999999999</v>
      </c>
      <c r="K176">
        <v>1.4450000000000001</v>
      </c>
      <c r="L176">
        <v>0.70099999999999996</v>
      </c>
      <c r="M176">
        <v>1.101</v>
      </c>
      <c r="N176">
        <v>1.8169999999999999</v>
      </c>
      <c r="O176" t="s">
        <v>609</v>
      </c>
      <c r="P176" t="s">
        <v>819</v>
      </c>
    </row>
    <row r="177" spans="1:17" x14ac:dyDescent="0.25">
      <c r="A177" t="s">
        <v>730</v>
      </c>
      <c r="B177" t="s">
        <v>25</v>
      </c>
      <c r="C177" t="str">
        <f t="shared" si="12"/>
        <v>SI</v>
      </c>
      <c r="D177" t="str">
        <f t="shared" si="11"/>
        <v>2</v>
      </c>
      <c r="E177" t="str">
        <f t="shared" si="13"/>
        <v>SI2</v>
      </c>
      <c r="F177" t="s">
        <v>542</v>
      </c>
      <c r="G177" t="str">
        <f t="shared" si="14"/>
        <v>4</v>
      </c>
      <c r="H177" t="s">
        <v>631</v>
      </c>
      <c r="I177" t="s">
        <v>750</v>
      </c>
      <c r="J177">
        <v>0.40899999999999997</v>
      </c>
      <c r="K177">
        <v>0.628</v>
      </c>
      <c r="L177">
        <v>0.55700000000000005</v>
      </c>
      <c r="M177">
        <v>0.60799999999999998</v>
      </c>
      <c r="N177">
        <v>0.66800000000000004</v>
      </c>
      <c r="O177" t="s">
        <v>609</v>
      </c>
      <c r="P177" t="s">
        <v>819</v>
      </c>
    </row>
    <row r="178" spans="1:17" x14ac:dyDescent="0.25">
      <c r="A178" t="s">
        <v>730</v>
      </c>
      <c r="B178" t="s">
        <v>25</v>
      </c>
      <c r="C178" t="str">
        <f t="shared" si="12"/>
        <v>SI</v>
      </c>
      <c r="D178" t="str">
        <f t="shared" si="11"/>
        <v>2</v>
      </c>
      <c r="E178" t="str">
        <f t="shared" si="13"/>
        <v>SI2</v>
      </c>
      <c r="F178" t="s">
        <v>542</v>
      </c>
      <c r="G178" t="str">
        <f t="shared" si="14"/>
        <v>4</v>
      </c>
      <c r="H178" t="s">
        <v>631</v>
      </c>
      <c r="I178" t="s">
        <v>647</v>
      </c>
      <c r="J178">
        <v>1.0289999999999999</v>
      </c>
      <c r="K178">
        <v>1.583</v>
      </c>
      <c r="L178">
        <v>1.4430000000000001</v>
      </c>
      <c r="M178">
        <v>1.5049999999999999</v>
      </c>
      <c r="N178">
        <v>1.3919999999999999</v>
      </c>
      <c r="O178" t="s">
        <v>609</v>
      </c>
      <c r="P178" t="s">
        <v>819</v>
      </c>
    </row>
    <row r="179" spans="1:17" x14ac:dyDescent="0.25">
      <c r="A179" t="s">
        <v>731</v>
      </c>
      <c r="B179" t="s">
        <v>25</v>
      </c>
      <c r="C179" t="str">
        <f t="shared" si="12"/>
        <v>SI</v>
      </c>
      <c r="D179" t="str">
        <f t="shared" si="11"/>
        <v>2</v>
      </c>
      <c r="E179" t="str">
        <f t="shared" si="13"/>
        <v>SI2</v>
      </c>
      <c r="F179" t="s">
        <v>542</v>
      </c>
      <c r="G179" t="str">
        <f t="shared" si="14"/>
        <v>5</v>
      </c>
      <c r="H179" t="s">
        <v>631</v>
      </c>
      <c r="I179" t="s">
        <v>750</v>
      </c>
      <c r="J179">
        <v>0.72699999999999998</v>
      </c>
      <c r="K179">
        <v>0.54400000000000004</v>
      </c>
      <c r="L179">
        <v>0.55200000000000005</v>
      </c>
      <c r="M179">
        <v>0.78400000000000003</v>
      </c>
      <c r="N179">
        <v>0.53100000000000003</v>
      </c>
      <c r="O179" t="s">
        <v>609</v>
      </c>
      <c r="P179" t="s">
        <v>819</v>
      </c>
    </row>
    <row r="180" spans="1:17" x14ac:dyDescent="0.25">
      <c r="A180" t="s">
        <v>731</v>
      </c>
      <c r="B180" t="s">
        <v>25</v>
      </c>
      <c r="C180" t="str">
        <f t="shared" si="12"/>
        <v>SI</v>
      </c>
      <c r="D180" t="str">
        <f t="shared" si="11"/>
        <v>2</v>
      </c>
      <c r="E180" t="str">
        <f t="shared" si="13"/>
        <v>SI2</v>
      </c>
      <c r="F180" t="s">
        <v>542</v>
      </c>
      <c r="G180" t="str">
        <f t="shared" si="14"/>
        <v>5</v>
      </c>
      <c r="H180" t="s">
        <v>631</v>
      </c>
      <c r="I180" t="s">
        <v>647</v>
      </c>
      <c r="J180">
        <v>1.653</v>
      </c>
      <c r="K180">
        <v>1.167</v>
      </c>
      <c r="L180">
        <v>1.254</v>
      </c>
      <c r="M180">
        <v>1.9830000000000001</v>
      </c>
      <c r="N180">
        <v>1.2909999999999999</v>
      </c>
      <c r="O180" t="s">
        <v>609</v>
      </c>
      <c r="P180" t="s">
        <v>819</v>
      </c>
    </row>
    <row r="181" spans="1:17" x14ac:dyDescent="0.25">
      <c r="A181" t="s">
        <v>732</v>
      </c>
      <c r="B181" t="s">
        <v>25</v>
      </c>
      <c r="C181" t="str">
        <f t="shared" si="12"/>
        <v>SI</v>
      </c>
      <c r="D181" t="str">
        <f t="shared" si="11"/>
        <v>3</v>
      </c>
      <c r="E181" t="str">
        <f t="shared" si="13"/>
        <v>SI3</v>
      </c>
      <c r="F181" t="s">
        <v>542</v>
      </c>
      <c r="G181" t="str">
        <f t="shared" ref="G181:G208" si="15">RIGHT(A181,1)</f>
        <v>1</v>
      </c>
      <c r="H181" t="s">
        <v>631</v>
      </c>
      <c r="I181" t="s">
        <v>750</v>
      </c>
      <c r="J181">
        <v>0.27700000000000002</v>
      </c>
      <c r="K181">
        <v>0.41199999999999998</v>
      </c>
      <c r="L181">
        <v>0.26800000000000002</v>
      </c>
      <c r="M181">
        <v>0.41299999999999998</v>
      </c>
      <c r="N181">
        <v>0.373</v>
      </c>
      <c r="O181" t="s">
        <v>609</v>
      </c>
      <c r="P181" t="s">
        <v>819</v>
      </c>
    </row>
    <row r="182" spans="1:17" x14ac:dyDescent="0.25">
      <c r="A182" t="s">
        <v>732</v>
      </c>
      <c r="B182" t="s">
        <v>25</v>
      </c>
      <c r="C182" t="str">
        <f t="shared" si="12"/>
        <v>SI</v>
      </c>
      <c r="D182" t="str">
        <f t="shared" si="11"/>
        <v>3</v>
      </c>
      <c r="E182" t="str">
        <f t="shared" si="13"/>
        <v>SI3</v>
      </c>
      <c r="F182" t="s">
        <v>542</v>
      </c>
      <c r="G182" t="str">
        <f t="shared" si="15"/>
        <v>1</v>
      </c>
      <c r="H182" t="s">
        <v>631</v>
      </c>
      <c r="I182" t="s">
        <v>647</v>
      </c>
      <c r="J182">
        <v>0.69499999999999995</v>
      </c>
      <c r="K182">
        <v>0.95199999999999996</v>
      </c>
      <c r="L182">
        <v>0.67800000000000005</v>
      </c>
      <c r="M182">
        <v>0.97</v>
      </c>
      <c r="N182">
        <v>0.93200000000000005</v>
      </c>
      <c r="O182" t="s">
        <v>609</v>
      </c>
      <c r="P182" t="s">
        <v>819</v>
      </c>
      <c r="Q182" t="s">
        <v>733</v>
      </c>
    </row>
    <row r="183" spans="1:17" x14ac:dyDescent="0.25">
      <c r="A183" t="s">
        <v>734</v>
      </c>
      <c r="B183" t="s">
        <v>25</v>
      </c>
      <c r="C183" t="str">
        <f t="shared" si="12"/>
        <v>SI</v>
      </c>
      <c r="D183" t="str">
        <f t="shared" si="11"/>
        <v>3</v>
      </c>
      <c r="E183" t="str">
        <f t="shared" si="13"/>
        <v>SI3</v>
      </c>
      <c r="F183" t="s">
        <v>542</v>
      </c>
      <c r="G183" t="str">
        <f t="shared" si="15"/>
        <v>3</v>
      </c>
      <c r="H183" t="s">
        <v>631</v>
      </c>
      <c r="I183" t="s">
        <v>647</v>
      </c>
      <c r="J183">
        <v>0.72599999999999998</v>
      </c>
      <c r="K183">
        <v>0.90900000000000003</v>
      </c>
      <c r="L183">
        <v>0.77300000000000002</v>
      </c>
      <c r="M183">
        <v>0.88100000000000001</v>
      </c>
      <c r="N183">
        <v>0.68</v>
      </c>
      <c r="O183" t="s">
        <v>609</v>
      </c>
      <c r="P183" t="s">
        <v>819</v>
      </c>
    </row>
    <row r="184" spans="1:17" x14ac:dyDescent="0.25">
      <c r="A184" t="s">
        <v>735</v>
      </c>
      <c r="B184" t="s">
        <v>25</v>
      </c>
      <c r="C184" t="str">
        <f t="shared" si="12"/>
        <v>SI</v>
      </c>
      <c r="D184" t="str">
        <f t="shared" si="11"/>
        <v>3</v>
      </c>
      <c r="E184" t="str">
        <f t="shared" si="13"/>
        <v>SI3</v>
      </c>
      <c r="F184" t="s">
        <v>542</v>
      </c>
      <c r="G184" t="str">
        <f t="shared" si="15"/>
        <v>4</v>
      </c>
      <c r="H184" t="s">
        <v>631</v>
      </c>
      <c r="I184" t="s">
        <v>750</v>
      </c>
      <c r="J184">
        <v>0.54800000000000004</v>
      </c>
      <c r="K184">
        <v>0.311</v>
      </c>
      <c r="L184">
        <v>0.58299999999999996</v>
      </c>
      <c r="M184">
        <v>0.35199999999999998</v>
      </c>
      <c r="N184">
        <v>0.68500000000000005</v>
      </c>
      <c r="O184" t="s">
        <v>609</v>
      </c>
      <c r="P184" t="s">
        <v>819</v>
      </c>
    </row>
    <row r="185" spans="1:17" x14ac:dyDescent="0.25">
      <c r="A185" t="s">
        <v>735</v>
      </c>
      <c r="B185" t="s">
        <v>25</v>
      </c>
      <c r="C185" t="str">
        <f t="shared" si="12"/>
        <v>SI</v>
      </c>
      <c r="D185" t="str">
        <f t="shared" si="11"/>
        <v>3</v>
      </c>
      <c r="E185" t="str">
        <f t="shared" si="13"/>
        <v>SI3</v>
      </c>
      <c r="F185" t="s">
        <v>542</v>
      </c>
      <c r="G185" t="str">
        <f t="shared" si="15"/>
        <v>4</v>
      </c>
      <c r="H185" t="s">
        <v>631</v>
      </c>
      <c r="I185" t="s">
        <v>647</v>
      </c>
      <c r="J185">
        <v>1.3180000000000001</v>
      </c>
      <c r="K185">
        <v>0.72499999999999998</v>
      </c>
      <c r="L185">
        <v>1.3680000000000001</v>
      </c>
      <c r="M185">
        <v>0.871</v>
      </c>
      <c r="N185">
        <v>1.62</v>
      </c>
      <c r="O185" t="s">
        <v>609</v>
      </c>
      <c r="P185" t="s">
        <v>819</v>
      </c>
    </row>
    <row r="186" spans="1:17" x14ac:dyDescent="0.25">
      <c r="A186" t="s">
        <v>736</v>
      </c>
      <c r="B186" t="s">
        <v>25</v>
      </c>
      <c r="C186" t="str">
        <f t="shared" si="12"/>
        <v>SI</v>
      </c>
      <c r="D186" t="str">
        <f t="shared" si="11"/>
        <v>3</v>
      </c>
      <c r="E186" t="str">
        <f t="shared" si="13"/>
        <v>SI3</v>
      </c>
      <c r="F186" t="s">
        <v>542</v>
      </c>
      <c r="G186" t="str">
        <f t="shared" si="15"/>
        <v>5</v>
      </c>
      <c r="H186" t="s">
        <v>631</v>
      </c>
      <c r="I186" t="s">
        <v>750</v>
      </c>
      <c r="J186">
        <v>0.379</v>
      </c>
      <c r="K186">
        <v>0.28100000000000003</v>
      </c>
      <c r="L186">
        <v>0.35499999999999998</v>
      </c>
      <c r="M186">
        <v>0.47899999999999998</v>
      </c>
      <c r="N186">
        <v>0.25800000000000001</v>
      </c>
      <c r="O186" t="s">
        <v>609</v>
      </c>
      <c r="P186" t="s">
        <v>819</v>
      </c>
    </row>
    <row r="187" spans="1:17" x14ac:dyDescent="0.25">
      <c r="A187" t="s">
        <v>736</v>
      </c>
      <c r="B187" t="s">
        <v>25</v>
      </c>
      <c r="C187" t="str">
        <f t="shared" si="12"/>
        <v>SI</v>
      </c>
      <c r="D187" t="str">
        <f t="shared" si="11"/>
        <v>3</v>
      </c>
      <c r="E187" t="str">
        <f t="shared" si="13"/>
        <v>SI3</v>
      </c>
      <c r="F187" t="s">
        <v>542</v>
      </c>
      <c r="G187" t="str">
        <f t="shared" si="15"/>
        <v>5</v>
      </c>
      <c r="H187" t="s">
        <v>631</v>
      </c>
      <c r="I187" t="s">
        <v>647</v>
      </c>
      <c r="J187">
        <v>0.84699999999999998</v>
      </c>
      <c r="K187">
        <v>0.66900000000000004</v>
      </c>
      <c r="L187">
        <v>0.76800000000000002</v>
      </c>
      <c r="M187">
        <v>0.996</v>
      </c>
      <c r="N187">
        <v>0.55800000000000005</v>
      </c>
      <c r="O187" t="s">
        <v>609</v>
      </c>
      <c r="P187" t="s">
        <v>819</v>
      </c>
    </row>
    <row r="188" spans="1:17" x14ac:dyDescent="0.25">
      <c r="A188" t="s">
        <v>737</v>
      </c>
      <c r="B188" t="s">
        <v>25</v>
      </c>
      <c r="C188" t="str">
        <f t="shared" si="12"/>
        <v>SI</v>
      </c>
      <c r="D188" t="str">
        <f t="shared" si="11"/>
        <v>4</v>
      </c>
      <c r="E188" t="str">
        <f t="shared" si="13"/>
        <v>SI4</v>
      </c>
      <c r="F188" t="s">
        <v>542</v>
      </c>
      <c r="G188" t="str">
        <f t="shared" si="15"/>
        <v>5</v>
      </c>
      <c r="H188" t="s">
        <v>631</v>
      </c>
      <c r="I188" t="s">
        <v>750</v>
      </c>
      <c r="J188">
        <v>0.42199999999999999</v>
      </c>
      <c r="K188">
        <v>0.44400000000000001</v>
      </c>
      <c r="L188">
        <v>0.35599999999999998</v>
      </c>
      <c r="M188">
        <v>0.44</v>
      </c>
      <c r="N188">
        <v>0.47399999999999998</v>
      </c>
      <c r="O188" t="s">
        <v>609</v>
      </c>
      <c r="P188" t="s">
        <v>819</v>
      </c>
    </row>
    <row r="189" spans="1:17" x14ac:dyDescent="0.25">
      <c r="A189" t="s">
        <v>737</v>
      </c>
      <c r="B189" t="s">
        <v>25</v>
      </c>
      <c r="C189" t="str">
        <f t="shared" si="12"/>
        <v>SI</v>
      </c>
      <c r="D189" t="str">
        <f t="shared" si="11"/>
        <v>4</v>
      </c>
      <c r="E189" t="str">
        <f t="shared" si="13"/>
        <v>SI4</v>
      </c>
      <c r="F189" t="s">
        <v>542</v>
      </c>
      <c r="G189" t="str">
        <f t="shared" si="15"/>
        <v>5</v>
      </c>
      <c r="H189" t="s">
        <v>631</v>
      </c>
      <c r="I189" t="s">
        <v>647</v>
      </c>
      <c r="J189">
        <v>1.1579999999999999</v>
      </c>
      <c r="K189">
        <v>1.19</v>
      </c>
      <c r="L189">
        <v>0.98099999999999998</v>
      </c>
      <c r="M189">
        <v>1.2450000000000001</v>
      </c>
      <c r="N189">
        <v>1.2549999999999999</v>
      </c>
      <c r="O189" t="s">
        <v>609</v>
      </c>
      <c r="P189" t="s">
        <v>819</v>
      </c>
      <c r="Q189" t="s">
        <v>738</v>
      </c>
    </row>
    <row r="190" spans="1:17" x14ac:dyDescent="0.25">
      <c r="A190" t="s">
        <v>739</v>
      </c>
      <c r="B190" t="s">
        <v>25</v>
      </c>
      <c r="C190" t="str">
        <f t="shared" si="12"/>
        <v>SI</v>
      </c>
      <c r="D190" t="str">
        <f t="shared" si="11"/>
        <v>4</v>
      </c>
      <c r="E190" t="str">
        <f t="shared" si="13"/>
        <v>SI4</v>
      </c>
      <c r="F190" t="s">
        <v>542</v>
      </c>
      <c r="G190" t="str">
        <f t="shared" si="15"/>
        <v>6</v>
      </c>
      <c r="H190" t="s">
        <v>631</v>
      </c>
      <c r="I190" t="s">
        <v>750</v>
      </c>
      <c r="J190">
        <v>0.53300000000000003</v>
      </c>
      <c r="K190">
        <v>0.152</v>
      </c>
      <c r="L190">
        <v>0.20699999999999999</v>
      </c>
      <c r="M190">
        <v>0.193</v>
      </c>
      <c r="N190">
        <v>0.26700000000000002</v>
      </c>
      <c r="O190" t="s">
        <v>609</v>
      </c>
      <c r="P190" t="s">
        <v>819</v>
      </c>
    </row>
    <row r="191" spans="1:17" x14ac:dyDescent="0.25">
      <c r="A191" t="s">
        <v>739</v>
      </c>
      <c r="B191" t="s">
        <v>25</v>
      </c>
      <c r="C191" t="str">
        <f t="shared" si="12"/>
        <v>SI</v>
      </c>
      <c r="D191" t="str">
        <f t="shared" si="11"/>
        <v>4</v>
      </c>
      <c r="E191" t="str">
        <f t="shared" si="13"/>
        <v>SI4</v>
      </c>
      <c r="F191" t="s">
        <v>542</v>
      </c>
      <c r="G191" t="str">
        <f t="shared" si="15"/>
        <v>6</v>
      </c>
      <c r="H191" t="s">
        <v>631</v>
      </c>
      <c r="I191" t="s">
        <v>647</v>
      </c>
      <c r="J191">
        <v>1.462</v>
      </c>
      <c r="K191">
        <v>0.39800000000000002</v>
      </c>
      <c r="L191">
        <v>0.63800000000000001</v>
      </c>
      <c r="M191">
        <v>0.59399999999999997</v>
      </c>
      <c r="N191">
        <v>0.67300000000000004</v>
      </c>
      <c r="O191" t="s">
        <v>609</v>
      </c>
      <c r="P191" t="s">
        <v>819</v>
      </c>
    </row>
    <row r="192" spans="1:17" x14ac:dyDescent="0.25">
      <c r="A192" t="s">
        <v>740</v>
      </c>
      <c r="B192" t="s">
        <v>25</v>
      </c>
      <c r="C192" t="str">
        <f t="shared" si="12"/>
        <v>SI</v>
      </c>
      <c r="D192" t="str">
        <f t="shared" si="11"/>
        <v>4</v>
      </c>
      <c r="E192" t="str">
        <f t="shared" si="13"/>
        <v>SI4</v>
      </c>
      <c r="F192" t="s">
        <v>542</v>
      </c>
      <c r="G192" t="str">
        <f t="shared" si="15"/>
        <v>7</v>
      </c>
      <c r="H192" t="s">
        <v>631</v>
      </c>
      <c r="I192" t="s">
        <v>750</v>
      </c>
      <c r="J192">
        <v>0.36299999999999999</v>
      </c>
      <c r="K192">
        <v>0.35</v>
      </c>
      <c r="L192">
        <v>0.47499999999999998</v>
      </c>
      <c r="M192">
        <v>0.16800000000000001</v>
      </c>
      <c r="N192">
        <v>0.24299999999999999</v>
      </c>
      <c r="O192" t="s">
        <v>609</v>
      </c>
      <c r="P192" t="s">
        <v>819</v>
      </c>
    </row>
    <row r="193" spans="1:17" x14ac:dyDescent="0.25">
      <c r="A193" t="s">
        <v>740</v>
      </c>
      <c r="B193" t="s">
        <v>25</v>
      </c>
      <c r="C193" t="str">
        <f t="shared" si="12"/>
        <v>SI</v>
      </c>
      <c r="D193" t="str">
        <f t="shared" si="11"/>
        <v>4</v>
      </c>
      <c r="E193" t="str">
        <f t="shared" si="13"/>
        <v>SI4</v>
      </c>
      <c r="F193" t="s">
        <v>542</v>
      </c>
      <c r="G193" t="str">
        <f t="shared" si="15"/>
        <v>7</v>
      </c>
      <c r="H193" t="s">
        <v>631</v>
      </c>
      <c r="I193" t="s">
        <v>647</v>
      </c>
      <c r="J193">
        <v>0.96199999999999997</v>
      </c>
      <c r="K193">
        <v>0.92100000000000004</v>
      </c>
      <c r="L193">
        <v>1.212</v>
      </c>
      <c r="M193">
        <v>0.44600000000000001</v>
      </c>
      <c r="N193">
        <v>0.628</v>
      </c>
      <c r="O193" t="s">
        <v>609</v>
      </c>
      <c r="P193" t="s">
        <v>819</v>
      </c>
    </row>
    <row r="194" spans="1:17" x14ac:dyDescent="0.25">
      <c r="A194" t="s">
        <v>741</v>
      </c>
      <c r="B194" t="s">
        <v>25</v>
      </c>
      <c r="C194" t="str">
        <f t="shared" si="12"/>
        <v>SI</v>
      </c>
      <c r="D194" t="str">
        <f t="shared" ref="D194:D208" si="16">MID(A194,8,1)</f>
        <v>4</v>
      </c>
      <c r="E194" t="str">
        <f t="shared" si="13"/>
        <v>SI4</v>
      </c>
      <c r="F194" t="s">
        <v>542</v>
      </c>
      <c r="G194" t="str">
        <f t="shared" si="15"/>
        <v>8</v>
      </c>
      <c r="H194" t="s">
        <v>631</v>
      </c>
      <c r="I194" t="s">
        <v>750</v>
      </c>
      <c r="J194">
        <v>0.21299999999999999</v>
      </c>
      <c r="K194">
        <v>0.35699999999999998</v>
      </c>
      <c r="L194">
        <v>0.37</v>
      </c>
      <c r="M194">
        <v>0.46800000000000003</v>
      </c>
      <c r="N194">
        <v>0.193</v>
      </c>
      <c r="O194" t="s">
        <v>609</v>
      </c>
      <c r="P194" t="s">
        <v>819</v>
      </c>
    </row>
    <row r="195" spans="1:17" x14ac:dyDescent="0.25">
      <c r="A195" t="s">
        <v>741</v>
      </c>
      <c r="B195" t="s">
        <v>25</v>
      </c>
      <c r="C195" t="str">
        <f t="shared" ref="C195:C208" si="17">MID(A195,3,2)</f>
        <v>SI</v>
      </c>
      <c r="D195" t="str">
        <f t="shared" si="16"/>
        <v>4</v>
      </c>
      <c r="E195" t="str">
        <f t="shared" ref="E195:E208" si="18">_xlfn.CONCAT(C195,D195)</f>
        <v>SI4</v>
      </c>
      <c r="F195" t="s">
        <v>542</v>
      </c>
      <c r="G195" t="str">
        <f t="shared" si="15"/>
        <v>8</v>
      </c>
      <c r="H195" t="s">
        <v>631</v>
      </c>
      <c r="I195" t="s">
        <v>647</v>
      </c>
      <c r="J195">
        <v>0.55600000000000005</v>
      </c>
      <c r="K195">
        <v>0.95799999999999996</v>
      </c>
      <c r="L195">
        <v>0.995</v>
      </c>
      <c r="M195">
        <v>1.2669999999999999</v>
      </c>
      <c r="N195">
        <v>0.504</v>
      </c>
      <c r="O195" t="s">
        <v>609</v>
      </c>
      <c r="P195" t="s">
        <v>819</v>
      </c>
    </row>
    <row r="196" spans="1:17" x14ac:dyDescent="0.25">
      <c r="A196" t="s">
        <v>742</v>
      </c>
      <c r="B196" t="s">
        <v>25</v>
      </c>
      <c r="C196" t="str">
        <f t="shared" si="17"/>
        <v>SI</v>
      </c>
      <c r="D196" t="str">
        <f t="shared" si="16"/>
        <v>4</v>
      </c>
      <c r="E196" t="str">
        <f t="shared" si="18"/>
        <v>SI4</v>
      </c>
      <c r="F196" t="s">
        <v>542</v>
      </c>
      <c r="G196" t="str">
        <f t="shared" si="15"/>
        <v>9</v>
      </c>
      <c r="H196" t="s">
        <v>631</v>
      </c>
      <c r="I196" t="s">
        <v>750</v>
      </c>
      <c r="J196">
        <v>0.53500000000000003</v>
      </c>
      <c r="K196">
        <v>0.55300000000000005</v>
      </c>
      <c r="L196">
        <v>0.20899999999999999</v>
      </c>
      <c r="M196">
        <v>0.17699999999999999</v>
      </c>
      <c r="N196">
        <v>0.36199999999999999</v>
      </c>
      <c r="O196" t="s">
        <v>609</v>
      </c>
      <c r="P196" t="s">
        <v>819</v>
      </c>
    </row>
    <row r="197" spans="1:17" x14ac:dyDescent="0.25">
      <c r="A197" t="s">
        <v>742</v>
      </c>
      <c r="B197" t="s">
        <v>25</v>
      </c>
      <c r="C197" t="str">
        <f t="shared" si="17"/>
        <v>SI</v>
      </c>
      <c r="D197" t="str">
        <f t="shared" si="16"/>
        <v>4</v>
      </c>
      <c r="E197" t="str">
        <f t="shared" si="18"/>
        <v>SI4</v>
      </c>
      <c r="F197" t="s">
        <v>542</v>
      </c>
      <c r="G197" t="str">
        <f t="shared" si="15"/>
        <v>9</v>
      </c>
      <c r="H197" t="s">
        <v>631</v>
      </c>
      <c r="I197" t="s">
        <v>647</v>
      </c>
      <c r="J197">
        <v>1.488</v>
      </c>
      <c r="K197">
        <v>1.4950000000000001</v>
      </c>
      <c r="L197">
        <v>0.52300000000000002</v>
      </c>
      <c r="M197">
        <v>0.46700000000000003</v>
      </c>
      <c r="N197">
        <v>0.95299999999999996</v>
      </c>
      <c r="O197" t="s">
        <v>609</v>
      </c>
      <c r="P197" t="s">
        <v>819</v>
      </c>
    </row>
    <row r="198" spans="1:17" x14ac:dyDescent="0.25">
      <c r="A198" t="s">
        <v>743</v>
      </c>
      <c r="B198" t="s">
        <v>25</v>
      </c>
      <c r="C198" t="str">
        <f t="shared" si="17"/>
        <v>SI</v>
      </c>
      <c r="D198" t="str">
        <f t="shared" si="16"/>
        <v>5</v>
      </c>
      <c r="E198" t="str">
        <f t="shared" si="18"/>
        <v>SI5</v>
      </c>
      <c r="F198" t="s">
        <v>542</v>
      </c>
      <c r="G198" t="str">
        <f t="shared" si="15"/>
        <v>3</v>
      </c>
      <c r="H198" t="s">
        <v>631</v>
      </c>
      <c r="I198" t="s">
        <v>750</v>
      </c>
      <c r="J198">
        <v>0.39500000000000002</v>
      </c>
      <c r="K198">
        <v>0.40500000000000003</v>
      </c>
      <c r="L198">
        <v>0.311</v>
      </c>
      <c r="M198">
        <v>0.47499999999999998</v>
      </c>
      <c r="N198">
        <v>0.53800000000000003</v>
      </c>
      <c r="O198" t="s">
        <v>609</v>
      </c>
      <c r="P198" t="s">
        <v>819</v>
      </c>
    </row>
    <row r="199" spans="1:17" x14ac:dyDescent="0.25">
      <c r="A199" t="s">
        <v>743</v>
      </c>
      <c r="B199" t="s">
        <v>25</v>
      </c>
      <c r="C199" t="str">
        <f t="shared" si="17"/>
        <v>SI</v>
      </c>
      <c r="D199" t="str">
        <f t="shared" si="16"/>
        <v>5</v>
      </c>
      <c r="E199" t="str">
        <f t="shared" si="18"/>
        <v>SI5</v>
      </c>
      <c r="F199" t="s">
        <v>542</v>
      </c>
      <c r="G199" t="str">
        <f t="shared" si="15"/>
        <v>3</v>
      </c>
      <c r="H199" t="s">
        <v>631</v>
      </c>
      <c r="I199" t="s">
        <v>647</v>
      </c>
      <c r="J199">
        <v>0.997</v>
      </c>
      <c r="K199">
        <v>0.998</v>
      </c>
      <c r="L199">
        <v>0.73799999999999999</v>
      </c>
      <c r="M199">
        <v>1.1910000000000001</v>
      </c>
      <c r="N199">
        <v>1.369</v>
      </c>
      <c r="O199" t="s">
        <v>609</v>
      </c>
      <c r="P199" t="s">
        <v>819</v>
      </c>
      <c r="Q199" t="s">
        <v>744</v>
      </c>
    </row>
    <row r="200" spans="1:17" x14ac:dyDescent="0.25">
      <c r="A200" t="s">
        <v>745</v>
      </c>
      <c r="B200" t="s">
        <v>25</v>
      </c>
      <c r="C200" t="str">
        <f t="shared" si="17"/>
        <v>SI</v>
      </c>
      <c r="D200" t="str">
        <f t="shared" si="16"/>
        <v>5</v>
      </c>
      <c r="E200" t="str">
        <f t="shared" si="18"/>
        <v>SI5</v>
      </c>
      <c r="F200" t="s">
        <v>542</v>
      </c>
      <c r="G200" t="str">
        <f t="shared" si="15"/>
        <v>4</v>
      </c>
      <c r="H200" t="s">
        <v>631</v>
      </c>
      <c r="I200" t="s">
        <v>750</v>
      </c>
      <c r="J200">
        <v>0.247</v>
      </c>
      <c r="K200">
        <v>0.28899999999999998</v>
      </c>
      <c r="L200">
        <v>0.626</v>
      </c>
      <c r="M200">
        <v>0.28100000000000003</v>
      </c>
      <c r="N200">
        <v>0.33300000000000002</v>
      </c>
      <c r="O200" t="s">
        <v>609</v>
      </c>
      <c r="P200" t="s">
        <v>819</v>
      </c>
    </row>
    <row r="201" spans="1:17" x14ac:dyDescent="0.25">
      <c r="A201" t="s">
        <v>745</v>
      </c>
      <c r="B201" t="s">
        <v>25</v>
      </c>
      <c r="C201" t="str">
        <f t="shared" si="17"/>
        <v>SI</v>
      </c>
      <c r="D201" t="str">
        <f t="shared" si="16"/>
        <v>5</v>
      </c>
      <c r="E201" t="str">
        <f t="shared" si="18"/>
        <v>SI5</v>
      </c>
      <c r="F201" t="s">
        <v>542</v>
      </c>
      <c r="G201" t="str">
        <f t="shared" si="15"/>
        <v>4</v>
      </c>
      <c r="H201" t="s">
        <v>631</v>
      </c>
      <c r="I201" t="s">
        <v>647</v>
      </c>
      <c r="J201">
        <v>0.628</v>
      </c>
      <c r="K201">
        <v>0.75900000000000001</v>
      </c>
      <c r="L201">
        <v>1.6240000000000001</v>
      </c>
      <c r="M201">
        <v>0.622</v>
      </c>
      <c r="N201">
        <v>0.79700000000000004</v>
      </c>
      <c r="O201" t="s">
        <v>609</v>
      </c>
      <c r="P201" t="s">
        <v>819</v>
      </c>
    </row>
    <row r="202" spans="1:17" x14ac:dyDescent="0.25">
      <c r="A202" t="s">
        <v>746</v>
      </c>
      <c r="B202" t="s">
        <v>25</v>
      </c>
      <c r="C202" t="str">
        <f t="shared" si="17"/>
        <v>SI</v>
      </c>
      <c r="D202" t="str">
        <f t="shared" si="16"/>
        <v>5</v>
      </c>
      <c r="E202" t="str">
        <f t="shared" si="18"/>
        <v>SI5</v>
      </c>
      <c r="F202" t="s">
        <v>542</v>
      </c>
      <c r="G202" t="str">
        <f t="shared" si="15"/>
        <v>5</v>
      </c>
      <c r="H202" t="s">
        <v>631</v>
      </c>
      <c r="I202" t="s">
        <v>750</v>
      </c>
      <c r="J202">
        <v>0.13400000000000001</v>
      </c>
      <c r="K202">
        <v>0.108</v>
      </c>
      <c r="L202">
        <v>0.48099999999999998</v>
      </c>
      <c r="M202">
        <v>0.46100000000000002</v>
      </c>
      <c r="O202" t="s">
        <v>609</v>
      </c>
      <c r="P202" t="s">
        <v>819</v>
      </c>
      <c r="Q202" t="s">
        <v>747</v>
      </c>
    </row>
    <row r="203" spans="1:17" x14ac:dyDescent="0.25">
      <c r="A203" t="s">
        <v>746</v>
      </c>
      <c r="B203" t="s">
        <v>25</v>
      </c>
      <c r="C203" t="str">
        <f t="shared" si="17"/>
        <v>SI</v>
      </c>
      <c r="D203" t="str">
        <f t="shared" si="16"/>
        <v>5</v>
      </c>
      <c r="E203" t="str">
        <f t="shared" si="18"/>
        <v>SI5</v>
      </c>
      <c r="F203" t="s">
        <v>542</v>
      </c>
      <c r="G203" t="str">
        <f t="shared" si="15"/>
        <v>5</v>
      </c>
      <c r="H203" t="s">
        <v>631</v>
      </c>
      <c r="I203" t="s">
        <v>647</v>
      </c>
      <c r="J203">
        <v>0.38400000000000001</v>
      </c>
      <c r="K203">
        <v>0.309</v>
      </c>
      <c r="L203">
        <v>1.252</v>
      </c>
      <c r="M203">
        <v>1.2050000000000001</v>
      </c>
      <c r="O203" t="s">
        <v>609</v>
      </c>
      <c r="P203" t="s">
        <v>819</v>
      </c>
      <c r="Q203" t="s">
        <v>747</v>
      </c>
    </row>
    <row r="204" spans="1:17" x14ac:dyDescent="0.25">
      <c r="A204" t="s">
        <v>748</v>
      </c>
      <c r="B204" t="s">
        <v>25</v>
      </c>
      <c r="C204" t="str">
        <f t="shared" si="17"/>
        <v>SI</v>
      </c>
      <c r="D204" t="str">
        <f t="shared" si="16"/>
        <v>5</v>
      </c>
      <c r="E204" t="str">
        <f t="shared" si="18"/>
        <v>SI5</v>
      </c>
      <c r="F204" t="s">
        <v>542</v>
      </c>
      <c r="G204" t="str">
        <f t="shared" si="15"/>
        <v>6</v>
      </c>
      <c r="H204" t="s">
        <v>631</v>
      </c>
      <c r="I204" t="s">
        <v>750</v>
      </c>
      <c r="J204">
        <v>0.48599999999999999</v>
      </c>
      <c r="K204">
        <v>0.254</v>
      </c>
      <c r="L204">
        <v>0.33700000000000002</v>
      </c>
      <c r="M204">
        <v>0.23499999999999999</v>
      </c>
      <c r="N204">
        <v>0.48399999999999999</v>
      </c>
      <c r="O204" t="s">
        <v>609</v>
      </c>
      <c r="P204" t="s">
        <v>819</v>
      </c>
    </row>
    <row r="205" spans="1:17" x14ac:dyDescent="0.25">
      <c r="A205" t="s">
        <v>748</v>
      </c>
      <c r="B205" t="s">
        <v>25</v>
      </c>
      <c r="C205" t="str">
        <f t="shared" si="17"/>
        <v>SI</v>
      </c>
      <c r="D205" t="str">
        <f t="shared" si="16"/>
        <v>5</v>
      </c>
      <c r="E205" t="str">
        <f t="shared" si="18"/>
        <v>SI5</v>
      </c>
      <c r="F205" t="s">
        <v>542</v>
      </c>
      <c r="G205" t="str">
        <f t="shared" si="15"/>
        <v>6</v>
      </c>
      <c r="H205" t="s">
        <v>631</v>
      </c>
      <c r="I205" t="s">
        <v>647</v>
      </c>
      <c r="J205">
        <v>1.196</v>
      </c>
      <c r="K205">
        <v>0.60499999999999998</v>
      </c>
      <c r="L205">
        <v>0.79900000000000004</v>
      </c>
      <c r="M205">
        <v>0.57699999999999996</v>
      </c>
      <c r="N205">
        <v>1.1499999999999999</v>
      </c>
      <c r="O205" t="s">
        <v>609</v>
      </c>
      <c r="P205" t="s">
        <v>819</v>
      </c>
    </row>
    <row r="206" spans="1:17" x14ac:dyDescent="0.25">
      <c r="A206" t="s">
        <v>749</v>
      </c>
      <c r="B206" t="s">
        <v>25</v>
      </c>
      <c r="C206" t="str">
        <f t="shared" si="17"/>
        <v>SI</v>
      </c>
      <c r="D206" t="str">
        <f t="shared" si="16"/>
        <v>5</v>
      </c>
      <c r="E206" t="str">
        <f t="shared" si="18"/>
        <v>SI5</v>
      </c>
      <c r="F206" t="s">
        <v>542</v>
      </c>
      <c r="G206" t="str">
        <f t="shared" si="15"/>
        <v>7</v>
      </c>
      <c r="H206" t="s">
        <v>631</v>
      </c>
      <c r="I206" t="s">
        <v>750</v>
      </c>
      <c r="J206">
        <v>0.47399999999999998</v>
      </c>
      <c r="K206">
        <v>0.26200000000000001</v>
      </c>
      <c r="L206">
        <v>0.155</v>
      </c>
      <c r="M206">
        <v>0.3</v>
      </c>
      <c r="N206">
        <v>0.27200000000000002</v>
      </c>
      <c r="O206" t="s">
        <v>609</v>
      </c>
      <c r="P206" t="s">
        <v>819</v>
      </c>
    </row>
    <row r="207" spans="1:17" x14ac:dyDescent="0.25">
      <c r="A207" t="s">
        <v>749</v>
      </c>
      <c r="B207" t="s">
        <v>25</v>
      </c>
      <c r="C207" t="str">
        <f t="shared" si="17"/>
        <v>SI</v>
      </c>
      <c r="D207" t="str">
        <f t="shared" si="16"/>
        <v>5</v>
      </c>
      <c r="E207" t="str">
        <f t="shared" si="18"/>
        <v>SI5</v>
      </c>
      <c r="F207" t="s">
        <v>542</v>
      </c>
      <c r="G207" t="str">
        <f t="shared" si="15"/>
        <v>7</v>
      </c>
      <c r="H207" t="s">
        <v>631</v>
      </c>
      <c r="I207" t="s">
        <v>647</v>
      </c>
      <c r="J207">
        <v>1.1379999999999999</v>
      </c>
      <c r="K207">
        <v>0.65900000000000003</v>
      </c>
      <c r="L207">
        <v>0.39700000000000002</v>
      </c>
      <c r="M207">
        <v>0.755</v>
      </c>
      <c r="N207">
        <v>0.66400000000000003</v>
      </c>
      <c r="O207" t="s">
        <v>609</v>
      </c>
      <c r="P207" t="s">
        <v>819</v>
      </c>
    </row>
    <row r="208" spans="1:17" x14ac:dyDescent="0.25">
      <c r="A208" t="s">
        <v>734</v>
      </c>
      <c r="B208" t="s">
        <v>25</v>
      </c>
      <c r="C208" t="str">
        <f t="shared" si="17"/>
        <v>SI</v>
      </c>
      <c r="D208" t="str">
        <f t="shared" si="16"/>
        <v>3</v>
      </c>
      <c r="E208" t="str">
        <f t="shared" si="18"/>
        <v>SI3</v>
      </c>
      <c r="F208" t="s">
        <v>542</v>
      </c>
      <c r="G208" t="str">
        <f t="shared" si="15"/>
        <v>3</v>
      </c>
      <c r="H208" t="s">
        <v>631</v>
      </c>
      <c r="I208" t="s">
        <v>750</v>
      </c>
      <c r="J208">
        <v>0.30599999999999999</v>
      </c>
      <c r="K208">
        <v>0.36899999999999999</v>
      </c>
      <c r="L208">
        <v>0.36199999999999999</v>
      </c>
      <c r="M208">
        <v>0.40500000000000003</v>
      </c>
      <c r="N208">
        <v>0.29299999999999998</v>
      </c>
      <c r="O208" t="s">
        <v>609</v>
      </c>
      <c r="P208" t="s">
        <v>819</v>
      </c>
    </row>
    <row r="209" spans="1:16" x14ac:dyDescent="0.25">
      <c r="A209" t="s">
        <v>790</v>
      </c>
      <c r="B209" t="s">
        <v>225</v>
      </c>
      <c r="C209" t="s">
        <v>402</v>
      </c>
      <c r="D209" t="s">
        <v>791</v>
      </c>
      <c r="E209" t="s">
        <v>792</v>
      </c>
      <c r="F209" t="s">
        <v>542</v>
      </c>
      <c r="G209" t="s">
        <v>786</v>
      </c>
      <c r="H209" t="s">
        <v>631</v>
      </c>
      <c r="I209" t="s">
        <v>647</v>
      </c>
      <c r="J209">
        <v>0.66400000000000003</v>
      </c>
      <c r="K209">
        <v>0.79</v>
      </c>
      <c r="L209">
        <v>0.874</v>
      </c>
      <c r="M209">
        <v>0.58399999999999996</v>
      </c>
      <c r="N209">
        <v>1.2170000000000001</v>
      </c>
      <c r="O209" t="s">
        <v>609</v>
      </c>
      <c r="P209" t="s">
        <v>819</v>
      </c>
    </row>
    <row r="210" spans="1:16" x14ac:dyDescent="0.25">
      <c r="A210" t="s">
        <v>793</v>
      </c>
      <c r="B210" t="s">
        <v>225</v>
      </c>
      <c r="C210" t="s">
        <v>402</v>
      </c>
      <c r="D210" t="s">
        <v>791</v>
      </c>
      <c r="E210" t="s">
        <v>792</v>
      </c>
      <c r="F210" t="s">
        <v>542</v>
      </c>
      <c r="G210" t="s">
        <v>788</v>
      </c>
      <c r="H210" t="s">
        <v>631</v>
      </c>
      <c r="I210" t="s">
        <v>647</v>
      </c>
      <c r="J210">
        <v>1.7030000000000001</v>
      </c>
      <c r="K210">
        <v>1.2749999999999999</v>
      </c>
      <c r="L210">
        <v>1.276</v>
      </c>
      <c r="M210">
        <v>1.302</v>
      </c>
      <c r="N210">
        <v>0.88200000000000001</v>
      </c>
      <c r="O210" t="s">
        <v>609</v>
      </c>
      <c r="P210" t="s">
        <v>819</v>
      </c>
    </row>
    <row r="211" spans="1:16" x14ac:dyDescent="0.25">
      <c r="A211" t="s">
        <v>794</v>
      </c>
      <c r="B211" t="s">
        <v>225</v>
      </c>
      <c r="C211" t="s">
        <v>402</v>
      </c>
      <c r="D211" t="s">
        <v>791</v>
      </c>
      <c r="E211" t="s">
        <v>792</v>
      </c>
      <c r="F211" t="s">
        <v>542</v>
      </c>
      <c r="G211" t="s">
        <v>795</v>
      </c>
      <c r="H211" t="s">
        <v>631</v>
      </c>
      <c r="I211" t="s">
        <v>647</v>
      </c>
      <c r="J211">
        <v>0.64700000000000002</v>
      </c>
      <c r="K211">
        <v>0.65100000000000002</v>
      </c>
      <c r="L211">
        <v>1.534</v>
      </c>
      <c r="M211">
        <v>0.98599999999999999</v>
      </c>
      <c r="N211">
        <v>1.5209999999999999</v>
      </c>
      <c r="O211" t="s">
        <v>609</v>
      </c>
      <c r="P211" t="s">
        <v>819</v>
      </c>
    </row>
    <row r="212" spans="1:16" x14ac:dyDescent="0.25">
      <c r="A212" t="s">
        <v>796</v>
      </c>
      <c r="B212" t="s">
        <v>225</v>
      </c>
      <c r="C212" t="s">
        <v>402</v>
      </c>
      <c r="D212" t="s">
        <v>791</v>
      </c>
      <c r="E212" t="s">
        <v>792</v>
      </c>
      <c r="F212" t="s">
        <v>542</v>
      </c>
      <c r="G212" t="s">
        <v>791</v>
      </c>
      <c r="H212" t="s">
        <v>631</v>
      </c>
      <c r="I212" t="s">
        <v>647</v>
      </c>
      <c r="J212">
        <v>1.542</v>
      </c>
      <c r="K212">
        <v>1.609</v>
      </c>
      <c r="L212">
        <v>1.242</v>
      </c>
      <c r="M212">
        <v>0.79400000000000004</v>
      </c>
      <c r="N212">
        <v>0.77500000000000002</v>
      </c>
      <c r="O212" t="s">
        <v>609</v>
      </c>
      <c r="P212" t="s">
        <v>819</v>
      </c>
    </row>
    <row r="213" spans="1:16" x14ac:dyDescent="0.25">
      <c r="A213" t="s">
        <v>797</v>
      </c>
      <c r="B213" t="s">
        <v>225</v>
      </c>
      <c r="C213" t="s">
        <v>402</v>
      </c>
      <c r="D213" t="s">
        <v>791</v>
      </c>
      <c r="E213" t="s">
        <v>792</v>
      </c>
      <c r="F213" t="s">
        <v>542</v>
      </c>
      <c r="G213" t="s">
        <v>798</v>
      </c>
      <c r="H213" t="s">
        <v>631</v>
      </c>
      <c r="I213" t="s">
        <v>647</v>
      </c>
      <c r="J213">
        <v>1.28</v>
      </c>
      <c r="K213">
        <v>1.0900000000000001</v>
      </c>
      <c r="L213">
        <v>1.129</v>
      </c>
      <c r="M213">
        <v>0.74299999999999999</v>
      </c>
      <c r="N213">
        <v>1.629</v>
      </c>
      <c r="O213" t="s">
        <v>609</v>
      </c>
      <c r="P213" t="s">
        <v>819</v>
      </c>
    </row>
    <row r="214" spans="1:16" x14ac:dyDescent="0.25">
      <c r="A214" t="s">
        <v>799</v>
      </c>
      <c r="B214" t="s">
        <v>225</v>
      </c>
      <c r="C214" t="s">
        <v>402</v>
      </c>
      <c r="D214" t="s">
        <v>795</v>
      </c>
      <c r="E214" t="s">
        <v>800</v>
      </c>
      <c r="F214" t="s">
        <v>542</v>
      </c>
      <c r="G214" t="s">
        <v>786</v>
      </c>
      <c r="H214" t="s">
        <v>631</v>
      </c>
      <c r="I214" t="s">
        <v>647</v>
      </c>
      <c r="J214">
        <v>0.56100000000000005</v>
      </c>
      <c r="K214">
        <v>1.222</v>
      </c>
      <c r="L214">
        <v>1.4259999999999999</v>
      </c>
      <c r="M214">
        <v>0.56499999999999995</v>
      </c>
      <c r="N214">
        <v>0.91700000000000004</v>
      </c>
      <c r="O214" t="s">
        <v>609</v>
      </c>
      <c r="P214" t="s">
        <v>819</v>
      </c>
    </row>
    <row r="215" spans="1:16" x14ac:dyDescent="0.25">
      <c r="A215" t="s">
        <v>801</v>
      </c>
      <c r="B215" t="s">
        <v>225</v>
      </c>
      <c r="C215" t="s">
        <v>402</v>
      </c>
      <c r="D215" t="s">
        <v>795</v>
      </c>
      <c r="E215" t="s">
        <v>800</v>
      </c>
      <c r="F215" t="s">
        <v>542</v>
      </c>
      <c r="G215" t="s">
        <v>788</v>
      </c>
      <c r="H215" t="s">
        <v>631</v>
      </c>
      <c r="I215" t="s">
        <v>647</v>
      </c>
      <c r="J215">
        <v>0.95399999999999996</v>
      </c>
      <c r="K215">
        <v>0.63300000000000001</v>
      </c>
      <c r="L215">
        <v>1.0840000000000001</v>
      </c>
      <c r="M215">
        <v>0.317</v>
      </c>
      <c r="N215">
        <v>0.44600000000000001</v>
      </c>
      <c r="O215" t="s">
        <v>609</v>
      </c>
      <c r="P215" t="s">
        <v>819</v>
      </c>
    </row>
    <row r="216" spans="1:16" x14ac:dyDescent="0.25">
      <c r="A216" t="s">
        <v>802</v>
      </c>
      <c r="B216" t="s">
        <v>225</v>
      </c>
      <c r="C216" t="s">
        <v>402</v>
      </c>
      <c r="D216" t="s">
        <v>795</v>
      </c>
      <c r="E216" t="s">
        <v>800</v>
      </c>
      <c r="F216" t="s">
        <v>542</v>
      </c>
      <c r="G216" t="s">
        <v>795</v>
      </c>
      <c r="H216" t="s">
        <v>631</v>
      </c>
      <c r="I216" t="s">
        <v>647</v>
      </c>
      <c r="J216">
        <v>0.81599999999999995</v>
      </c>
      <c r="K216">
        <v>0.78600000000000003</v>
      </c>
      <c r="L216">
        <v>0.73899999999999999</v>
      </c>
      <c r="M216">
        <v>1.105</v>
      </c>
      <c r="N216">
        <v>0.63700000000000001</v>
      </c>
      <c r="O216" t="s">
        <v>609</v>
      </c>
      <c r="P216" t="s">
        <v>819</v>
      </c>
    </row>
    <row r="217" spans="1:16" x14ac:dyDescent="0.25">
      <c r="A217" t="s">
        <v>803</v>
      </c>
      <c r="B217" t="s">
        <v>225</v>
      </c>
      <c r="C217" t="s">
        <v>402</v>
      </c>
      <c r="D217" t="s">
        <v>795</v>
      </c>
      <c r="E217" t="s">
        <v>800</v>
      </c>
      <c r="F217" t="s">
        <v>542</v>
      </c>
      <c r="G217" t="s">
        <v>791</v>
      </c>
      <c r="H217" t="s">
        <v>631</v>
      </c>
      <c r="I217" t="s">
        <v>647</v>
      </c>
      <c r="J217">
        <v>0.80200000000000005</v>
      </c>
      <c r="K217">
        <v>0.85499999999999998</v>
      </c>
      <c r="L217">
        <v>0.747</v>
      </c>
      <c r="M217">
        <v>0.54300000000000004</v>
      </c>
      <c r="N217">
        <v>0.73799999999999999</v>
      </c>
      <c r="O217" t="s">
        <v>609</v>
      </c>
      <c r="P217" t="s">
        <v>819</v>
      </c>
    </row>
    <row r="218" spans="1:16" x14ac:dyDescent="0.25">
      <c r="A218" t="s">
        <v>804</v>
      </c>
      <c r="B218" t="s">
        <v>225</v>
      </c>
      <c r="C218" t="s">
        <v>402</v>
      </c>
      <c r="D218" t="s">
        <v>795</v>
      </c>
      <c r="E218" t="s">
        <v>800</v>
      </c>
      <c r="F218" t="s">
        <v>542</v>
      </c>
      <c r="G218" t="s">
        <v>798</v>
      </c>
      <c r="H218" t="s">
        <v>631</v>
      </c>
      <c r="I218" t="s">
        <v>647</v>
      </c>
      <c r="J218">
        <v>1.0149999999999999</v>
      </c>
      <c r="K218">
        <v>0.94799999999999995</v>
      </c>
      <c r="L218">
        <v>0.80600000000000005</v>
      </c>
      <c r="M218">
        <v>0.54600000000000004</v>
      </c>
      <c r="N218">
        <v>0.93300000000000005</v>
      </c>
      <c r="O218" t="s">
        <v>609</v>
      </c>
      <c r="P218" t="s">
        <v>819</v>
      </c>
    </row>
    <row r="219" spans="1:16" x14ac:dyDescent="0.25">
      <c r="A219" t="s">
        <v>805</v>
      </c>
      <c r="B219" t="s">
        <v>225</v>
      </c>
      <c r="C219" t="s">
        <v>402</v>
      </c>
      <c r="D219" t="s">
        <v>788</v>
      </c>
      <c r="E219" t="s">
        <v>806</v>
      </c>
      <c r="F219" t="s">
        <v>542</v>
      </c>
      <c r="G219" t="s">
        <v>786</v>
      </c>
      <c r="H219" t="s">
        <v>631</v>
      </c>
      <c r="I219" t="s">
        <v>647</v>
      </c>
      <c r="J219">
        <v>0.75800000000000001</v>
      </c>
      <c r="K219">
        <v>0.94899999999999995</v>
      </c>
      <c r="L219">
        <v>0.50800000000000001</v>
      </c>
      <c r="M219">
        <v>0.74199999999999999</v>
      </c>
      <c r="N219">
        <v>0.64900000000000002</v>
      </c>
      <c r="O219" t="s">
        <v>609</v>
      </c>
      <c r="P219" t="s">
        <v>819</v>
      </c>
    </row>
    <row r="220" spans="1:16" x14ac:dyDescent="0.25">
      <c r="A220" t="s">
        <v>807</v>
      </c>
      <c r="B220" t="s">
        <v>225</v>
      </c>
      <c r="C220" t="s">
        <v>402</v>
      </c>
      <c r="D220" t="s">
        <v>788</v>
      </c>
      <c r="E220" t="s">
        <v>806</v>
      </c>
      <c r="F220" t="s">
        <v>542</v>
      </c>
      <c r="G220" t="s">
        <v>788</v>
      </c>
      <c r="H220" t="s">
        <v>631</v>
      </c>
      <c r="I220" t="s">
        <v>647</v>
      </c>
      <c r="J220">
        <v>0.56000000000000005</v>
      </c>
      <c r="K220">
        <v>0.27700000000000002</v>
      </c>
      <c r="L220">
        <v>0.89700000000000002</v>
      </c>
      <c r="M220">
        <v>1.1579999999999999</v>
      </c>
      <c r="N220">
        <v>0.90800000000000003</v>
      </c>
      <c r="O220" t="s">
        <v>609</v>
      </c>
      <c r="P220" t="s">
        <v>819</v>
      </c>
    </row>
    <row r="221" spans="1:16" x14ac:dyDescent="0.25">
      <c r="A221" t="s">
        <v>808</v>
      </c>
      <c r="B221" t="s">
        <v>225</v>
      </c>
      <c r="C221" t="s">
        <v>402</v>
      </c>
      <c r="D221" t="s">
        <v>788</v>
      </c>
      <c r="E221" t="s">
        <v>806</v>
      </c>
      <c r="F221" t="s">
        <v>542</v>
      </c>
      <c r="G221" t="s">
        <v>795</v>
      </c>
      <c r="H221" t="s">
        <v>631</v>
      </c>
      <c r="I221" t="s">
        <v>647</v>
      </c>
      <c r="J221">
        <v>0.65800000000000003</v>
      </c>
      <c r="K221">
        <v>0.89800000000000002</v>
      </c>
      <c r="L221">
        <v>0.79400000000000004</v>
      </c>
      <c r="M221">
        <v>0.38100000000000001</v>
      </c>
      <c r="N221">
        <v>0.995</v>
      </c>
      <c r="O221" t="s">
        <v>609</v>
      </c>
      <c r="P221" t="s">
        <v>819</v>
      </c>
    </row>
    <row r="222" spans="1:16" x14ac:dyDescent="0.25">
      <c r="A222" t="s">
        <v>809</v>
      </c>
      <c r="B222" t="s">
        <v>225</v>
      </c>
      <c r="C222" t="s">
        <v>402</v>
      </c>
      <c r="D222" t="s">
        <v>788</v>
      </c>
      <c r="E222" t="s">
        <v>806</v>
      </c>
      <c r="F222" t="s">
        <v>542</v>
      </c>
      <c r="G222" t="s">
        <v>791</v>
      </c>
      <c r="H222" t="s">
        <v>631</v>
      </c>
      <c r="I222" t="s">
        <v>647</v>
      </c>
      <c r="J222">
        <v>0.80900000000000005</v>
      </c>
      <c r="K222">
        <v>0.44700000000000001</v>
      </c>
      <c r="L222">
        <v>0.80800000000000005</v>
      </c>
      <c r="M222">
        <v>1.248</v>
      </c>
      <c r="N222">
        <v>0.71199999999999997</v>
      </c>
      <c r="O222" t="s">
        <v>609</v>
      </c>
      <c r="P222" t="s">
        <v>819</v>
      </c>
    </row>
    <row r="223" spans="1:16" x14ac:dyDescent="0.25">
      <c r="A223" t="s">
        <v>810</v>
      </c>
      <c r="B223" t="s">
        <v>225</v>
      </c>
      <c r="C223" t="s">
        <v>402</v>
      </c>
      <c r="D223" t="s">
        <v>788</v>
      </c>
      <c r="E223" t="s">
        <v>806</v>
      </c>
      <c r="F223" t="s">
        <v>542</v>
      </c>
      <c r="G223" t="s">
        <v>798</v>
      </c>
      <c r="H223" t="s">
        <v>631</v>
      </c>
      <c r="I223" t="s">
        <v>647</v>
      </c>
      <c r="J223">
        <v>1.0429999999999999</v>
      </c>
      <c r="K223">
        <v>0.82199999999999995</v>
      </c>
      <c r="L223">
        <v>1.089</v>
      </c>
      <c r="M223">
        <v>1.34</v>
      </c>
      <c r="N223">
        <v>0.84</v>
      </c>
      <c r="O223" t="s">
        <v>609</v>
      </c>
      <c r="P223" t="s">
        <v>819</v>
      </c>
    </row>
    <row r="224" spans="1:16" x14ac:dyDescent="0.25">
      <c r="A224" t="s">
        <v>805</v>
      </c>
      <c r="B224" t="s">
        <v>225</v>
      </c>
      <c r="C224" t="s">
        <v>402</v>
      </c>
      <c r="D224" t="s">
        <v>788</v>
      </c>
      <c r="E224" t="s">
        <v>806</v>
      </c>
      <c r="F224" t="s">
        <v>597</v>
      </c>
      <c r="G224" t="s">
        <v>786</v>
      </c>
      <c r="H224" t="s">
        <v>631</v>
      </c>
      <c r="I224" t="s">
        <v>647</v>
      </c>
      <c r="J224">
        <v>1.101</v>
      </c>
      <c r="K224">
        <v>1.1499999999999999</v>
      </c>
      <c r="L224">
        <v>0.879</v>
      </c>
      <c r="M224">
        <v>1.175</v>
      </c>
      <c r="N224">
        <v>0.56699999999999995</v>
      </c>
      <c r="O224" t="s">
        <v>609</v>
      </c>
      <c r="P224" t="s">
        <v>819</v>
      </c>
    </row>
    <row r="225" spans="1:16" x14ac:dyDescent="0.25">
      <c r="A225" t="s">
        <v>807</v>
      </c>
      <c r="B225" t="s">
        <v>225</v>
      </c>
      <c r="C225" t="s">
        <v>402</v>
      </c>
      <c r="D225" t="s">
        <v>788</v>
      </c>
      <c r="E225" t="s">
        <v>806</v>
      </c>
      <c r="F225" t="s">
        <v>597</v>
      </c>
      <c r="G225" t="s">
        <v>788</v>
      </c>
      <c r="H225" t="s">
        <v>631</v>
      </c>
      <c r="I225" t="s">
        <v>647</v>
      </c>
      <c r="J225">
        <v>2.5219999999999998</v>
      </c>
      <c r="K225">
        <v>2.0419999999999998</v>
      </c>
      <c r="L225">
        <v>1.0780000000000001</v>
      </c>
      <c r="M225">
        <v>1.5620000000000001</v>
      </c>
      <c r="N225">
        <v>0.40600000000000003</v>
      </c>
      <c r="O225" t="s">
        <v>609</v>
      </c>
      <c r="P225" t="s">
        <v>819</v>
      </c>
    </row>
    <row r="226" spans="1:16" x14ac:dyDescent="0.25">
      <c r="A226" t="s">
        <v>808</v>
      </c>
      <c r="B226" t="s">
        <v>225</v>
      </c>
      <c r="C226" t="s">
        <v>402</v>
      </c>
      <c r="D226" t="s">
        <v>788</v>
      </c>
      <c r="E226" t="s">
        <v>806</v>
      </c>
      <c r="F226" t="s">
        <v>597</v>
      </c>
      <c r="G226" t="s">
        <v>795</v>
      </c>
      <c r="H226" t="s">
        <v>631</v>
      </c>
      <c r="I226" t="s">
        <v>647</v>
      </c>
      <c r="J226">
        <v>0.77400000000000002</v>
      </c>
      <c r="K226">
        <v>1.3560000000000001</v>
      </c>
      <c r="L226">
        <v>1.19</v>
      </c>
      <c r="M226">
        <v>0.36099999999999999</v>
      </c>
      <c r="N226">
        <v>0.81299999999999994</v>
      </c>
      <c r="O226" t="s">
        <v>609</v>
      </c>
      <c r="P226" t="s">
        <v>819</v>
      </c>
    </row>
    <row r="227" spans="1:16" x14ac:dyDescent="0.25">
      <c r="A227" t="s">
        <v>809</v>
      </c>
      <c r="B227" t="s">
        <v>225</v>
      </c>
      <c r="C227" t="s">
        <v>402</v>
      </c>
      <c r="D227" t="s">
        <v>788</v>
      </c>
      <c r="E227" t="s">
        <v>806</v>
      </c>
      <c r="F227" t="s">
        <v>597</v>
      </c>
      <c r="G227" t="s">
        <v>791</v>
      </c>
      <c r="H227" t="s">
        <v>631</v>
      </c>
      <c r="I227" t="s">
        <v>647</v>
      </c>
      <c r="J227">
        <v>1.869</v>
      </c>
      <c r="K227">
        <v>1.0740000000000001</v>
      </c>
      <c r="L227">
        <v>1.3919999999999999</v>
      </c>
      <c r="M227">
        <v>2.11</v>
      </c>
      <c r="N227">
        <v>0.877</v>
      </c>
      <c r="O227" t="s">
        <v>609</v>
      </c>
      <c r="P227" t="s">
        <v>819</v>
      </c>
    </row>
    <row r="228" spans="1:16" x14ac:dyDescent="0.25">
      <c r="A228" t="s">
        <v>810</v>
      </c>
      <c r="B228" t="s">
        <v>225</v>
      </c>
      <c r="C228" t="s">
        <v>402</v>
      </c>
      <c r="D228" t="s">
        <v>788</v>
      </c>
      <c r="E228" t="s">
        <v>806</v>
      </c>
      <c r="F228" t="s">
        <v>597</v>
      </c>
      <c r="G228" t="s">
        <v>798</v>
      </c>
      <c r="H228" t="s">
        <v>631</v>
      </c>
      <c r="I228" t="s">
        <v>647</v>
      </c>
      <c r="J228">
        <v>0.79200000000000004</v>
      </c>
      <c r="K228">
        <v>0.79100000000000004</v>
      </c>
      <c r="L228">
        <v>0.32100000000000001</v>
      </c>
      <c r="M228">
        <v>0.69799999999999995</v>
      </c>
      <c r="N228">
        <v>0.38100000000000001</v>
      </c>
      <c r="O228" t="s">
        <v>609</v>
      </c>
      <c r="P228" t="s">
        <v>819</v>
      </c>
    </row>
    <row r="229" spans="1:16" x14ac:dyDescent="0.25">
      <c r="A229" t="s">
        <v>811</v>
      </c>
      <c r="B229" t="s">
        <v>225</v>
      </c>
      <c r="C229" t="s">
        <v>402</v>
      </c>
      <c r="D229" t="s">
        <v>786</v>
      </c>
      <c r="E229" t="s">
        <v>812</v>
      </c>
      <c r="F229" t="s">
        <v>542</v>
      </c>
      <c r="G229" t="s">
        <v>798</v>
      </c>
      <c r="H229" t="s">
        <v>631</v>
      </c>
      <c r="I229" t="s">
        <v>647</v>
      </c>
      <c r="J229">
        <v>1.131</v>
      </c>
      <c r="K229">
        <v>0.33900000000000002</v>
      </c>
      <c r="L229">
        <v>0.61</v>
      </c>
      <c r="M229">
        <v>0.84499999999999997</v>
      </c>
      <c r="N229">
        <v>0.77</v>
      </c>
      <c r="O229" t="s">
        <v>609</v>
      </c>
      <c r="P229" t="s">
        <v>819</v>
      </c>
    </row>
    <row r="230" spans="1:16" x14ac:dyDescent="0.25">
      <c r="A230" t="s">
        <v>813</v>
      </c>
      <c r="B230" t="s">
        <v>225</v>
      </c>
      <c r="C230" t="s">
        <v>402</v>
      </c>
      <c r="D230" t="s">
        <v>786</v>
      </c>
      <c r="E230" t="s">
        <v>812</v>
      </c>
      <c r="F230" t="s">
        <v>542</v>
      </c>
      <c r="G230" t="s">
        <v>791</v>
      </c>
      <c r="H230" t="s">
        <v>631</v>
      </c>
      <c r="I230" t="s">
        <v>647</v>
      </c>
      <c r="J230">
        <v>1.0629999999999999</v>
      </c>
      <c r="K230">
        <v>0.76300000000000001</v>
      </c>
      <c r="L230">
        <v>0.871</v>
      </c>
      <c r="M230">
        <v>0.47</v>
      </c>
      <c r="N230">
        <v>0.99099999999999999</v>
      </c>
      <c r="O230" t="s">
        <v>609</v>
      </c>
      <c r="P230" t="s">
        <v>819</v>
      </c>
    </row>
    <row r="231" spans="1:16" x14ac:dyDescent="0.25">
      <c r="A231" t="s">
        <v>814</v>
      </c>
      <c r="B231" t="s">
        <v>225</v>
      </c>
      <c r="C231" t="s">
        <v>402</v>
      </c>
      <c r="D231" t="s">
        <v>786</v>
      </c>
      <c r="E231" t="s">
        <v>812</v>
      </c>
      <c r="F231" t="s">
        <v>542</v>
      </c>
      <c r="G231" t="s">
        <v>795</v>
      </c>
      <c r="H231" t="s">
        <v>631</v>
      </c>
      <c r="I231" t="s">
        <v>647</v>
      </c>
      <c r="J231">
        <v>1.266</v>
      </c>
      <c r="K231">
        <v>0.63900000000000001</v>
      </c>
      <c r="L231">
        <v>0.71799999999999997</v>
      </c>
      <c r="M231">
        <v>0.59299999999999997</v>
      </c>
      <c r="N231">
        <v>0.54200000000000004</v>
      </c>
      <c r="O231" t="s">
        <v>609</v>
      </c>
      <c r="P231" t="s">
        <v>819</v>
      </c>
    </row>
    <row r="232" spans="1:16" x14ac:dyDescent="0.25">
      <c r="A232" t="s">
        <v>815</v>
      </c>
      <c r="B232" t="s">
        <v>225</v>
      </c>
      <c r="C232" t="s">
        <v>402</v>
      </c>
      <c r="D232" t="s">
        <v>786</v>
      </c>
      <c r="E232" t="s">
        <v>812</v>
      </c>
      <c r="F232" t="s">
        <v>542</v>
      </c>
      <c r="G232" t="s">
        <v>788</v>
      </c>
      <c r="H232" t="s">
        <v>631</v>
      </c>
      <c r="I232" t="s">
        <v>647</v>
      </c>
      <c r="J232">
        <v>1.1479999999999999</v>
      </c>
      <c r="K232">
        <v>0.82099999999999995</v>
      </c>
      <c r="L232">
        <v>0.51500000000000001</v>
      </c>
      <c r="M232">
        <v>0.41399999999999998</v>
      </c>
      <c r="N232">
        <v>0.47899999999999998</v>
      </c>
      <c r="O232" t="s">
        <v>609</v>
      </c>
      <c r="P232" t="s">
        <v>819</v>
      </c>
    </row>
    <row r="233" spans="1:16" x14ac:dyDescent="0.25">
      <c r="A233" t="s">
        <v>816</v>
      </c>
      <c r="B233" t="s">
        <v>225</v>
      </c>
      <c r="C233" t="s">
        <v>402</v>
      </c>
      <c r="D233" t="s">
        <v>786</v>
      </c>
      <c r="E233" t="s">
        <v>812</v>
      </c>
      <c r="F233" t="s">
        <v>542</v>
      </c>
      <c r="G233" t="s">
        <v>786</v>
      </c>
      <c r="H233" t="s">
        <v>631</v>
      </c>
      <c r="I233" t="s">
        <v>647</v>
      </c>
      <c r="J233">
        <v>1.8140000000000001</v>
      </c>
      <c r="K233">
        <v>0.74099999999999999</v>
      </c>
      <c r="L233">
        <v>1.4630000000000001</v>
      </c>
      <c r="M233">
        <v>1.7509999999999999</v>
      </c>
      <c r="N233">
        <v>1.252</v>
      </c>
      <c r="O233" t="s">
        <v>609</v>
      </c>
      <c r="P233" t="s">
        <v>819</v>
      </c>
    </row>
    <row r="234" spans="1:16" x14ac:dyDescent="0.25">
      <c r="A234" t="s">
        <v>816</v>
      </c>
      <c r="B234" t="s">
        <v>225</v>
      </c>
      <c r="C234" t="s">
        <v>402</v>
      </c>
      <c r="D234" t="s">
        <v>786</v>
      </c>
      <c r="E234" t="s">
        <v>812</v>
      </c>
      <c r="F234" t="s">
        <v>542</v>
      </c>
      <c r="G234" t="s">
        <v>786</v>
      </c>
      <c r="H234" t="s">
        <v>631</v>
      </c>
      <c r="I234" t="s">
        <v>750</v>
      </c>
      <c r="J234">
        <v>0.77300000000000002</v>
      </c>
      <c r="K234">
        <v>0.35299999999999998</v>
      </c>
      <c r="L234">
        <v>0.60199999999999998</v>
      </c>
      <c r="M234">
        <v>0.71199999999999997</v>
      </c>
      <c r="N234">
        <v>0.58899999999999997</v>
      </c>
      <c r="O234" t="s">
        <v>609</v>
      </c>
      <c r="P234" t="s">
        <v>819</v>
      </c>
    </row>
    <row r="235" spans="1:16" x14ac:dyDescent="0.25">
      <c r="A235" t="s">
        <v>809</v>
      </c>
      <c r="B235" t="s">
        <v>225</v>
      </c>
      <c r="C235" t="s">
        <v>402</v>
      </c>
      <c r="D235" t="s">
        <v>788</v>
      </c>
      <c r="E235" t="s">
        <v>806</v>
      </c>
      <c r="F235" t="s">
        <v>542</v>
      </c>
      <c r="G235" t="s">
        <v>791</v>
      </c>
      <c r="H235" t="s">
        <v>631</v>
      </c>
      <c r="I235" t="s">
        <v>750</v>
      </c>
      <c r="J235">
        <v>0.38800000000000001</v>
      </c>
      <c r="K235">
        <v>0.17399999999999999</v>
      </c>
      <c r="L235">
        <v>0.30099999999999999</v>
      </c>
      <c r="M235">
        <v>0.44800000000000001</v>
      </c>
      <c r="N235">
        <v>0.32400000000000001</v>
      </c>
      <c r="O235" t="s">
        <v>609</v>
      </c>
      <c r="P235" t="s">
        <v>819</v>
      </c>
    </row>
    <row r="236" spans="1:16" x14ac:dyDescent="0.25">
      <c r="A236" t="s">
        <v>808</v>
      </c>
      <c r="B236" t="s">
        <v>225</v>
      </c>
      <c r="C236" t="s">
        <v>402</v>
      </c>
      <c r="D236" t="s">
        <v>788</v>
      </c>
      <c r="E236" t="s">
        <v>806</v>
      </c>
      <c r="F236" t="s">
        <v>542</v>
      </c>
      <c r="G236" t="s">
        <v>795</v>
      </c>
      <c r="H236" t="s">
        <v>631</v>
      </c>
      <c r="I236" t="s">
        <v>750</v>
      </c>
      <c r="J236">
        <v>0.29899999999999999</v>
      </c>
      <c r="K236">
        <v>0.39600000000000002</v>
      </c>
      <c r="L236">
        <v>0.316</v>
      </c>
      <c r="M236">
        <v>0.182</v>
      </c>
      <c r="N236">
        <v>0.40500000000000003</v>
      </c>
      <c r="O236" t="s">
        <v>609</v>
      </c>
      <c r="P236" t="s">
        <v>819</v>
      </c>
    </row>
    <row r="237" spans="1:16" x14ac:dyDescent="0.25">
      <c r="A237" t="s">
        <v>807</v>
      </c>
      <c r="B237" t="s">
        <v>225</v>
      </c>
      <c r="C237" t="s">
        <v>402</v>
      </c>
      <c r="D237" t="s">
        <v>788</v>
      </c>
      <c r="E237" t="s">
        <v>806</v>
      </c>
      <c r="F237" t="s">
        <v>542</v>
      </c>
      <c r="G237" t="s">
        <v>788</v>
      </c>
      <c r="H237" t="s">
        <v>631</v>
      </c>
      <c r="I237" t="s">
        <v>750</v>
      </c>
      <c r="J237">
        <v>0.217</v>
      </c>
      <c r="K237">
        <v>0.113</v>
      </c>
      <c r="L237">
        <v>0.40600000000000003</v>
      </c>
      <c r="M237">
        <v>0.53100000000000003</v>
      </c>
      <c r="N237">
        <v>0.39600000000000002</v>
      </c>
      <c r="O237" t="s">
        <v>609</v>
      </c>
      <c r="P237" t="s">
        <v>819</v>
      </c>
    </row>
    <row r="238" spans="1:16" x14ac:dyDescent="0.25">
      <c r="A238" t="s">
        <v>805</v>
      </c>
      <c r="B238" t="s">
        <v>225</v>
      </c>
      <c r="C238" t="s">
        <v>402</v>
      </c>
      <c r="D238" t="s">
        <v>788</v>
      </c>
      <c r="E238" t="s">
        <v>806</v>
      </c>
      <c r="F238" t="s">
        <v>542</v>
      </c>
      <c r="G238" t="s">
        <v>786</v>
      </c>
      <c r="H238" t="s">
        <v>631</v>
      </c>
      <c r="I238" t="s">
        <v>750</v>
      </c>
      <c r="J238">
        <v>0.33200000000000002</v>
      </c>
      <c r="K238">
        <v>0.40100000000000002</v>
      </c>
      <c r="L238">
        <v>0.23100000000000001</v>
      </c>
      <c r="M238">
        <v>0.313</v>
      </c>
      <c r="N238">
        <v>0.26700000000000002</v>
      </c>
      <c r="O238" t="s">
        <v>609</v>
      </c>
      <c r="P238" t="s">
        <v>819</v>
      </c>
    </row>
    <row r="239" spans="1:16" x14ac:dyDescent="0.25">
      <c r="A239" t="s">
        <v>803</v>
      </c>
      <c r="B239" t="s">
        <v>225</v>
      </c>
      <c r="C239" t="s">
        <v>402</v>
      </c>
      <c r="D239" t="s">
        <v>795</v>
      </c>
      <c r="E239" t="s">
        <v>800</v>
      </c>
      <c r="F239" t="s">
        <v>542</v>
      </c>
      <c r="G239" t="s">
        <v>791</v>
      </c>
      <c r="H239" t="s">
        <v>631</v>
      </c>
      <c r="I239" t="s">
        <v>750</v>
      </c>
      <c r="J239">
        <v>0.32100000000000001</v>
      </c>
      <c r="K239">
        <v>0.35899999999999999</v>
      </c>
      <c r="L239">
        <v>0.29599999999999999</v>
      </c>
      <c r="M239">
        <v>0.20799999999999999</v>
      </c>
      <c r="N239">
        <v>0.28899999999999998</v>
      </c>
      <c r="O239" t="s">
        <v>609</v>
      </c>
      <c r="P239" t="s">
        <v>819</v>
      </c>
    </row>
    <row r="240" spans="1:16" x14ac:dyDescent="0.25">
      <c r="A240" t="s">
        <v>804</v>
      </c>
      <c r="B240" t="s">
        <v>225</v>
      </c>
      <c r="C240" t="s">
        <v>402</v>
      </c>
      <c r="D240" t="s">
        <v>795</v>
      </c>
      <c r="E240" t="s">
        <v>800</v>
      </c>
      <c r="F240" t="s">
        <v>542</v>
      </c>
      <c r="G240" t="s">
        <v>798</v>
      </c>
      <c r="H240" t="s">
        <v>631</v>
      </c>
      <c r="I240" t="s">
        <v>750</v>
      </c>
      <c r="J240">
        <v>0.437</v>
      </c>
      <c r="K240">
        <v>0.41499999999999998</v>
      </c>
      <c r="L240">
        <v>0.309</v>
      </c>
      <c r="M240">
        <v>0.20799999999999999</v>
      </c>
      <c r="N240">
        <v>0.38800000000000001</v>
      </c>
      <c r="O240" t="s">
        <v>609</v>
      </c>
      <c r="P240" t="s">
        <v>819</v>
      </c>
    </row>
    <row r="241" spans="1:16" x14ac:dyDescent="0.25">
      <c r="A241" t="s">
        <v>810</v>
      </c>
      <c r="B241" t="s">
        <v>225</v>
      </c>
      <c r="C241" t="s">
        <v>402</v>
      </c>
      <c r="D241" t="s">
        <v>788</v>
      </c>
      <c r="E241" t="s">
        <v>806</v>
      </c>
      <c r="F241" t="s">
        <v>542</v>
      </c>
      <c r="G241" t="s">
        <v>798</v>
      </c>
      <c r="H241" t="s">
        <v>631</v>
      </c>
      <c r="I241" t="s">
        <v>750</v>
      </c>
      <c r="J241">
        <v>0.46899999999999997</v>
      </c>
      <c r="K241">
        <v>0.32800000000000001</v>
      </c>
      <c r="L241">
        <v>0.49099999999999999</v>
      </c>
      <c r="M241">
        <v>0.54300000000000004</v>
      </c>
      <c r="N241">
        <v>0.38200000000000001</v>
      </c>
      <c r="O241" t="s">
        <v>609</v>
      </c>
      <c r="P241" t="s">
        <v>819</v>
      </c>
    </row>
    <row r="242" spans="1:16" x14ac:dyDescent="0.25">
      <c r="A242" t="s">
        <v>805</v>
      </c>
      <c r="B242" t="s">
        <v>225</v>
      </c>
      <c r="C242" t="s">
        <v>402</v>
      </c>
      <c r="D242" t="s">
        <v>788</v>
      </c>
      <c r="E242" t="s">
        <v>806</v>
      </c>
      <c r="F242" t="s">
        <v>597</v>
      </c>
      <c r="G242" t="s">
        <v>786</v>
      </c>
      <c r="H242" t="s">
        <v>631</v>
      </c>
      <c r="I242" t="s">
        <v>750</v>
      </c>
      <c r="J242">
        <v>0.53600000000000003</v>
      </c>
      <c r="K242">
        <v>0.51500000000000001</v>
      </c>
      <c r="L242">
        <v>0.41199999999999998</v>
      </c>
      <c r="M242">
        <v>0.53200000000000003</v>
      </c>
      <c r="N242">
        <v>0.26200000000000001</v>
      </c>
      <c r="O242" t="s">
        <v>609</v>
      </c>
      <c r="P242" t="s">
        <v>819</v>
      </c>
    </row>
    <row r="243" spans="1:16" x14ac:dyDescent="0.25">
      <c r="A243" t="s">
        <v>807</v>
      </c>
      <c r="B243" t="s">
        <v>225</v>
      </c>
      <c r="C243" t="s">
        <v>402</v>
      </c>
      <c r="D243" t="s">
        <v>788</v>
      </c>
      <c r="E243" t="s">
        <v>806</v>
      </c>
      <c r="F243" t="s">
        <v>597</v>
      </c>
      <c r="G243" t="s">
        <v>788</v>
      </c>
      <c r="H243" t="s">
        <v>631</v>
      </c>
      <c r="I243" t="s">
        <v>750</v>
      </c>
      <c r="J243">
        <v>1.129</v>
      </c>
      <c r="K243">
        <v>0.8</v>
      </c>
      <c r="L243">
        <v>0.46899999999999997</v>
      </c>
      <c r="M243">
        <v>0.65500000000000003</v>
      </c>
      <c r="N243">
        <v>0.182</v>
      </c>
      <c r="O243" t="s">
        <v>609</v>
      </c>
      <c r="P243" t="s">
        <v>819</v>
      </c>
    </row>
    <row r="244" spans="1:16" x14ac:dyDescent="0.25">
      <c r="A244" t="s">
        <v>808</v>
      </c>
      <c r="B244" t="s">
        <v>225</v>
      </c>
      <c r="C244" t="s">
        <v>402</v>
      </c>
      <c r="D244" t="s">
        <v>788</v>
      </c>
      <c r="E244" t="s">
        <v>806</v>
      </c>
      <c r="F244" t="s">
        <v>597</v>
      </c>
      <c r="G244" t="s">
        <v>795</v>
      </c>
      <c r="H244" t="s">
        <v>631</v>
      </c>
      <c r="I244" t="s">
        <v>750</v>
      </c>
      <c r="J244">
        <v>0.32</v>
      </c>
      <c r="K244">
        <v>0.68200000000000005</v>
      </c>
      <c r="L244">
        <v>0.64200000000000002</v>
      </c>
      <c r="M244">
        <v>0.19700000000000001</v>
      </c>
      <c r="N244">
        <v>0.372</v>
      </c>
      <c r="O244" t="s">
        <v>609</v>
      </c>
      <c r="P244" t="s">
        <v>819</v>
      </c>
    </row>
    <row r="245" spans="1:16" x14ac:dyDescent="0.25">
      <c r="A245" t="s">
        <v>809</v>
      </c>
      <c r="B245" t="s">
        <v>225</v>
      </c>
      <c r="C245" t="s">
        <v>402</v>
      </c>
      <c r="D245" t="s">
        <v>788</v>
      </c>
      <c r="E245" t="s">
        <v>806</v>
      </c>
      <c r="F245" t="s">
        <v>597</v>
      </c>
      <c r="G245" t="s">
        <v>791</v>
      </c>
      <c r="H245" t="s">
        <v>631</v>
      </c>
      <c r="I245" t="s">
        <v>750</v>
      </c>
      <c r="J245">
        <v>0.92100000000000004</v>
      </c>
      <c r="K245">
        <v>0.53800000000000003</v>
      </c>
      <c r="L245">
        <v>0.61499999999999999</v>
      </c>
      <c r="M245">
        <v>1.054</v>
      </c>
      <c r="N245">
        <v>0.34899999999999998</v>
      </c>
      <c r="O245" t="s">
        <v>609</v>
      </c>
      <c r="P245" t="s">
        <v>819</v>
      </c>
    </row>
    <row r="246" spans="1:16" x14ac:dyDescent="0.25">
      <c r="A246" t="s">
        <v>810</v>
      </c>
      <c r="B246" t="s">
        <v>225</v>
      </c>
      <c r="C246" t="s">
        <v>402</v>
      </c>
      <c r="D246" t="s">
        <v>788</v>
      </c>
      <c r="E246" t="s">
        <v>806</v>
      </c>
      <c r="F246" t="s">
        <v>597</v>
      </c>
      <c r="G246" t="s">
        <v>798</v>
      </c>
      <c r="H246" t="s">
        <v>631</v>
      </c>
      <c r="I246" t="s">
        <v>750</v>
      </c>
      <c r="J246">
        <v>0.28599999999999998</v>
      </c>
      <c r="K246">
        <v>0.28799999999999998</v>
      </c>
      <c r="L246">
        <v>9.8000000000000004E-2</v>
      </c>
      <c r="M246">
        <v>0.27800000000000002</v>
      </c>
      <c r="N246">
        <v>0.14099999999999999</v>
      </c>
      <c r="O246" t="s">
        <v>609</v>
      </c>
      <c r="P246" t="s">
        <v>819</v>
      </c>
    </row>
    <row r="247" spans="1:16" x14ac:dyDescent="0.25">
      <c r="A247" t="s">
        <v>811</v>
      </c>
      <c r="B247" t="s">
        <v>225</v>
      </c>
      <c r="C247" t="s">
        <v>402</v>
      </c>
      <c r="D247" t="s">
        <v>786</v>
      </c>
      <c r="E247" t="s">
        <v>812</v>
      </c>
      <c r="F247" t="s">
        <v>542</v>
      </c>
      <c r="G247" t="s">
        <v>798</v>
      </c>
      <c r="H247" t="s">
        <v>631</v>
      </c>
      <c r="I247" t="s">
        <v>750</v>
      </c>
      <c r="J247">
        <v>0.45300000000000001</v>
      </c>
      <c r="K247">
        <v>0.14899999999999999</v>
      </c>
      <c r="L247">
        <v>0.26700000000000002</v>
      </c>
      <c r="M247">
        <v>0.41099999999999998</v>
      </c>
      <c r="N247">
        <v>0.32900000000000001</v>
      </c>
      <c r="O247" t="s">
        <v>609</v>
      </c>
      <c r="P247" t="s">
        <v>819</v>
      </c>
    </row>
    <row r="248" spans="1:16" x14ac:dyDescent="0.25">
      <c r="A248" t="s">
        <v>813</v>
      </c>
      <c r="B248" t="s">
        <v>225</v>
      </c>
      <c r="C248" t="s">
        <v>402</v>
      </c>
      <c r="D248" t="s">
        <v>786</v>
      </c>
      <c r="E248" t="s">
        <v>812</v>
      </c>
      <c r="F248" t="s">
        <v>542</v>
      </c>
      <c r="G248" t="s">
        <v>791</v>
      </c>
      <c r="H248" t="s">
        <v>631</v>
      </c>
      <c r="I248" t="s">
        <v>750</v>
      </c>
      <c r="J248">
        <v>0.49299999999999999</v>
      </c>
      <c r="K248">
        <v>0.35799999999999998</v>
      </c>
      <c r="L248">
        <v>0.34200000000000003</v>
      </c>
      <c r="M248">
        <v>0.216</v>
      </c>
      <c r="N248">
        <v>0.379</v>
      </c>
      <c r="O248" t="s">
        <v>609</v>
      </c>
      <c r="P248" t="s">
        <v>819</v>
      </c>
    </row>
    <row r="249" spans="1:16" x14ac:dyDescent="0.25">
      <c r="A249" t="s">
        <v>814</v>
      </c>
      <c r="B249" t="s">
        <v>225</v>
      </c>
      <c r="C249" t="s">
        <v>402</v>
      </c>
      <c r="D249" t="s">
        <v>786</v>
      </c>
      <c r="E249" t="s">
        <v>812</v>
      </c>
      <c r="F249" t="s">
        <v>542</v>
      </c>
      <c r="G249" t="s">
        <v>795</v>
      </c>
      <c r="H249" t="s">
        <v>631</v>
      </c>
      <c r="I249" t="s">
        <v>750</v>
      </c>
      <c r="J249">
        <v>0.499</v>
      </c>
      <c r="K249">
        <v>0.26200000000000001</v>
      </c>
      <c r="L249">
        <v>0.27600000000000002</v>
      </c>
      <c r="M249">
        <v>0.23100000000000001</v>
      </c>
      <c r="N249">
        <v>0.22500000000000001</v>
      </c>
      <c r="O249" t="s">
        <v>609</v>
      </c>
      <c r="P249" t="s">
        <v>819</v>
      </c>
    </row>
    <row r="250" spans="1:16" x14ac:dyDescent="0.25">
      <c r="A250" t="s">
        <v>815</v>
      </c>
      <c r="B250" t="s">
        <v>225</v>
      </c>
      <c r="C250" t="s">
        <v>402</v>
      </c>
      <c r="D250" t="s">
        <v>786</v>
      </c>
      <c r="E250" t="s">
        <v>812</v>
      </c>
      <c r="F250" t="s">
        <v>542</v>
      </c>
      <c r="G250" t="s">
        <v>788</v>
      </c>
      <c r="H250" t="s">
        <v>631</v>
      </c>
      <c r="I250" t="s">
        <v>750</v>
      </c>
      <c r="J250">
        <v>0.45800000000000002</v>
      </c>
      <c r="K250">
        <v>0.38</v>
      </c>
      <c r="L250">
        <v>0.23300000000000001</v>
      </c>
      <c r="M250">
        <v>0.20699999999999999</v>
      </c>
      <c r="N250">
        <v>0.19700000000000001</v>
      </c>
      <c r="O250" t="s">
        <v>609</v>
      </c>
      <c r="P250" t="s">
        <v>819</v>
      </c>
    </row>
    <row r="251" spans="1:16" x14ac:dyDescent="0.25">
      <c r="A251" t="s">
        <v>790</v>
      </c>
      <c r="B251" t="s">
        <v>225</v>
      </c>
      <c r="C251" t="s">
        <v>402</v>
      </c>
      <c r="D251" t="s">
        <v>791</v>
      </c>
      <c r="E251" t="s">
        <v>792</v>
      </c>
      <c r="F251" t="s">
        <v>542</v>
      </c>
      <c r="G251" t="s">
        <v>786</v>
      </c>
      <c r="H251" t="s">
        <v>631</v>
      </c>
      <c r="I251" t="s">
        <v>750</v>
      </c>
      <c r="J251">
        <v>0.29199999999999998</v>
      </c>
      <c r="K251">
        <v>0.28399999999999997</v>
      </c>
      <c r="L251">
        <v>0.372</v>
      </c>
      <c r="M251">
        <v>0.254</v>
      </c>
      <c r="N251">
        <v>0.42099999999999999</v>
      </c>
      <c r="O251" t="s">
        <v>609</v>
      </c>
      <c r="P251" t="s">
        <v>819</v>
      </c>
    </row>
    <row r="252" spans="1:16" x14ac:dyDescent="0.25">
      <c r="A252" t="s">
        <v>793</v>
      </c>
      <c r="B252" t="s">
        <v>225</v>
      </c>
      <c r="C252" t="s">
        <v>402</v>
      </c>
      <c r="D252" t="s">
        <v>791</v>
      </c>
      <c r="E252" t="s">
        <v>792</v>
      </c>
      <c r="F252" t="s">
        <v>542</v>
      </c>
      <c r="G252" t="s">
        <v>788</v>
      </c>
      <c r="H252" t="s">
        <v>631</v>
      </c>
      <c r="I252" t="s">
        <v>750</v>
      </c>
      <c r="J252">
        <v>0.54400000000000004</v>
      </c>
      <c r="K252">
        <v>0.48599999999999999</v>
      </c>
      <c r="L252">
        <v>0.39600000000000002</v>
      </c>
      <c r="M252">
        <v>0.39200000000000002</v>
      </c>
      <c r="N252">
        <v>0.34399999999999997</v>
      </c>
      <c r="O252" t="s">
        <v>609</v>
      </c>
      <c r="P252" t="s">
        <v>819</v>
      </c>
    </row>
    <row r="253" spans="1:16" x14ac:dyDescent="0.25">
      <c r="A253" t="s">
        <v>794</v>
      </c>
      <c r="B253" t="s">
        <v>225</v>
      </c>
      <c r="C253" t="s">
        <v>402</v>
      </c>
      <c r="D253" t="s">
        <v>791</v>
      </c>
      <c r="E253" t="s">
        <v>792</v>
      </c>
      <c r="F253" t="s">
        <v>542</v>
      </c>
      <c r="G253" t="s">
        <v>795</v>
      </c>
      <c r="H253" t="s">
        <v>631</v>
      </c>
      <c r="I253" t="s">
        <v>750</v>
      </c>
      <c r="J253">
        <v>0.254</v>
      </c>
      <c r="K253">
        <v>0.253</v>
      </c>
      <c r="L253">
        <v>0.59899999999999998</v>
      </c>
      <c r="M253">
        <v>0.35499999999999998</v>
      </c>
      <c r="N253">
        <v>0.56999999999999995</v>
      </c>
      <c r="O253" t="s">
        <v>609</v>
      </c>
      <c r="P253" t="s">
        <v>819</v>
      </c>
    </row>
    <row r="254" spans="1:16" x14ac:dyDescent="0.25">
      <c r="A254" t="s">
        <v>796</v>
      </c>
      <c r="B254" t="s">
        <v>225</v>
      </c>
      <c r="C254" t="s">
        <v>402</v>
      </c>
      <c r="D254" t="s">
        <v>791</v>
      </c>
      <c r="E254" t="s">
        <v>792</v>
      </c>
      <c r="F254" t="s">
        <v>542</v>
      </c>
      <c r="G254" t="s">
        <v>791</v>
      </c>
      <c r="H254" t="s">
        <v>631</v>
      </c>
      <c r="I254" t="s">
        <v>750</v>
      </c>
      <c r="J254">
        <v>0.55500000000000005</v>
      </c>
      <c r="K254">
        <v>0.59499999999999997</v>
      </c>
      <c r="L254">
        <v>0.47499999999999998</v>
      </c>
      <c r="M254">
        <v>0.24099999999999999</v>
      </c>
      <c r="N254">
        <v>0.32800000000000001</v>
      </c>
      <c r="O254" t="s">
        <v>609</v>
      </c>
      <c r="P254" t="s">
        <v>819</v>
      </c>
    </row>
    <row r="255" spans="1:16" x14ac:dyDescent="0.25">
      <c r="A255" t="s">
        <v>797</v>
      </c>
      <c r="B255" t="s">
        <v>225</v>
      </c>
      <c r="C255" t="s">
        <v>402</v>
      </c>
      <c r="D255" t="s">
        <v>791</v>
      </c>
      <c r="E255" t="s">
        <v>792</v>
      </c>
      <c r="F255" t="s">
        <v>542</v>
      </c>
      <c r="G255" t="s">
        <v>798</v>
      </c>
      <c r="H255" t="s">
        <v>631</v>
      </c>
      <c r="I255" t="s">
        <v>750</v>
      </c>
      <c r="J255">
        <v>0.59199999999999997</v>
      </c>
      <c r="K255">
        <v>0.441</v>
      </c>
      <c r="L255">
        <v>0.46600000000000003</v>
      </c>
      <c r="M255">
        <v>0.28999999999999998</v>
      </c>
      <c r="N255">
        <v>0.73299999999999998</v>
      </c>
      <c r="O255" t="s">
        <v>609</v>
      </c>
      <c r="P255" t="s">
        <v>819</v>
      </c>
    </row>
    <row r="256" spans="1:16" x14ac:dyDescent="0.25">
      <c r="A256" t="s">
        <v>799</v>
      </c>
      <c r="B256" t="s">
        <v>225</v>
      </c>
      <c r="C256" t="s">
        <v>402</v>
      </c>
      <c r="D256" t="s">
        <v>795</v>
      </c>
      <c r="E256" t="s">
        <v>800</v>
      </c>
      <c r="F256" t="s">
        <v>542</v>
      </c>
      <c r="G256" t="s">
        <v>786</v>
      </c>
      <c r="H256" t="s">
        <v>631</v>
      </c>
      <c r="I256" t="s">
        <v>750</v>
      </c>
      <c r="J256">
        <v>0.20100000000000001</v>
      </c>
      <c r="K256">
        <v>0.47599999999999998</v>
      </c>
      <c r="L256">
        <v>0.51</v>
      </c>
      <c r="M256">
        <v>0.20100000000000001</v>
      </c>
      <c r="N256">
        <v>0.35099999999999998</v>
      </c>
      <c r="O256" t="s">
        <v>609</v>
      </c>
      <c r="P256" t="s">
        <v>819</v>
      </c>
    </row>
    <row r="257" spans="1:16" x14ac:dyDescent="0.25">
      <c r="A257" t="s">
        <v>801</v>
      </c>
      <c r="B257" t="s">
        <v>225</v>
      </c>
      <c r="C257" t="s">
        <v>402</v>
      </c>
      <c r="D257" t="s">
        <v>795</v>
      </c>
      <c r="E257" t="s">
        <v>800</v>
      </c>
      <c r="F257" t="s">
        <v>542</v>
      </c>
      <c r="G257" t="s">
        <v>788</v>
      </c>
      <c r="H257" t="s">
        <v>631</v>
      </c>
      <c r="I257" t="s">
        <v>750</v>
      </c>
      <c r="J257">
        <v>0.441</v>
      </c>
      <c r="K257">
        <v>0.20200000000000001</v>
      </c>
      <c r="L257">
        <v>0.42</v>
      </c>
      <c r="M257">
        <v>9.5000000000000001E-2</v>
      </c>
      <c r="N257">
        <v>0.16700000000000001</v>
      </c>
      <c r="O257" t="s">
        <v>609</v>
      </c>
      <c r="P257" t="s">
        <v>819</v>
      </c>
    </row>
    <row r="258" spans="1:16" x14ac:dyDescent="0.25">
      <c r="A258" t="s">
        <v>802</v>
      </c>
      <c r="B258" t="s">
        <v>225</v>
      </c>
      <c r="C258" t="s">
        <v>402</v>
      </c>
      <c r="D258" t="s">
        <v>795</v>
      </c>
      <c r="E258" t="s">
        <v>800</v>
      </c>
      <c r="F258" t="s">
        <v>542</v>
      </c>
      <c r="G258" t="s">
        <v>795</v>
      </c>
      <c r="H258" t="s">
        <v>631</v>
      </c>
      <c r="I258" t="s">
        <v>750</v>
      </c>
      <c r="J258">
        <v>0.34599999999999997</v>
      </c>
      <c r="K258">
        <v>0.32700000000000001</v>
      </c>
      <c r="L258">
        <v>0.32300000000000001</v>
      </c>
      <c r="M258">
        <v>0.435</v>
      </c>
      <c r="N258">
        <v>0.22500000000000001</v>
      </c>
      <c r="O258" t="s">
        <v>609</v>
      </c>
      <c r="P258" t="s">
        <v>819</v>
      </c>
    </row>
    <row r="259" spans="1:16" x14ac:dyDescent="0.25">
      <c r="B259" t="s">
        <v>25</v>
      </c>
      <c r="C259" t="s">
        <v>43</v>
      </c>
      <c r="D259">
        <v>1</v>
      </c>
      <c r="E259" t="str">
        <f>_xlfn.CONCAT(C259,D259)</f>
        <v>AI1</v>
      </c>
      <c r="F259" t="s">
        <v>542</v>
      </c>
      <c r="G259">
        <v>2</v>
      </c>
      <c r="H259" t="s">
        <v>631</v>
      </c>
      <c r="I259" t="s">
        <v>820</v>
      </c>
      <c r="J259">
        <v>1993</v>
      </c>
      <c r="K259">
        <v>2137</v>
      </c>
      <c r="L259">
        <v>2544</v>
      </c>
      <c r="M259">
        <v>2687</v>
      </c>
      <c r="N259">
        <v>2117</v>
      </c>
      <c r="O259" t="s">
        <v>609</v>
      </c>
      <c r="P259" t="s">
        <v>821</v>
      </c>
    </row>
    <row r="260" spans="1:16" x14ac:dyDescent="0.25">
      <c r="B260" t="s">
        <v>25</v>
      </c>
      <c r="C260" t="s">
        <v>43</v>
      </c>
      <c r="D260">
        <v>1</v>
      </c>
      <c r="E260" t="str">
        <f t="shared" ref="E260:E324" si="19">_xlfn.CONCAT(C260,D260)</f>
        <v>AI1</v>
      </c>
      <c r="F260" t="s">
        <v>542</v>
      </c>
      <c r="G260">
        <v>4</v>
      </c>
      <c r="H260" t="s">
        <v>631</v>
      </c>
      <c r="I260" t="s">
        <v>820</v>
      </c>
      <c r="J260">
        <v>1738</v>
      </c>
      <c r="K260">
        <v>2204</v>
      </c>
      <c r="L260">
        <v>2122</v>
      </c>
      <c r="M260">
        <v>1747</v>
      </c>
      <c r="N260">
        <v>2558</v>
      </c>
      <c r="O260" t="s">
        <v>609</v>
      </c>
      <c r="P260" t="s">
        <v>821</v>
      </c>
    </row>
    <row r="261" spans="1:16" x14ac:dyDescent="0.25">
      <c r="B261" t="s">
        <v>25</v>
      </c>
      <c r="C261" t="s">
        <v>43</v>
      </c>
      <c r="D261">
        <v>1</v>
      </c>
      <c r="E261" t="str">
        <f t="shared" si="19"/>
        <v>AI1</v>
      </c>
      <c r="F261" t="s">
        <v>542</v>
      </c>
      <c r="G261">
        <v>5</v>
      </c>
      <c r="H261" t="s">
        <v>631</v>
      </c>
      <c r="I261" t="s">
        <v>820</v>
      </c>
      <c r="J261">
        <v>1299</v>
      </c>
      <c r="K261">
        <v>1364</v>
      </c>
      <c r="L261">
        <v>2016</v>
      </c>
      <c r="M261">
        <v>1873</v>
      </c>
      <c r="N261">
        <v>1932</v>
      </c>
      <c r="O261" t="s">
        <v>609</v>
      </c>
      <c r="P261" t="s">
        <v>821</v>
      </c>
    </row>
    <row r="262" spans="1:16" x14ac:dyDescent="0.25">
      <c r="B262" t="s">
        <v>25</v>
      </c>
      <c r="C262" t="s">
        <v>43</v>
      </c>
      <c r="D262">
        <v>2</v>
      </c>
      <c r="E262" t="str">
        <f t="shared" si="19"/>
        <v>AI2</v>
      </c>
      <c r="F262" t="s">
        <v>542</v>
      </c>
      <c r="G262">
        <v>1</v>
      </c>
      <c r="H262" t="s">
        <v>631</v>
      </c>
      <c r="I262" t="s">
        <v>820</v>
      </c>
      <c r="J262">
        <v>1706</v>
      </c>
      <c r="K262">
        <v>1471</v>
      </c>
      <c r="L262">
        <v>2106</v>
      </c>
      <c r="M262">
        <v>1856</v>
      </c>
      <c r="N262">
        <v>1495</v>
      </c>
      <c r="O262" t="s">
        <v>609</v>
      </c>
      <c r="P262" t="s">
        <v>821</v>
      </c>
    </row>
    <row r="263" spans="1:16" x14ac:dyDescent="0.25">
      <c r="B263" t="s">
        <v>25</v>
      </c>
      <c r="C263" t="s">
        <v>43</v>
      </c>
      <c r="D263">
        <v>2</v>
      </c>
      <c r="E263" t="str">
        <f t="shared" si="19"/>
        <v>AI2</v>
      </c>
      <c r="F263" t="s">
        <v>542</v>
      </c>
      <c r="G263">
        <v>2</v>
      </c>
      <c r="H263" t="s">
        <v>631</v>
      </c>
      <c r="I263" t="s">
        <v>820</v>
      </c>
      <c r="J263">
        <v>1769</v>
      </c>
      <c r="K263">
        <v>1856</v>
      </c>
      <c r="L263">
        <v>1920</v>
      </c>
      <c r="M263">
        <v>1908</v>
      </c>
      <c r="N263">
        <v>1280</v>
      </c>
      <c r="O263" t="s">
        <v>609</v>
      </c>
      <c r="P263" t="s">
        <v>821</v>
      </c>
    </row>
    <row r="264" spans="1:16" x14ac:dyDescent="0.25">
      <c r="B264" t="s">
        <v>25</v>
      </c>
      <c r="C264" t="s">
        <v>43</v>
      </c>
      <c r="D264">
        <v>2</v>
      </c>
      <c r="E264" t="str">
        <f t="shared" si="19"/>
        <v>AI2</v>
      </c>
      <c r="F264" t="s">
        <v>542</v>
      </c>
      <c r="G264">
        <v>3</v>
      </c>
      <c r="H264" t="s">
        <v>631</v>
      </c>
      <c r="I264" t="s">
        <v>820</v>
      </c>
      <c r="J264">
        <v>1335</v>
      </c>
      <c r="K264">
        <v>1509</v>
      </c>
      <c r="L264">
        <v>1977</v>
      </c>
      <c r="M264">
        <v>2122</v>
      </c>
      <c r="N264">
        <v>1458</v>
      </c>
      <c r="O264" t="s">
        <v>609</v>
      </c>
      <c r="P264" t="s">
        <v>821</v>
      </c>
    </row>
    <row r="265" spans="1:16" x14ac:dyDescent="0.25">
      <c r="B265" t="s">
        <v>25</v>
      </c>
      <c r="C265" t="s">
        <v>43</v>
      </c>
      <c r="D265">
        <v>2</v>
      </c>
      <c r="E265" t="str">
        <f t="shared" si="19"/>
        <v>AI2</v>
      </c>
      <c r="F265" t="s">
        <v>542</v>
      </c>
      <c r="G265">
        <v>4</v>
      </c>
      <c r="H265" t="s">
        <v>631</v>
      </c>
      <c r="I265" t="s">
        <v>820</v>
      </c>
      <c r="J265">
        <v>3463</v>
      </c>
      <c r="K265">
        <v>3240</v>
      </c>
      <c r="L265">
        <v>925</v>
      </c>
      <c r="M265">
        <v>1479</v>
      </c>
      <c r="N265">
        <v>1864</v>
      </c>
      <c r="O265" t="s">
        <v>609</v>
      </c>
      <c r="P265" t="s">
        <v>821</v>
      </c>
    </row>
    <row r="266" spans="1:16" x14ac:dyDescent="0.25">
      <c r="B266" t="s">
        <v>25</v>
      </c>
      <c r="C266" t="s">
        <v>43</v>
      </c>
      <c r="D266">
        <v>2</v>
      </c>
      <c r="E266" t="str">
        <f t="shared" si="19"/>
        <v>AI2</v>
      </c>
      <c r="F266" t="s">
        <v>542</v>
      </c>
      <c r="G266">
        <v>5</v>
      </c>
      <c r="H266" t="s">
        <v>631</v>
      </c>
      <c r="I266" t="s">
        <v>820</v>
      </c>
      <c r="J266">
        <v>2349</v>
      </c>
      <c r="K266">
        <v>2242</v>
      </c>
      <c r="L266">
        <v>2351</v>
      </c>
      <c r="M266">
        <v>1266</v>
      </c>
      <c r="N266">
        <v>894</v>
      </c>
      <c r="O266" t="s">
        <v>609</v>
      </c>
      <c r="P266" t="s">
        <v>821</v>
      </c>
    </row>
    <row r="267" spans="1:16" x14ac:dyDescent="0.25">
      <c r="B267" t="s">
        <v>25</v>
      </c>
      <c r="C267" t="s">
        <v>43</v>
      </c>
      <c r="D267">
        <v>3</v>
      </c>
      <c r="E267" t="str">
        <f t="shared" si="19"/>
        <v>AI3</v>
      </c>
      <c r="F267" t="s">
        <v>542</v>
      </c>
      <c r="G267">
        <v>1</v>
      </c>
      <c r="H267" t="s">
        <v>631</v>
      </c>
      <c r="I267" t="s">
        <v>820</v>
      </c>
      <c r="J267">
        <v>1349</v>
      </c>
      <c r="K267">
        <v>941</v>
      </c>
      <c r="L267">
        <v>727</v>
      </c>
      <c r="M267">
        <v>798</v>
      </c>
      <c r="N267">
        <v>807</v>
      </c>
      <c r="O267" t="s">
        <v>609</v>
      </c>
      <c r="P267" t="s">
        <v>821</v>
      </c>
    </row>
    <row r="268" spans="1:16" x14ac:dyDescent="0.25">
      <c r="B268" t="s">
        <v>25</v>
      </c>
      <c r="C268" t="s">
        <v>43</v>
      </c>
      <c r="D268">
        <v>3</v>
      </c>
      <c r="E268" t="str">
        <f t="shared" si="19"/>
        <v>AI3</v>
      </c>
      <c r="F268" t="s">
        <v>568</v>
      </c>
      <c r="G268">
        <v>2</v>
      </c>
      <c r="H268" t="s">
        <v>631</v>
      </c>
      <c r="I268" t="s">
        <v>820</v>
      </c>
      <c r="J268">
        <v>2059</v>
      </c>
      <c r="K268">
        <v>2332</v>
      </c>
      <c r="L268">
        <v>3209</v>
      </c>
      <c r="M268">
        <v>1043</v>
      </c>
      <c r="N268">
        <v>2357</v>
      </c>
      <c r="O268" t="s">
        <v>822</v>
      </c>
      <c r="P268" t="s">
        <v>821</v>
      </c>
    </row>
    <row r="269" spans="1:16" x14ac:dyDescent="0.25">
      <c r="B269" t="s">
        <v>25</v>
      </c>
      <c r="C269" t="s">
        <v>43</v>
      </c>
      <c r="D269">
        <v>3</v>
      </c>
      <c r="E269" t="str">
        <f t="shared" si="19"/>
        <v>AI3</v>
      </c>
      <c r="F269" t="s">
        <v>568</v>
      </c>
      <c r="G269">
        <v>3</v>
      </c>
      <c r="H269" t="s">
        <v>631</v>
      </c>
      <c r="I269" t="s">
        <v>820</v>
      </c>
      <c r="J269">
        <v>1403</v>
      </c>
      <c r="K269">
        <v>1986</v>
      </c>
      <c r="L269">
        <v>2181</v>
      </c>
      <c r="M269">
        <v>1118</v>
      </c>
      <c r="N269">
        <v>1189</v>
      </c>
      <c r="O269" t="s">
        <v>822</v>
      </c>
      <c r="P269" t="s">
        <v>821</v>
      </c>
    </row>
    <row r="270" spans="1:16" x14ac:dyDescent="0.25">
      <c r="B270" t="s">
        <v>25</v>
      </c>
      <c r="C270" t="s">
        <v>43</v>
      </c>
      <c r="D270">
        <v>3</v>
      </c>
      <c r="E270" t="str">
        <f t="shared" si="19"/>
        <v>AI3</v>
      </c>
      <c r="F270" t="s">
        <v>568</v>
      </c>
      <c r="G270">
        <v>4</v>
      </c>
      <c r="H270" t="s">
        <v>631</v>
      </c>
      <c r="I270" t="s">
        <v>820</v>
      </c>
      <c r="J270">
        <v>2401</v>
      </c>
      <c r="K270">
        <v>1324</v>
      </c>
      <c r="L270">
        <v>1140</v>
      </c>
      <c r="M270">
        <v>1021</v>
      </c>
      <c r="N270">
        <v>1487</v>
      </c>
      <c r="O270" t="s">
        <v>822</v>
      </c>
      <c r="P270" t="s">
        <v>821</v>
      </c>
    </row>
    <row r="271" spans="1:16" x14ac:dyDescent="0.25">
      <c r="B271" t="s">
        <v>25</v>
      </c>
      <c r="C271" t="s">
        <v>43</v>
      </c>
      <c r="D271">
        <v>3</v>
      </c>
      <c r="E271" t="str">
        <f t="shared" si="19"/>
        <v>AI3</v>
      </c>
      <c r="F271" t="s">
        <v>568</v>
      </c>
      <c r="G271">
        <v>5</v>
      </c>
      <c r="H271" t="s">
        <v>631</v>
      </c>
      <c r="I271" t="s">
        <v>820</v>
      </c>
      <c r="J271">
        <v>1849</v>
      </c>
      <c r="K271">
        <v>1161</v>
      </c>
      <c r="L271">
        <v>612</v>
      </c>
      <c r="M271">
        <v>1672</v>
      </c>
      <c r="N271">
        <v>1895</v>
      </c>
      <c r="O271" t="s">
        <v>822</v>
      </c>
      <c r="P271" t="s">
        <v>821</v>
      </c>
    </row>
    <row r="272" spans="1:16" x14ac:dyDescent="0.25">
      <c r="B272" t="s">
        <v>25</v>
      </c>
      <c r="C272" t="s">
        <v>43</v>
      </c>
      <c r="D272">
        <v>4</v>
      </c>
      <c r="E272" t="str">
        <f t="shared" si="19"/>
        <v>AI4</v>
      </c>
      <c r="F272" t="s">
        <v>568</v>
      </c>
      <c r="G272">
        <v>1</v>
      </c>
      <c r="H272" t="s">
        <v>631</v>
      </c>
      <c r="I272" t="s">
        <v>820</v>
      </c>
      <c r="J272">
        <v>1699</v>
      </c>
      <c r="K272">
        <v>2308</v>
      </c>
      <c r="L272">
        <v>2312</v>
      </c>
      <c r="M272">
        <v>1442</v>
      </c>
      <c r="N272">
        <v>1756</v>
      </c>
      <c r="O272" t="s">
        <v>822</v>
      </c>
      <c r="P272" t="s">
        <v>821</v>
      </c>
    </row>
    <row r="273" spans="2:16" x14ac:dyDescent="0.25">
      <c r="B273" t="s">
        <v>25</v>
      </c>
      <c r="C273" t="s">
        <v>43</v>
      </c>
      <c r="D273">
        <v>4</v>
      </c>
      <c r="E273" t="str">
        <f t="shared" si="19"/>
        <v>AI4</v>
      </c>
      <c r="F273" t="s">
        <v>542</v>
      </c>
      <c r="G273">
        <v>2</v>
      </c>
      <c r="H273" t="s">
        <v>631</v>
      </c>
      <c r="I273" t="s">
        <v>820</v>
      </c>
      <c r="J273">
        <v>2197</v>
      </c>
      <c r="K273">
        <v>1991</v>
      </c>
      <c r="L273">
        <v>1268</v>
      </c>
      <c r="M273">
        <v>2664</v>
      </c>
      <c r="N273">
        <v>1151</v>
      </c>
      <c r="O273" t="s">
        <v>822</v>
      </c>
      <c r="P273" t="s">
        <v>821</v>
      </c>
    </row>
    <row r="274" spans="2:16" x14ac:dyDescent="0.25">
      <c r="B274" t="s">
        <v>25</v>
      </c>
      <c r="C274" t="s">
        <v>43</v>
      </c>
      <c r="D274">
        <v>4</v>
      </c>
      <c r="E274" t="str">
        <f t="shared" si="19"/>
        <v>AI4</v>
      </c>
      <c r="F274" t="s">
        <v>542</v>
      </c>
      <c r="G274">
        <v>3</v>
      </c>
      <c r="H274" t="s">
        <v>631</v>
      </c>
      <c r="I274" t="s">
        <v>820</v>
      </c>
      <c r="J274">
        <v>2430</v>
      </c>
      <c r="K274">
        <v>1819</v>
      </c>
      <c r="L274">
        <v>1267</v>
      </c>
      <c r="M274">
        <v>1721</v>
      </c>
      <c r="N274">
        <v>1664</v>
      </c>
      <c r="O274" t="s">
        <v>822</v>
      </c>
      <c r="P274" t="s">
        <v>821</v>
      </c>
    </row>
    <row r="275" spans="2:16" x14ac:dyDescent="0.25">
      <c r="B275" t="s">
        <v>25</v>
      </c>
      <c r="C275" t="s">
        <v>43</v>
      </c>
      <c r="D275">
        <v>4</v>
      </c>
      <c r="E275" t="str">
        <f t="shared" si="19"/>
        <v>AI4</v>
      </c>
      <c r="F275" t="s">
        <v>568</v>
      </c>
      <c r="G275">
        <v>4</v>
      </c>
      <c r="H275" t="s">
        <v>631</v>
      </c>
      <c r="I275" t="s">
        <v>820</v>
      </c>
      <c r="J275">
        <v>1011</v>
      </c>
      <c r="K275">
        <v>1237</v>
      </c>
      <c r="L275">
        <v>697</v>
      </c>
      <c r="M275">
        <v>1238</v>
      </c>
      <c r="N275">
        <v>1588</v>
      </c>
      <c r="O275" t="s">
        <v>822</v>
      </c>
      <c r="P275" t="s">
        <v>821</v>
      </c>
    </row>
    <row r="276" spans="2:16" x14ac:dyDescent="0.25">
      <c r="B276" t="s">
        <v>25</v>
      </c>
      <c r="C276" t="s">
        <v>43</v>
      </c>
      <c r="D276">
        <v>4</v>
      </c>
      <c r="E276" t="str">
        <f t="shared" si="19"/>
        <v>AI4</v>
      </c>
      <c r="F276" t="s">
        <v>568</v>
      </c>
      <c r="G276">
        <v>5</v>
      </c>
      <c r="H276" t="s">
        <v>631</v>
      </c>
      <c r="I276" t="s">
        <v>820</v>
      </c>
      <c r="J276">
        <v>1529</v>
      </c>
      <c r="K276">
        <v>1643</v>
      </c>
      <c r="L276">
        <v>1736</v>
      </c>
      <c r="M276">
        <v>1927</v>
      </c>
      <c r="N276">
        <v>924</v>
      </c>
      <c r="O276" t="s">
        <v>822</v>
      </c>
      <c r="P276" t="s">
        <v>821</v>
      </c>
    </row>
    <row r="277" spans="2:16" x14ac:dyDescent="0.25">
      <c r="B277" t="s">
        <v>25</v>
      </c>
      <c r="C277" t="s">
        <v>43</v>
      </c>
      <c r="D277">
        <v>5</v>
      </c>
      <c r="E277" t="str">
        <f t="shared" si="19"/>
        <v>AI5</v>
      </c>
      <c r="F277" t="s">
        <v>542</v>
      </c>
      <c r="G277">
        <v>1</v>
      </c>
      <c r="H277" t="s">
        <v>631</v>
      </c>
      <c r="I277" t="s">
        <v>820</v>
      </c>
      <c r="J277">
        <v>2629</v>
      </c>
      <c r="K277">
        <v>2149</v>
      </c>
      <c r="L277">
        <v>2069</v>
      </c>
      <c r="M277">
        <v>1792</v>
      </c>
      <c r="N277">
        <v>1736</v>
      </c>
      <c r="O277" t="s">
        <v>822</v>
      </c>
      <c r="P277" t="s">
        <v>821</v>
      </c>
    </row>
    <row r="278" spans="2:16" x14ac:dyDescent="0.25">
      <c r="B278" t="s">
        <v>25</v>
      </c>
      <c r="C278" t="s">
        <v>43</v>
      </c>
      <c r="D278">
        <v>5</v>
      </c>
      <c r="E278" t="str">
        <f t="shared" si="19"/>
        <v>AI5</v>
      </c>
      <c r="F278" t="s">
        <v>542</v>
      </c>
      <c r="G278">
        <v>5</v>
      </c>
      <c r="H278" t="s">
        <v>631</v>
      </c>
      <c r="I278" t="s">
        <v>820</v>
      </c>
      <c r="J278">
        <v>1037</v>
      </c>
      <c r="K278">
        <v>1951</v>
      </c>
      <c r="L278">
        <v>2151</v>
      </c>
      <c r="M278">
        <v>766</v>
      </c>
      <c r="N278">
        <v>1209</v>
      </c>
      <c r="O278" t="s">
        <v>822</v>
      </c>
      <c r="P278" t="s">
        <v>821</v>
      </c>
    </row>
    <row r="279" spans="2:16" x14ac:dyDescent="0.25">
      <c r="B279" t="s">
        <v>25</v>
      </c>
      <c r="C279" t="s">
        <v>43</v>
      </c>
      <c r="D279">
        <v>5</v>
      </c>
      <c r="E279" t="str">
        <f t="shared" si="19"/>
        <v>AI5</v>
      </c>
      <c r="F279" t="s">
        <v>542</v>
      </c>
      <c r="G279">
        <v>6</v>
      </c>
      <c r="H279" t="s">
        <v>631</v>
      </c>
      <c r="I279" t="s">
        <v>820</v>
      </c>
      <c r="J279">
        <v>2513</v>
      </c>
      <c r="K279">
        <v>3466</v>
      </c>
      <c r="L279">
        <v>3825</v>
      </c>
      <c r="M279">
        <v>2303</v>
      </c>
      <c r="N279">
        <v>1612</v>
      </c>
      <c r="O279" t="s">
        <v>822</v>
      </c>
      <c r="P279" t="s">
        <v>821</v>
      </c>
    </row>
    <row r="280" spans="2:16" x14ac:dyDescent="0.25">
      <c r="B280" t="s">
        <v>25</v>
      </c>
      <c r="C280" t="s">
        <v>98</v>
      </c>
      <c r="D280">
        <v>1</v>
      </c>
      <c r="E280" t="str">
        <f t="shared" si="19"/>
        <v>HS1</v>
      </c>
      <c r="F280" t="s">
        <v>542</v>
      </c>
      <c r="G280">
        <v>1</v>
      </c>
      <c r="H280" t="s">
        <v>631</v>
      </c>
      <c r="I280" t="s">
        <v>820</v>
      </c>
      <c r="J280">
        <v>4391</v>
      </c>
      <c r="K280">
        <v>1584</v>
      </c>
      <c r="L280">
        <v>2008</v>
      </c>
      <c r="M280">
        <v>1376</v>
      </c>
      <c r="N280">
        <v>3376</v>
      </c>
      <c r="O280" t="s">
        <v>822</v>
      </c>
      <c r="P280" t="s">
        <v>821</v>
      </c>
    </row>
    <row r="281" spans="2:16" x14ac:dyDescent="0.25">
      <c r="B281" t="s">
        <v>25</v>
      </c>
      <c r="C281" t="s">
        <v>98</v>
      </c>
      <c r="D281">
        <v>1</v>
      </c>
      <c r="E281" t="str">
        <f t="shared" si="19"/>
        <v>HS1</v>
      </c>
      <c r="F281" t="s">
        <v>542</v>
      </c>
      <c r="G281">
        <v>2</v>
      </c>
      <c r="H281" t="s">
        <v>631</v>
      </c>
      <c r="I281" t="s">
        <v>820</v>
      </c>
      <c r="J281">
        <v>2721</v>
      </c>
      <c r="K281">
        <v>1147</v>
      </c>
      <c r="L281">
        <v>1907</v>
      </c>
      <c r="M281">
        <v>1863</v>
      </c>
      <c r="N281">
        <v>2823</v>
      </c>
      <c r="O281" t="s">
        <v>822</v>
      </c>
      <c r="P281" t="s">
        <v>821</v>
      </c>
    </row>
    <row r="282" spans="2:16" x14ac:dyDescent="0.25">
      <c r="B282" t="s">
        <v>25</v>
      </c>
      <c r="C282" t="s">
        <v>98</v>
      </c>
      <c r="D282">
        <v>2</v>
      </c>
      <c r="E282" t="str">
        <f t="shared" si="19"/>
        <v>HS2</v>
      </c>
      <c r="F282" t="s">
        <v>542</v>
      </c>
      <c r="G282">
        <v>2</v>
      </c>
      <c r="H282" t="s">
        <v>631</v>
      </c>
      <c r="I282" t="s">
        <v>820</v>
      </c>
      <c r="J282">
        <v>712</v>
      </c>
      <c r="K282">
        <v>2199</v>
      </c>
      <c r="L282">
        <v>1573</v>
      </c>
      <c r="M282">
        <v>709</v>
      </c>
      <c r="N282">
        <v>2581</v>
      </c>
      <c r="O282" t="s">
        <v>822</v>
      </c>
      <c r="P282" t="s">
        <v>821</v>
      </c>
    </row>
    <row r="283" spans="2:16" x14ac:dyDescent="0.25">
      <c r="B283" t="s">
        <v>25</v>
      </c>
      <c r="C283" t="s">
        <v>98</v>
      </c>
      <c r="D283">
        <v>2</v>
      </c>
      <c r="E283" t="str">
        <f t="shared" si="19"/>
        <v>HS2</v>
      </c>
      <c r="F283" t="s">
        <v>542</v>
      </c>
      <c r="G283">
        <v>6</v>
      </c>
      <c r="H283" t="s">
        <v>772</v>
      </c>
      <c r="I283" t="s">
        <v>820</v>
      </c>
      <c r="J283">
        <v>2581</v>
      </c>
      <c r="K283">
        <v>2179</v>
      </c>
      <c r="L283">
        <v>2017</v>
      </c>
      <c r="M283">
        <v>1227</v>
      </c>
      <c r="N283">
        <v>3437</v>
      </c>
      <c r="O283" t="s">
        <v>822</v>
      </c>
      <c r="P283" t="s">
        <v>821</v>
      </c>
    </row>
    <row r="284" spans="2:16" x14ac:dyDescent="0.25">
      <c r="B284" t="s">
        <v>25</v>
      </c>
      <c r="C284" t="s">
        <v>98</v>
      </c>
      <c r="D284">
        <v>2</v>
      </c>
      <c r="E284" t="str">
        <f t="shared" si="19"/>
        <v>HS2</v>
      </c>
      <c r="F284" t="s">
        <v>542</v>
      </c>
      <c r="G284">
        <v>7</v>
      </c>
      <c r="H284" t="s">
        <v>772</v>
      </c>
      <c r="I284" t="s">
        <v>820</v>
      </c>
      <c r="J284">
        <v>1908</v>
      </c>
      <c r="K284">
        <v>2001</v>
      </c>
      <c r="L284">
        <v>2923</v>
      </c>
      <c r="M284">
        <v>2242</v>
      </c>
      <c r="N284">
        <v>1958</v>
      </c>
      <c r="O284" t="s">
        <v>822</v>
      </c>
      <c r="P284" t="s">
        <v>821</v>
      </c>
    </row>
    <row r="285" spans="2:16" x14ac:dyDescent="0.25">
      <c r="B285" t="s">
        <v>25</v>
      </c>
      <c r="C285" t="s">
        <v>98</v>
      </c>
      <c r="D285">
        <v>3</v>
      </c>
      <c r="E285" t="str">
        <f t="shared" si="19"/>
        <v>HS3</v>
      </c>
      <c r="F285" t="s">
        <v>542</v>
      </c>
      <c r="G285">
        <v>1</v>
      </c>
      <c r="H285" t="s">
        <v>631</v>
      </c>
      <c r="I285" t="s">
        <v>820</v>
      </c>
      <c r="J285">
        <v>1617</v>
      </c>
      <c r="K285">
        <v>1424</v>
      </c>
      <c r="L285">
        <v>1430</v>
      </c>
      <c r="M285">
        <v>1367</v>
      </c>
      <c r="N285">
        <v>1669</v>
      </c>
      <c r="O285" t="s">
        <v>822</v>
      </c>
      <c r="P285" t="s">
        <v>821</v>
      </c>
    </row>
    <row r="286" spans="2:16" x14ac:dyDescent="0.25">
      <c r="B286" t="s">
        <v>25</v>
      </c>
      <c r="C286" t="s">
        <v>98</v>
      </c>
      <c r="D286">
        <v>3</v>
      </c>
      <c r="E286" t="str">
        <f t="shared" si="19"/>
        <v>HS3</v>
      </c>
      <c r="F286" t="s">
        <v>542</v>
      </c>
      <c r="G286">
        <v>2</v>
      </c>
      <c r="H286" t="s">
        <v>631</v>
      </c>
      <c r="I286" t="s">
        <v>820</v>
      </c>
      <c r="J286">
        <v>2256</v>
      </c>
      <c r="K286">
        <v>2347</v>
      </c>
      <c r="L286">
        <v>2020</v>
      </c>
      <c r="M286">
        <v>2085</v>
      </c>
      <c r="N286">
        <v>2534</v>
      </c>
      <c r="O286" t="s">
        <v>822</v>
      </c>
      <c r="P286" t="s">
        <v>821</v>
      </c>
    </row>
    <row r="287" spans="2:16" x14ac:dyDescent="0.25">
      <c r="B287" t="s">
        <v>25</v>
      </c>
      <c r="C287" t="s">
        <v>98</v>
      </c>
      <c r="D287">
        <v>3</v>
      </c>
      <c r="E287" t="str">
        <f t="shared" si="19"/>
        <v>HS3</v>
      </c>
      <c r="F287" t="s">
        <v>542</v>
      </c>
      <c r="G287">
        <v>3</v>
      </c>
      <c r="H287" t="s">
        <v>631</v>
      </c>
      <c r="I287" t="s">
        <v>820</v>
      </c>
      <c r="J287">
        <v>2323</v>
      </c>
      <c r="K287">
        <v>1747</v>
      </c>
      <c r="L287">
        <v>1655</v>
      </c>
      <c r="M287">
        <v>2077</v>
      </c>
      <c r="N287">
        <v>1699</v>
      </c>
      <c r="O287" t="s">
        <v>822</v>
      </c>
      <c r="P287" t="s">
        <v>821</v>
      </c>
    </row>
    <row r="288" spans="2:16" x14ac:dyDescent="0.25">
      <c r="B288" t="s">
        <v>25</v>
      </c>
      <c r="C288" t="s">
        <v>98</v>
      </c>
      <c r="D288">
        <v>3</v>
      </c>
      <c r="E288" t="str">
        <f t="shared" si="19"/>
        <v>HS3</v>
      </c>
      <c r="F288" t="s">
        <v>542</v>
      </c>
      <c r="G288">
        <v>4</v>
      </c>
      <c r="H288" t="s">
        <v>631</v>
      </c>
      <c r="I288" t="s">
        <v>820</v>
      </c>
      <c r="J288">
        <v>1964</v>
      </c>
      <c r="K288">
        <v>1872</v>
      </c>
      <c r="L288">
        <v>2081</v>
      </c>
      <c r="M288">
        <v>1640</v>
      </c>
      <c r="N288">
        <v>2199</v>
      </c>
      <c r="O288" t="s">
        <v>822</v>
      </c>
      <c r="P288" t="s">
        <v>821</v>
      </c>
    </row>
    <row r="289" spans="2:16" x14ac:dyDescent="0.25">
      <c r="B289" t="s">
        <v>25</v>
      </c>
      <c r="C289" t="s">
        <v>98</v>
      </c>
      <c r="D289">
        <v>3</v>
      </c>
      <c r="E289" t="str">
        <f t="shared" si="19"/>
        <v>HS3</v>
      </c>
      <c r="F289" t="s">
        <v>542</v>
      </c>
      <c r="G289">
        <v>5</v>
      </c>
      <c r="H289" t="s">
        <v>631</v>
      </c>
      <c r="I289" t="s">
        <v>820</v>
      </c>
      <c r="J289">
        <v>3241</v>
      </c>
      <c r="K289">
        <v>2641</v>
      </c>
      <c r="L289">
        <v>2725</v>
      </c>
      <c r="M289">
        <v>2639</v>
      </c>
      <c r="N289">
        <v>2156</v>
      </c>
      <c r="O289" t="s">
        <v>822</v>
      </c>
      <c r="P289" t="s">
        <v>821</v>
      </c>
    </row>
    <row r="290" spans="2:16" x14ac:dyDescent="0.25">
      <c r="B290" t="s">
        <v>25</v>
      </c>
      <c r="C290" t="s">
        <v>98</v>
      </c>
      <c r="D290">
        <v>4</v>
      </c>
      <c r="E290" t="str">
        <f t="shared" si="19"/>
        <v>HS4</v>
      </c>
      <c r="F290" t="s">
        <v>542</v>
      </c>
      <c r="G290">
        <v>1</v>
      </c>
      <c r="H290" t="s">
        <v>631</v>
      </c>
      <c r="I290" t="s">
        <v>820</v>
      </c>
      <c r="J290">
        <v>3436</v>
      </c>
      <c r="K290">
        <v>1765</v>
      </c>
      <c r="L290">
        <v>2376</v>
      </c>
      <c r="M290">
        <v>2675</v>
      </c>
      <c r="N290">
        <v>1384</v>
      </c>
      <c r="O290" t="s">
        <v>822</v>
      </c>
      <c r="P290" t="s">
        <v>821</v>
      </c>
    </row>
    <row r="291" spans="2:16" x14ac:dyDescent="0.25">
      <c r="B291" t="s">
        <v>25</v>
      </c>
      <c r="C291" t="s">
        <v>98</v>
      </c>
      <c r="D291">
        <v>4</v>
      </c>
      <c r="E291" t="str">
        <f t="shared" si="19"/>
        <v>HS4</v>
      </c>
      <c r="F291" t="s">
        <v>542</v>
      </c>
      <c r="G291">
        <v>2</v>
      </c>
      <c r="H291" t="s">
        <v>631</v>
      </c>
      <c r="I291" t="s">
        <v>820</v>
      </c>
      <c r="J291">
        <v>1063</v>
      </c>
      <c r="K291">
        <v>1541</v>
      </c>
      <c r="L291">
        <v>1263</v>
      </c>
      <c r="M291">
        <v>2332</v>
      </c>
      <c r="N291">
        <v>2638</v>
      </c>
      <c r="O291" t="s">
        <v>822</v>
      </c>
      <c r="P291" t="s">
        <v>821</v>
      </c>
    </row>
    <row r="292" spans="2:16" x14ac:dyDescent="0.25">
      <c r="B292" t="s">
        <v>25</v>
      </c>
      <c r="C292" t="s">
        <v>98</v>
      </c>
      <c r="D292">
        <v>4</v>
      </c>
      <c r="E292" t="str">
        <f t="shared" si="19"/>
        <v>HS4</v>
      </c>
      <c r="F292" t="s">
        <v>542</v>
      </c>
      <c r="G292">
        <v>3</v>
      </c>
      <c r="H292" t="s">
        <v>631</v>
      </c>
      <c r="I292" t="s">
        <v>820</v>
      </c>
      <c r="J292">
        <v>641</v>
      </c>
      <c r="K292">
        <v>1050</v>
      </c>
      <c r="L292">
        <v>3795</v>
      </c>
      <c r="M292">
        <v>1670</v>
      </c>
      <c r="N292">
        <v>4095</v>
      </c>
      <c r="O292" t="s">
        <v>822</v>
      </c>
      <c r="P292" t="s">
        <v>821</v>
      </c>
    </row>
    <row r="293" spans="2:16" x14ac:dyDescent="0.25">
      <c r="B293" t="s">
        <v>25</v>
      </c>
      <c r="C293" t="s">
        <v>98</v>
      </c>
      <c r="D293">
        <v>4</v>
      </c>
      <c r="E293" t="str">
        <f t="shared" si="19"/>
        <v>HS4</v>
      </c>
      <c r="F293" t="s">
        <v>568</v>
      </c>
      <c r="G293">
        <v>4</v>
      </c>
      <c r="H293" t="s">
        <v>631</v>
      </c>
      <c r="I293" t="s">
        <v>820</v>
      </c>
      <c r="J293">
        <v>2092</v>
      </c>
      <c r="K293">
        <v>1224</v>
      </c>
      <c r="L293">
        <v>1735</v>
      </c>
      <c r="M293">
        <v>1388</v>
      </c>
      <c r="N293">
        <v>2592</v>
      </c>
      <c r="O293" t="s">
        <v>822</v>
      </c>
      <c r="P293" t="s">
        <v>821</v>
      </c>
    </row>
    <row r="294" spans="2:16" x14ac:dyDescent="0.25">
      <c r="B294" t="s">
        <v>25</v>
      </c>
      <c r="C294" t="s">
        <v>98</v>
      </c>
      <c r="D294">
        <v>4</v>
      </c>
      <c r="E294" t="str">
        <f t="shared" si="19"/>
        <v>HS4</v>
      </c>
      <c r="F294" t="s">
        <v>568</v>
      </c>
      <c r="G294">
        <v>5</v>
      </c>
      <c r="H294" t="s">
        <v>631</v>
      </c>
      <c r="I294" t="s">
        <v>820</v>
      </c>
      <c r="J294">
        <v>1251</v>
      </c>
      <c r="K294">
        <v>833</v>
      </c>
      <c r="L294">
        <v>2040</v>
      </c>
      <c r="M294">
        <v>1966</v>
      </c>
      <c r="N294">
        <v>1043</v>
      </c>
      <c r="O294" t="s">
        <v>609</v>
      </c>
      <c r="P294" t="s">
        <v>821</v>
      </c>
    </row>
    <row r="295" spans="2:16" x14ac:dyDescent="0.25">
      <c r="B295" t="s">
        <v>25</v>
      </c>
      <c r="C295" t="s">
        <v>98</v>
      </c>
      <c r="D295">
        <v>5</v>
      </c>
      <c r="E295" t="str">
        <f t="shared" si="19"/>
        <v>HS5</v>
      </c>
      <c r="F295" t="s">
        <v>568</v>
      </c>
      <c r="G295">
        <v>1</v>
      </c>
      <c r="H295" t="s">
        <v>631</v>
      </c>
      <c r="I295" t="s">
        <v>820</v>
      </c>
      <c r="J295">
        <v>538</v>
      </c>
      <c r="K295">
        <v>842</v>
      </c>
      <c r="L295">
        <v>2030</v>
      </c>
      <c r="M295">
        <v>1213</v>
      </c>
      <c r="N295">
        <v>1552</v>
      </c>
      <c r="O295" t="s">
        <v>822</v>
      </c>
      <c r="P295" t="s">
        <v>821</v>
      </c>
    </row>
    <row r="296" spans="2:16" x14ac:dyDescent="0.25">
      <c r="B296" t="s">
        <v>25</v>
      </c>
      <c r="C296" t="s">
        <v>98</v>
      </c>
      <c r="D296">
        <v>5</v>
      </c>
      <c r="E296" t="str">
        <f t="shared" si="19"/>
        <v>HS5</v>
      </c>
      <c r="F296" t="s">
        <v>568</v>
      </c>
      <c r="G296">
        <v>2</v>
      </c>
      <c r="H296" t="s">
        <v>631</v>
      </c>
      <c r="I296" t="s">
        <v>820</v>
      </c>
      <c r="J296">
        <v>1692</v>
      </c>
      <c r="K296">
        <v>1921</v>
      </c>
      <c r="L296">
        <v>1311</v>
      </c>
      <c r="M296">
        <v>1576</v>
      </c>
      <c r="N296">
        <v>1097</v>
      </c>
      <c r="O296" t="s">
        <v>822</v>
      </c>
      <c r="P296" t="s">
        <v>821</v>
      </c>
    </row>
    <row r="297" spans="2:16" x14ac:dyDescent="0.25">
      <c r="B297" t="s">
        <v>25</v>
      </c>
      <c r="C297" t="s">
        <v>98</v>
      </c>
      <c r="D297">
        <v>5</v>
      </c>
      <c r="E297" t="str">
        <f t="shared" si="19"/>
        <v>HS5</v>
      </c>
      <c r="F297" t="s">
        <v>568</v>
      </c>
      <c r="G297">
        <v>3</v>
      </c>
      <c r="H297" t="s">
        <v>631</v>
      </c>
      <c r="I297" t="s">
        <v>820</v>
      </c>
      <c r="J297">
        <v>1506</v>
      </c>
      <c r="K297">
        <v>2038</v>
      </c>
      <c r="L297">
        <v>1560</v>
      </c>
      <c r="M297">
        <v>1554</v>
      </c>
      <c r="N297">
        <v>2752</v>
      </c>
      <c r="O297" t="s">
        <v>822</v>
      </c>
      <c r="P297" t="s">
        <v>821</v>
      </c>
    </row>
    <row r="298" spans="2:16" x14ac:dyDescent="0.25">
      <c r="B298" t="s">
        <v>25</v>
      </c>
      <c r="C298" t="s">
        <v>98</v>
      </c>
      <c r="D298">
        <v>5</v>
      </c>
      <c r="E298" t="str">
        <f t="shared" si="19"/>
        <v>HS5</v>
      </c>
      <c r="F298" t="s">
        <v>568</v>
      </c>
      <c r="G298">
        <v>4</v>
      </c>
      <c r="H298" t="s">
        <v>631</v>
      </c>
      <c r="I298" t="s">
        <v>820</v>
      </c>
      <c r="J298">
        <v>2039</v>
      </c>
      <c r="K298">
        <v>2427</v>
      </c>
      <c r="L298">
        <v>1927</v>
      </c>
      <c r="M298">
        <v>2551</v>
      </c>
      <c r="N298">
        <v>2447</v>
      </c>
      <c r="O298" t="s">
        <v>822</v>
      </c>
      <c r="P298" t="s">
        <v>821</v>
      </c>
    </row>
    <row r="299" spans="2:16" x14ac:dyDescent="0.25">
      <c r="B299" t="s">
        <v>25</v>
      </c>
      <c r="C299" t="s">
        <v>98</v>
      </c>
      <c r="D299">
        <v>5</v>
      </c>
      <c r="E299" t="str">
        <f t="shared" si="19"/>
        <v>HS5</v>
      </c>
      <c r="F299" t="s">
        <v>568</v>
      </c>
      <c r="G299">
        <v>5</v>
      </c>
      <c r="H299" t="s">
        <v>631</v>
      </c>
      <c r="I299" t="s">
        <v>820</v>
      </c>
      <c r="J299">
        <v>2530</v>
      </c>
      <c r="K299">
        <v>2307</v>
      </c>
      <c r="L299">
        <v>2390</v>
      </c>
      <c r="M299">
        <v>2158</v>
      </c>
      <c r="N299">
        <v>2041</v>
      </c>
      <c r="O299" t="s">
        <v>822</v>
      </c>
      <c r="P299" t="s">
        <v>821</v>
      </c>
    </row>
    <row r="300" spans="2:16" x14ac:dyDescent="0.25">
      <c r="B300" t="s">
        <v>25</v>
      </c>
      <c r="C300" t="s">
        <v>26</v>
      </c>
      <c r="D300">
        <v>1</v>
      </c>
      <c r="E300" t="str">
        <f t="shared" si="19"/>
        <v>SI1</v>
      </c>
      <c r="F300" t="s">
        <v>568</v>
      </c>
      <c r="G300">
        <v>1</v>
      </c>
      <c r="H300" t="s">
        <v>631</v>
      </c>
      <c r="I300" t="s">
        <v>820</v>
      </c>
      <c r="J300">
        <v>1941</v>
      </c>
      <c r="K300">
        <v>1857</v>
      </c>
      <c r="L300">
        <v>1956</v>
      </c>
      <c r="M300">
        <v>1275</v>
      </c>
      <c r="N300">
        <v>1394</v>
      </c>
      <c r="O300" t="s">
        <v>822</v>
      </c>
      <c r="P300" t="s">
        <v>821</v>
      </c>
    </row>
    <row r="301" spans="2:16" x14ac:dyDescent="0.25">
      <c r="B301" t="s">
        <v>25</v>
      </c>
      <c r="C301" t="s">
        <v>26</v>
      </c>
      <c r="D301">
        <v>1</v>
      </c>
      <c r="E301" t="str">
        <f t="shared" si="19"/>
        <v>SI1</v>
      </c>
      <c r="F301" t="s">
        <v>568</v>
      </c>
      <c r="G301">
        <v>2</v>
      </c>
      <c r="H301" t="s">
        <v>631</v>
      </c>
      <c r="I301" t="s">
        <v>820</v>
      </c>
      <c r="J301">
        <v>2366</v>
      </c>
      <c r="K301">
        <v>1898</v>
      </c>
      <c r="L301">
        <v>2069</v>
      </c>
      <c r="M301">
        <v>2799</v>
      </c>
      <c r="N301">
        <v>2107</v>
      </c>
      <c r="O301" t="s">
        <v>822</v>
      </c>
      <c r="P301" t="s">
        <v>821</v>
      </c>
    </row>
    <row r="302" spans="2:16" x14ac:dyDescent="0.25">
      <c r="B302" t="s">
        <v>25</v>
      </c>
      <c r="C302" t="s">
        <v>26</v>
      </c>
      <c r="D302">
        <v>1</v>
      </c>
      <c r="E302" t="str">
        <f t="shared" si="19"/>
        <v>SI1</v>
      </c>
      <c r="F302" t="s">
        <v>568</v>
      </c>
      <c r="G302">
        <v>3</v>
      </c>
      <c r="H302" t="s">
        <v>631</v>
      </c>
      <c r="I302" t="s">
        <v>820</v>
      </c>
      <c r="J302">
        <v>1417</v>
      </c>
      <c r="K302">
        <v>1548</v>
      </c>
      <c r="L302">
        <v>2083</v>
      </c>
      <c r="M302">
        <v>1625</v>
      </c>
      <c r="N302">
        <v>1475</v>
      </c>
      <c r="O302" t="s">
        <v>822</v>
      </c>
      <c r="P302" t="s">
        <v>821</v>
      </c>
    </row>
    <row r="303" spans="2:16" x14ac:dyDescent="0.25">
      <c r="B303" t="s">
        <v>25</v>
      </c>
      <c r="C303" t="s">
        <v>26</v>
      </c>
      <c r="D303">
        <v>1</v>
      </c>
      <c r="E303" t="str">
        <f t="shared" si="19"/>
        <v>SI1</v>
      </c>
      <c r="F303" t="s">
        <v>568</v>
      </c>
      <c r="G303">
        <v>4</v>
      </c>
      <c r="H303" t="s">
        <v>631</v>
      </c>
      <c r="I303" t="s">
        <v>820</v>
      </c>
      <c r="J303">
        <v>2155</v>
      </c>
      <c r="K303">
        <v>2041</v>
      </c>
      <c r="L303">
        <v>2579</v>
      </c>
      <c r="M303">
        <v>2161</v>
      </c>
      <c r="N303">
        <v>2128</v>
      </c>
      <c r="O303" t="s">
        <v>822</v>
      </c>
      <c r="P303" t="s">
        <v>821</v>
      </c>
    </row>
    <row r="304" spans="2:16" x14ac:dyDescent="0.25">
      <c r="B304" t="s">
        <v>25</v>
      </c>
      <c r="C304" t="s">
        <v>26</v>
      </c>
      <c r="D304">
        <v>1</v>
      </c>
      <c r="E304" t="str">
        <f t="shared" si="19"/>
        <v>SI1</v>
      </c>
      <c r="F304" t="s">
        <v>568</v>
      </c>
      <c r="G304">
        <v>5</v>
      </c>
      <c r="H304" t="s">
        <v>631</v>
      </c>
      <c r="I304" t="s">
        <v>820</v>
      </c>
      <c r="J304">
        <v>1295</v>
      </c>
      <c r="K304">
        <v>1316</v>
      </c>
      <c r="L304">
        <v>1889</v>
      </c>
      <c r="M304">
        <v>2164</v>
      </c>
      <c r="N304">
        <v>1725</v>
      </c>
      <c r="O304" t="s">
        <v>822</v>
      </c>
      <c r="P304" t="s">
        <v>821</v>
      </c>
    </row>
    <row r="305" spans="2:16" x14ac:dyDescent="0.25">
      <c r="B305" t="s">
        <v>25</v>
      </c>
      <c r="C305" t="s">
        <v>26</v>
      </c>
      <c r="D305">
        <v>2</v>
      </c>
      <c r="E305" t="str">
        <f t="shared" si="19"/>
        <v>SI2</v>
      </c>
      <c r="F305" t="s">
        <v>568</v>
      </c>
      <c r="G305">
        <v>1</v>
      </c>
      <c r="H305" t="s">
        <v>631</v>
      </c>
      <c r="I305" t="s">
        <v>820</v>
      </c>
      <c r="J305">
        <v>2111</v>
      </c>
      <c r="K305">
        <v>1840</v>
      </c>
      <c r="L305">
        <v>2639</v>
      </c>
      <c r="M305">
        <v>1902</v>
      </c>
      <c r="N305">
        <v>2529</v>
      </c>
      <c r="O305" t="s">
        <v>822</v>
      </c>
      <c r="P305" t="s">
        <v>821</v>
      </c>
    </row>
    <row r="306" spans="2:16" x14ac:dyDescent="0.25">
      <c r="B306" t="s">
        <v>25</v>
      </c>
      <c r="C306" t="s">
        <v>26</v>
      </c>
      <c r="D306">
        <v>2</v>
      </c>
      <c r="E306" t="str">
        <f t="shared" si="19"/>
        <v>SI2</v>
      </c>
      <c r="F306" t="s">
        <v>568</v>
      </c>
      <c r="G306">
        <v>2</v>
      </c>
      <c r="H306" t="s">
        <v>631</v>
      </c>
      <c r="I306" t="s">
        <v>820</v>
      </c>
      <c r="J306">
        <v>1810</v>
      </c>
      <c r="K306">
        <v>2100</v>
      </c>
      <c r="L306">
        <v>2119</v>
      </c>
      <c r="M306">
        <v>1534</v>
      </c>
      <c r="N306">
        <v>2092</v>
      </c>
      <c r="O306" t="s">
        <v>822</v>
      </c>
      <c r="P306" t="s">
        <v>821</v>
      </c>
    </row>
    <row r="307" spans="2:16" x14ac:dyDescent="0.25">
      <c r="B307" t="s">
        <v>25</v>
      </c>
      <c r="C307" t="s">
        <v>26</v>
      </c>
      <c r="D307">
        <v>2</v>
      </c>
      <c r="E307" t="str">
        <f t="shared" si="19"/>
        <v>SI2</v>
      </c>
      <c r="F307" t="s">
        <v>568</v>
      </c>
      <c r="G307">
        <v>3</v>
      </c>
      <c r="H307" t="s">
        <v>631</v>
      </c>
      <c r="I307" t="s">
        <v>820</v>
      </c>
      <c r="J307">
        <v>3041</v>
      </c>
      <c r="K307">
        <v>2332</v>
      </c>
      <c r="L307">
        <v>1176</v>
      </c>
      <c r="M307">
        <v>1735</v>
      </c>
      <c r="N307">
        <v>2967</v>
      </c>
      <c r="O307" t="s">
        <v>822</v>
      </c>
      <c r="P307" t="s">
        <v>821</v>
      </c>
    </row>
    <row r="308" spans="2:16" x14ac:dyDescent="0.25">
      <c r="B308" t="s">
        <v>25</v>
      </c>
      <c r="C308" t="s">
        <v>26</v>
      </c>
      <c r="D308">
        <v>2</v>
      </c>
      <c r="E308" t="str">
        <f t="shared" si="19"/>
        <v>SI2</v>
      </c>
      <c r="F308" t="s">
        <v>568</v>
      </c>
      <c r="G308">
        <v>4</v>
      </c>
      <c r="H308" t="s">
        <v>631</v>
      </c>
      <c r="I308" t="s">
        <v>820</v>
      </c>
      <c r="J308">
        <v>2098</v>
      </c>
      <c r="K308">
        <v>3180</v>
      </c>
      <c r="L308">
        <v>2735</v>
      </c>
      <c r="M308">
        <v>2947</v>
      </c>
      <c r="N308">
        <v>2646</v>
      </c>
      <c r="O308" t="s">
        <v>822</v>
      </c>
      <c r="P308" t="s">
        <v>821</v>
      </c>
    </row>
    <row r="309" spans="2:16" x14ac:dyDescent="0.25">
      <c r="B309" t="s">
        <v>25</v>
      </c>
      <c r="C309" t="s">
        <v>26</v>
      </c>
      <c r="D309">
        <v>2</v>
      </c>
      <c r="E309" t="str">
        <f t="shared" si="19"/>
        <v>SI2</v>
      </c>
      <c r="F309" t="s">
        <v>568</v>
      </c>
      <c r="G309">
        <v>5</v>
      </c>
      <c r="H309" t="s">
        <v>631</v>
      </c>
      <c r="I309" t="s">
        <v>820</v>
      </c>
      <c r="J309">
        <v>2817</v>
      </c>
      <c r="K309">
        <v>2006</v>
      </c>
      <c r="L309">
        <v>2136</v>
      </c>
      <c r="M309">
        <v>3583</v>
      </c>
      <c r="N309">
        <v>2113</v>
      </c>
      <c r="O309" t="s">
        <v>822</v>
      </c>
      <c r="P309" t="s">
        <v>821</v>
      </c>
    </row>
    <row r="310" spans="2:16" x14ac:dyDescent="0.25">
      <c r="B310" t="s">
        <v>25</v>
      </c>
      <c r="C310" t="s">
        <v>26</v>
      </c>
      <c r="D310">
        <v>3</v>
      </c>
      <c r="E310" t="str">
        <f t="shared" si="19"/>
        <v>SI3</v>
      </c>
      <c r="F310" t="s">
        <v>568</v>
      </c>
      <c r="G310">
        <v>1</v>
      </c>
      <c r="H310" t="s">
        <v>631</v>
      </c>
      <c r="I310" t="s">
        <v>820</v>
      </c>
      <c r="J310">
        <v>1093</v>
      </c>
      <c r="K310">
        <v>1471</v>
      </c>
      <c r="L310">
        <v>1085</v>
      </c>
      <c r="M310">
        <v>1581</v>
      </c>
      <c r="N310">
        <v>1510</v>
      </c>
      <c r="O310" t="s">
        <v>822</v>
      </c>
      <c r="P310" t="s">
        <v>821</v>
      </c>
    </row>
    <row r="311" spans="2:16" x14ac:dyDescent="0.25">
      <c r="B311" t="s">
        <v>25</v>
      </c>
      <c r="C311" t="s">
        <v>26</v>
      </c>
      <c r="D311">
        <v>3</v>
      </c>
      <c r="E311" t="str">
        <f t="shared" si="19"/>
        <v>SI3</v>
      </c>
      <c r="F311" t="s">
        <v>568</v>
      </c>
      <c r="G311">
        <v>3</v>
      </c>
      <c r="H311" t="s">
        <v>631</v>
      </c>
      <c r="I311" t="s">
        <v>820</v>
      </c>
      <c r="J311">
        <v>1593</v>
      </c>
      <c r="K311">
        <v>1865</v>
      </c>
      <c r="L311">
        <v>1777</v>
      </c>
      <c r="M311">
        <v>1881</v>
      </c>
      <c r="N311">
        <v>1405</v>
      </c>
      <c r="O311" t="s">
        <v>822</v>
      </c>
      <c r="P311" t="s">
        <v>821</v>
      </c>
    </row>
    <row r="312" spans="2:16" x14ac:dyDescent="0.25">
      <c r="B312" t="s">
        <v>25</v>
      </c>
      <c r="C312" t="s">
        <v>26</v>
      </c>
      <c r="D312">
        <v>3</v>
      </c>
      <c r="E312" t="str">
        <f t="shared" si="19"/>
        <v>SI3</v>
      </c>
      <c r="F312" t="s">
        <v>568</v>
      </c>
      <c r="G312">
        <v>4</v>
      </c>
      <c r="H312" t="s">
        <v>631</v>
      </c>
      <c r="I312" t="s">
        <v>820</v>
      </c>
      <c r="J312">
        <v>2552</v>
      </c>
      <c r="K312">
        <v>1473</v>
      </c>
      <c r="L312">
        <v>2534</v>
      </c>
      <c r="M312">
        <v>1674</v>
      </c>
      <c r="N312">
        <v>3000</v>
      </c>
      <c r="O312" t="s">
        <v>822</v>
      </c>
      <c r="P312" t="s">
        <v>821</v>
      </c>
    </row>
    <row r="313" spans="2:16" x14ac:dyDescent="0.25">
      <c r="B313" t="s">
        <v>25</v>
      </c>
      <c r="C313" t="s">
        <v>26</v>
      </c>
      <c r="D313">
        <v>3</v>
      </c>
      <c r="E313" t="str">
        <f t="shared" si="19"/>
        <v>SI3</v>
      </c>
      <c r="F313" t="s">
        <v>568</v>
      </c>
      <c r="G313">
        <v>5</v>
      </c>
      <c r="H313" t="s">
        <v>631</v>
      </c>
      <c r="I313" t="s">
        <v>820</v>
      </c>
      <c r="J313">
        <v>1976</v>
      </c>
      <c r="K313">
        <v>1559</v>
      </c>
      <c r="L313">
        <v>1724</v>
      </c>
      <c r="M313">
        <v>2158</v>
      </c>
      <c r="N313">
        <v>1353</v>
      </c>
      <c r="O313" t="s">
        <v>822</v>
      </c>
      <c r="P313" t="s">
        <v>821</v>
      </c>
    </row>
    <row r="314" spans="2:16" x14ac:dyDescent="0.25">
      <c r="B314" t="s">
        <v>25</v>
      </c>
      <c r="C314" t="s">
        <v>64</v>
      </c>
      <c r="D314">
        <v>1</v>
      </c>
      <c r="E314" t="str">
        <f t="shared" si="19"/>
        <v>CC1</v>
      </c>
      <c r="F314" t="s">
        <v>542</v>
      </c>
      <c r="G314">
        <v>1</v>
      </c>
      <c r="H314" t="s">
        <v>631</v>
      </c>
      <c r="I314" t="s">
        <v>820</v>
      </c>
      <c r="J314">
        <v>1886</v>
      </c>
      <c r="K314">
        <v>1622</v>
      </c>
      <c r="L314">
        <v>2432</v>
      </c>
      <c r="M314">
        <v>841</v>
      </c>
      <c r="N314">
        <v>1245</v>
      </c>
      <c r="O314" t="s">
        <v>823</v>
      </c>
      <c r="P314" t="s">
        <v>821</v>
      </c>
    </row>
    <row r="315" spans="2:16" x14ac:dyDescent="0.25">
      <c r="B315" t="s">
        <v>25</v>
      </c>
      <c r="C315" t="s">
        <v>64</v>
      </c>
      <c r="D315">
        <v>1</v>
      </c>
      <c r="E315" t="str">
        <f t="shared" si="19"/>
        <v>CC1</v>
      </c>
      <c r="F315" t="s">
        <v>542</v>
      </c>
      <c r="G315">
        <v>3</v>
      </c>
      <c r="H315" t="s">
        <v>631</v>
      </c>
      <c r="I315" t="s">
        <v>820</v>
      </c>
      <c r="J315">
        <v>883</v>
      </c>
      <c r="K315">
        <v>1891</v>
      </c>
      <c r="L315">
        <v>1861</v>
      </c>
      <c r="M315">
        <v>1426</v>
      </c>
      <c r="N315">
        <v>2105</v>
      </c>
      <c r="O315" t="s">
        <v>823</v>
      </c>
      <c r="P315" t="s">
        <v>821</v>
      </c>
    </row>
    <row r="316" spans="2:16" x14ac:dyDescent="0.25">
      <c r="B316" t="s">
        <v>25</v>
      </c>
      <c r="C316" t="s">
        <v>64</v>
      </c>
      <c r="D316">
        <v>1</v>
      </c>
      <c r="E316" t="str">
        <f t="shared" si="19"/>
        <v>CC1</v>
      </c>
      <c r="F316" t="s">
        <v>542</v>
      </c>
      <c r="G316">
        <v>4</v>
      </c>
      <c r="H316" t="s">
        <v>631</v>
      </c>
      <c r="I316" t="s">
        <v>820</v>
      </c>
      <c r="J316">
        <v>1404</v>
      </c>
      <c r="K316">
        <v>2012</v>
      </c>
      <c r="L316">
        <v>957</v>
      </c>
      <c r="M316">
        <v>1862</v>
      </c>
      <c r="N316">
        <v>1507</v>
      </c>
      <c r="O316" t="s">
        <v>823</v>
      </c>
      <c r="P316" t="s">
        <v>821</v>
      </c>
    </row>
    <row r="317" spans="2:16" x14ac:dyDescent="0.25">
      <c r="B317" t="s">
        <v>25</v>
      </c>
      <c r="C317" t="s">
        <v>64</v>
      </c>
      <c r="D317">
        <v>2</v>
      </c>
      <c r="E317" t="str">
        <f t="shared" si="19"/>
        <v>CC2</v>
      </c>
      <c r="F317" t="s">
        <v>542</v>
      </c>
      <c r="G317">
        <v>6</v>
      </c>
      <c r="H317" t="s">
        <v>772</v>
      </c>
      <c r="I317" t="s">
        <v>820</v>
      </c>
      <c r="J317">
        <v>1496</v>
      </c>
      <c r="K317">
        <v>2514</v>
      </c>
      <c r="L317">
        <v>2245</v>
      </c>
      <c r="M317">
        <v>2318</v>
      </c>
      <c r="N317">
        <v>1799</v>
      </c>
      <c r="O317" t="s">
        <v>823</v>
      </c>
      <c r="P317" t="s">
        <v>821</v>
      </c>
    </row>
    <row r="318" spans="2:16" x14ac:dyDescent="0.25">
      <c r="B318" t="s">
        <v>25</v>
      </c>
      <c r="C318" t="s">
        <v>64</v>
      </c>
      <c r="D318">
        <v>2</v>
      </c>
      <c r="E318" t="str">
        <f t="shared" si="19"/>
        <v>CC2</v>
      </c>
      <c r="F318" t="s">
        <v>542</v>
      </c>
      <c r="G318">
        <v>7</v>
      </c>
      <c r="H318" t="s">
        <v>772</v>
      </c>
      <c r="I318" t="s">
        <v>820</v>
      </c>
      <c r="J318">
        <v>1171</v>
      </c>
      <c r="K318">
        <v>1679</v>
      </c>
      <c r="L318">
        <v>2036</v>
      </c>
      <c r="M318">
        <v>2502</v>
      </c>
      <c r="N318">
        <v>1339</v>
      </c>
      <c r="O318" t="s">
        <v>823</v>
      </c>
      <c r="P318" t="s">
        <v>821</v>
      </c>
    </row>
    <row r="319" spans="2:16" x14ac:dyDescent="0.25">
      <c r="B319" t="s">
        <v>25</v>
      </c>
      <c r="C319" t="s">
        <v>64</v>
      </c>
      <c r="D319">
        <v>2</v>
      </c>
      <c r="E319" t="str">
        <f t="shared" si="19"/>
        <v>CC2</v>
      </c>
      <c r="F319" t="s">
        <v>542</v>
      </c>
      <c r="G319">
        <v>8</v>
      </c>
      <c r="H319" t="s">
        <v>772</v>
      </c>
      <c r="I319" t="s">
        <v>820</v>
      </c>
      <c r="J319">
        <v>2117</v>
      </c>
      <c r="K319">
        <v>2498</v>
      </c>
      <c r="L319">
        <v>2383</v>
      </c>
      <c r="M319">
        <v>2301</v>
      </c>
      <c r="N319">
        <v>1864</v>
      </c>
      <c r="O319" t="s">
        <v>823</v>
      </c>
      <c r="P319" t="s">
        <v>821</v>
      </c>
    </row>
    <row r="320" spans="2:16" x14ac:dyDescent="0.25">
      <c r="B320" t="s">
        <v>25</v>
      </c>
      <c r="C320" t="s">
        <v>64</v>
      </c>
      <c r="D320">
        <v>2</v>
      </c>
      <c r="E320" t="str">
        <f t="shared" si="19"/>
        <v>CC2</v>
      </c>
      <c r="F320" t="s">
        <v>542</v>
      </c>
      <c r="G320">
        <v>9</v>
      </c>
      <c r="H320" t="s">
        <v>772</v>
      </c>
      <c r="I320" t="s">
        <v>820</v>
      </c>
      <c r="J320">
        <v>3222</v>
      </c>
      <c r="K320">
        <v>1389</v>
      </c>
      <c r="L320">
        <v>2391</v>
      </c>
      <c r="M320">
        <v>3060</v>
      </c>
      <c r="N320">
        <v>2728</v>
      </c>
      <c r="O320" t="s">
        <v>823</v>
      </c>
      <c r="P320" t="s">
        <v>821</v>
      </c>
    </row>
    <row r="321" spans="2:16" x14ac:dyDescent="0.25">
      <c r="B321" t="s">
        <v>25</v>
      </c>
      <c r="C321" t="s">
        <v>64</v>
      </c>
      <c r="D321">
        <v>2</v>
      </c>
      <c r="E321" t="str">
        <f t="shared" si="19"/>
        <v>CC2</v>
      </c>
      <c r="F321" t="s">
        <v>542</v>
      </c>
      <c r="G321">
        <v>10</v>
      </c>
      <c r="H321" t="s">
        <v>772</v>
      </c>
      <c r="I321" t="s">
        <v>820</v>
      </c>
      <c r="J321">
        <v>2140</v>
      </c>
      <c r="K321">
        <v>1285</v>
      </c>
      <c r="L321">
        <v>2848</v>
      </c>
      <c r="M321">
        <v>3492</v>
      </c>
      <c r="N321">
        <v>2311</v>
      </c>
      <c r="O321" t="s">
        <v>823</v>
      </c>
      <c r="P321" t="s">
        <v>821</v>
      </c>
    </row>
    <row r="322" spans="2:16" x14ac:dyDescent="0.25">
      <c r="B322" t="s">
        <v>25</v>
      </c>
      <c r="C322" t="s">
        <v>64</v>
      </c>
      <c r="D322">
        <v>3</v>
      </c>
      <c r="E322" t="str">
        <f t="shared" si="19"/>
        <v>CC3</v>
      </c>
      <c r="F322" t="s">
        <v>542</v>
      </c>
      <c r="G322">
        <v>6</v>
      </c>
      <c r="H322" t="s">
        <v>772</v>
      </c>
      <c r="I322" t="s">
        <v>820</v>
      </c>
      <c r="J322">
        <v>1390</v>
      </c>
      <c r="K322">
        <v>696</v>
      </c>
      <c r="L322">
        <v>1291</v>
      </c>
      <c r="M322">
        <v>1483</v>
      </c>
      <c r="N322">
        <v>1203</v>
      </c>
      <c r="O322" t="s">
        <v>823</v>
      </c>
      <c r="P322" t="s">
        <v>821</v>
      </c>
    </row>
    <row r="323" spans="2:16" x14ac:dyDescent="0.25">
      <c r="B323" t="s">
        <v>25</v>
      </c>
      <c r="C323" t="s">
        <v>64</v>
      </c>
      <c r="D323">
        <v>3</v>
      </c>
      <c r="E323" t="str">
        <f t="shared" si="19"/>
        <v>CC3</v>
      </c>
      <c r="F323" t="s">
        <v>542</v>
      </c>
      <c r="G323">
        <v>7</v>
      </c>
      <c r="H323" t="s">
        <v>772</v>
      </c>
      <c r="I323" t="s">
        <v>820</v>
      </c>
      <c r="J323">
        <v>2284</v>
      </c>
      <c r="K323">
        <v>2027</v>
      </c>
      <c r="L323">
        <v>1683</v>
      </c>
      <c r="M323">
        <v>2048</v>
      </c>
      <c r="N323">
        <v>2140</v>
      </c>
      <c r="O323" t="s">
        <v>823</v>
      </c>
      <c r="P323" t="s">
        <v>821</v>
      </c>
    </row>
    <row r="324" spans="2:16" x14ac:dyDescent="0.25">
      <c r="B324" t="s">
        <v>25</v>
      </c>
      <c r="C324" t="s">
        <v>64</v>
      </c>
      <c r="D324">
        <v>3</v>
      </c>
      <c r="E324" t="str">
        <f t="shared" si="19"/>
        <v>CC3</v>
      </c>
      <c r="F324" t="s">
        <v>542</v>
      </c>
      <c r="G324">
        <v>8</v>
      </c>
      <c r="H324" t="s">
        <v>772</v>
      </c>
      <c r="I324" t="s">
        <v>820</v>
      </c>
      <c r="J324">
        <v>2473</v>
      </c>
      <c r="K324">
        <v>1900</v>
      </c>
      <c r="L324">
        <v>2475</v>
      </c>
      <c r="M324">
        <v>1354</v>
      </c>
      <c r="N324">
        <v>1454</v>
      </c>
      <c r="O324" t="s">
        <v>823</v>
      </c>
      <c r="P324" t="s">
        <v>821</v>
      </c>
    </row>
    <row r="325" spans="2:16" x14ac:dyDescent="0.25">
      <c r="B325" t="s">
        <v>25</v>
      </c>
      <c r="C325" t="s">
        <v>64</v>
      </c>
      <c r="D325">
        <v>4</v>
      </c>
      <c r="E325" t="str">
        <f t="shared" ref="E325:E351" si="20">_xlfn.CONCAT(C325,D325)</f>
        <v>CC4</v>
      </c>
      <c r="F325" t="s">
        <v>542</v>
      </c>
      <c r="G325">
        <v>6</v>
      </c>
      <c r="H325" t="s">
        <v>772</v>
      </c>
      <c r="I325" t="s">
        <v>820</v>
      </c>
      <c r="J325">
        <v>1676</v>
      </c>
      <c r="K325">
        <v>2427</v>
      </c>
      <c r="L325">
        <v>2096</v>
      </c>
      <c r="M325">
        <v>2528</v>
      </c>
      <c r="N325">
        <v>2522</v>
      </c>
      <c r="O325" t="s">
        <v>823</v>
      </c>
      <c r="P325" t="s">
        <v>821</v>
      </c>
    </row>
    <row r="326" spans="2:16" x14ac:dyDescent="0.25">
      <c r="B326" t="s">
        <v>25</v>
      </c>
      <c r="C326" t="s">
        <v>64</v>
      </c>
      <c r="D326">
        <v>4</v>
      </c>
      <c r="E326" t="str">
        <f t="shared" si="20"/>
        <v>CC4</v>
      </c>
      <c r="F326" t="s">
        <v>542</v>
      </c>
      <c r="G326">
        <v>7</v>
      </c>
      <c r="H326" t="s">
        <v>772</v>
      </c>
      <c r="I326" t="s">
        <v>820</v>
      </c>
      <c r="J326">
        <v>1614</v>
      </c>
      <c r="K326">
        <v>1425</v>
      </c>
      <c r="L326">
        <v>3268</v>
      </c>
      <c r="M326">
        <v>1470</v>
      </c>
      <c r="N326">
        <v>2382</v>
      </c>
      <c r="O326" t="s">
        <v>823</v>
      </c>
      <c r="P326" t="s">
        <v>821</v>
      </c>
    </row>
    <row r="327" spans="2:16" x14ac:dyDescent="0.25">
      <c r="B327" t="s">
        <v>25</v>
      </c>
      <c r="C327" t="s">
        <v>64</v>
      </c>
      <c r="D327">
        <v>4</v>
      </c>
      <c r="E327" t="str">
        <f t="shared" si="20"/>
        <v>CC4</v>
      </c>
      <c r="F327" t="s">
        <v>542</v>
      </c>
      <c r="G327">
        <v>8</v>
      </c>
      <c r="H327" t="s">
        <v>772</v>
      </c>
      <c r="I327" t="s">
        <v>820</v>
      </c>
      <c r="J327">
        <v>2883</v>
      </c>
      <c r="K327">
        <v>3858</v>
      </c>
      <c r="L327">
        <v>2428</v>
      </c>
      <c r="M327">
        <v>1261</v>
      </c>
      <c r="N327">
        <v>1526</v>
      </c>
      <c r="O327" t="s">
        <v>823</v>
      </c>
      <c r="P327" t="s">
        <v>821</v>
      </c>
    </row>
    <row r="328" spans="2:16" x14ac:dyDescent="0.25">
      <c r="B328" t="s">
        <v>25</v>
      </c>
      <c r="C328" t="s">
        <v>64</v>
      </c>
      <c r="D328">
        <v>5</v>
      </c>
      <c r="E328" t="str">
        <f t="shared" si="20"/>
        <v>CC5</v>
      </c>
      <c r="F328" t="s">
        <v>542</v>
      </c>
      <c r="G328">
        <v>2</v>
      </c>
      <c r="H328" t="s">
        <v>631</v>
      </c>
      <c r="I328" t="s">
        <v>820</v>
      </c>
      <c r="J328">
        <v>1589</v>
      </c>
      <c r="K328">
        <v>1907</v>
      </c>
      <c r="L328">
        <v>1723</v>
      </c>
      <c r="M328">
        <v>1586</v>
      </c>
      <c r="N328">
        <v>1685</v>
      </c>
      <c r="O328" t="s">
        <v>823</v>
      </c>
      <c r="P328" t="s">
        <v>821</v>
      </c>
    </row>
    <row r="329" spans="2:16" x14ac:dyDescent="0.25">
      <c r="B329" t="s">
        <v>25</v>
      </c>
      <c r="C329" t="s">
        <v>64</v>
      </c>
      <c r="D329">
        <v>5</v>
      </c>
      <c r="E329" t="str">
        <f t="shared" si="20"/>
        <v>CC5</v>
      </c>
      <c r="F329" t="s">
        <v>542</v>
      </c>
      <c r="G329">
        <v>3</v>
      </c>
      <c r="H329" t="s">
        <v>631</v>
      </c>
      <c r="I329" t="s">
        <v>820</v>
      </c>
      <c r="J329">
        <v>1343</v>
      </c>
      <c r="K329">
        <v>774</v>
      </c>
      <c r="L329">
        <v>663</v>
      </c>
      <c r="M329">
        <v>1227</v>
      </c>
      <c r="N329">
        <v>822</v>
      </c>
      <c r="O329" t="s">
        <v>823</v>
      </c>
      <c r="P329" t="s">
        <v>821</v>
      </c>
    </row>
    <row r="330" spans="2:16" x14ac:dyDescent="0.25">
      <c r="B330" t="s">
        <v>25</v>
      </c>
      <c r="C330" t="s">
        <v>64</v>
      </c>
      <c r="D330">
        <v>5</v>
      </c>
      <c r="E330" t="str">
        <f t="shared" si="20"/>
        <v>CC5</v>
      </c>
      <c r="F330" t="s">
        <v>542</v>
      </c>
      <c r="G330">
        <v>5</v>
      </c>
      <c r="H330" t="s">
        <v>631</v>
      </c>
      <c r="I330" t="s">
        <v>820</v>
      </c>
      <c r="J330">
        <v>3034</v>
      </c>
      <c r="K330">
        <v>1860</v>
      </c>
      <c r="L330">
        <v>2601</v>
      </c>
      <c r="M330">
        <v>1626</v>
      </c>
      <c r="N330">
        <v>1393</v>
      </c>
      <c r="O330" t="s">
        <v>823</v>
      </c>
      <c r="P330" t="s">
        <v>821</v>
      </c>
    </row>
    <row r="331" spans="2:16" x14ac:dyDescent="0.25">
      <c r="B331" t="s">
        <v>25</v>
      </c>
      <c r="C331" t="s">
        <v>181</v>
      </c>
      <c r="D331">
        <v>1</v>
      </c>
      <c r="E331" t="str">
        <f t="shared" si="20"/>
        <v>CF1</v>
      </c>
      <c r="F331" t="s">
        <v>542</v>
      </c>
      <c r="G331">
        <v>1</v>
      </c>
      <c r="H331" t="s">
        <v>631</v>
      </c>
      <c r="I331" t="s">
        <v>820</v>
      </c>
      <c r="J331">
        <v>2085</v>
      </c>
      <c r="K331">
        <v>1207</v>
      </c>
      <c r="L331">
        <v>1726</v>
      </c>
      <c r="M331">
        <v>2005</v>
      </c>
      <c r="N331">
        <v>2561</v>
      </c>
      <c r="O331" t="s">
        <v>823</v>
      </c>
      <c r="P331" t="s">
        <v>821</v>
      </c>
    </row>
    <row r="332" spans="2:16" x14ac:dyDescent="0.25">
      <c r="B332" t="s">
        <v>25</v>
      </c>
      <c r="C332" t="s">
        <v>181</v>
      </c>
      <c r="D332">
        <v>1</v>
      </c>
      <c r="E332" t="str">
        <f t="shared" si="20"/>
        <v>CF1</v>
      </c>
      <c r="F332" t="s">
        <v>542</v>
      </c>
      <c r="G332">
        <v>3</v>
      </c>
      <c r="H332" t="s">
        <v>631</v>
      </c>
      <c r="I332" t="s">
        <v>820</v>
      </c>
      <c r="J332">
        <v>2803</v>
      </c>
      <c r="K332">
        <v>1382</v>
      </c>
      <c r="L332">
        <v>2200</v>
      </c>
      <c r="M332">
        <v>1309</v>
      </c>
      <c r="N332">
        <v>1984</v>
      </c>
      <c r="O332" t="s">
        <v>823</v>
      </c>
      <c r="P332" t="s">
        <v>821</v>
      </c>
    </row>
    <row r="333" spans="2:16" x14ac:dyDescent="0.25">
      <c r="B333" t="s">
        <v>25</v>
      </c>
      <c r="C333" t="s">
        <v>181</v>
      </c>
      <c r="D333">
        <v>1</v>
      </c>
      <c r="E333" t="str">
        <f t="shared" si="20"/>
        <v>CF1</v>
      </c>
      <c r="F333" t="s">
        <v>542</v>
      </c>
      <c r="G333">
        <v>4</v>
      </c>
      <c r="H333" t="s">
        <v>631</v>
      </c>
      <c r="I333" t="s">
        <v>820</v>
      </c>
      <c r="J333">
        <v>1623</v>
      </c>
      <c r="K333">
        <v>1855</v>
      </c>
      <c r="L333">
        <v>1691</v>
      </c>
      <c r="M333">
        <v>1267</v>
      </c>
      <c r="N333">
        <v>1411</v>
      </c>
      <c r="O333" t="s">
        <v>823</v>
      </c>
      <c r="P333" t="s">
        <v>821</v>
      </c>
    </row>
    <row r="334" spans="2:16" x14ac:dyDescent="0.25">
      <c r="B334" t="s">
        <v>25</v>
      </c>
      <c r="C334" t="s">
        <v>181</v>
      </c>
      <c r="D334">
        <v>2</v>
      </c>
      <c r="E334" t="str">
        <f t="shared" si="20"/>
        <v>CF2</v>
      </c>
      <c r="F334" t="s">
        <v>542</v>
      </c>
      <c r="G334">
        <v>1</v>
      </c>
      <c r="H334" t="s">
        <v>631</v>
      </c>
      <c r="I334" t="s">
        <v>820</v>
      </c>
      <c r="J334">
        <v>3521</v>
      </c>
      <c r="K334">
        <v>1486</v>
      </c>
      <c r="L334">
        <v>1139</v>
      </c>
      <c r="M334">
        <v>2131</v>
      </c>
      <c r="N334">
        <v>1693</v>
      </c>
      <c r="O334" t="s">
        <v>823</v>
      </c>
      <c r="P334" t="s">
        <v>821</v>
      </c>
    </row>
    <row r="335" spans="2:16" x14ac:dyDescent="0.25">
      <c r="B335" t="s">
        <v>25</v>
      </c>
      <c r="C335" t="s">
        <v>181</v>
      </c>
      <c r="D335">
        <v>2</v>
      </c>
      <c r="E335" t="str">
        <f t="shared" si="20"/>
        <v>CF2</v>
      </c>
      <c r="F335" t="s">
        <v>542</v>
      </c>
      <c r="G335">
        <v>2</v>
      </c>
      <c r="H335" t="s">
        <v>631</v>
      </c>
      <c r="I335" t="s">
        <v>820</v>
      </c>
      <c r="J335">
        <v>779</v>
      </c>
      <c r="K335">
        <v>2189</v>
      </c>
      <c r="L335">
        <v>1409</v>
      </c>
      <c r="M335">
        <v>1090</v>
      </c>
      <c r="N335">
        <v>1915</v>
      </c>
      <c r="O335" t="s">
        <v>823</v>
      </c>
      <c r="P335" t="s">
        <v>821</v>
      </c>
    </row>
    <row r="336" spans="2:16" x14ac:dyDescent="0.25">
      <c r="B336" t="s">
        <v>25</v>
      </c>
      <c r="C336" t="s">
        <v>181</v>
      </c>
      <c r="D336">
        <v>2</v>
      </c>
      <c r="E336" t="str">
        <f t="shared" si="20"/>
        <v>CF2</v>
      </c>
      <c r="F336" t="s">
        <v>542</v>
      </c>
      <c r="G336">
        <v>3</v>
      </c>
      <c r="H336" t="s">
        <v>631</v>
      </c>
      <c r="I336" t="s">
        <v>820</v>
      </c>
      <c r="J336">
        <v>1503</v>
      </c>
      <c r="K336">
        <v>1336</v>
      </c>
      <c r="L336">
        <v>1431</v>
      </c>
      <c r="M336">
        <v>2213</v>
      </c>
      <c r="N336">
        <v>1403</v>
      </c>
      <c r="O336" t="s">
        <v>823</v>
      </c>
      <c r="P336" t="s">
        <v>821</v>
      </c>
    </row>
    <row r="337" spans="2:16" x14ac:dyDescent="0.25">
      <c r="B337" t="s">
        <v>25</v>
      </c>
      <c r="C337" t="s">
        <v>181</v>
      </c>
      <c r="D337">
        <v>2</v>
      </c>
      <c r="E337" t="str">
        <f t="shared" si="20"/>
        <v>CF2</v>
      </c>
      <c r="F337" t="s">
        <v>542</v>
      </c>
      <c r="G337">
        <v>4</v>
      </c>
      <c r="H337" t="s">
        <v>631</v>
      </c>
      <c r="I337" t="s">
        <v>820</v>
      </c>
      <c r="J337">
        <v>1767</v>
      </c>
      <c r="K337">
        <v>1432</v>
      </c>
      <c r="L337">
        <v>1177</v>
      </c>
      <c r="M337">
        <v>2897</v>
      </c>
      <c r="N337">
        <v>1724</v>
      </c>
      <c r="O337" t="s">
        <v>823</v>
      </c>
      <c r="P337" t="s">
        <v>821</v>
      </c>
    </row>
    <row r="338" spans="2:16" x14ac:dyDescent="0.25">
      <c r="B338" t="s">
        <v>25</v>
      </c>
      <c r="C338" t="s">
        <v>181</v>
      </c>
      <c r="D338">
        <v>2</v>
      </c>
      <c r="E338" t="str">
        <f t="shared" si="20"/>
        <v>CF2</v>
      </c>
      <c r="F338" t="s">
        <v>542</v>
      </c>
      <c r="G338">
        <v>5</v>
      </c>
      <c r="H338" t="s">
        <v>631</v>
      </c>
      <c r="I338" t="s">
        <v>820</v>
      </c>
      <c r="J338">
        <v>2480</v>
      </c>
      <c r="K338">
        <v>2149</v>
      </c>
      <c r="L338">
        <v>2746</v>
      </c>
      <c r="M338">
        <v>2617</v>
      </c>
      <c r="N338">
        <v>1850</v>
      </c>
      <c r="O338" t="s">
        <v>823</v>
      </c>
      <c r="P338" t="s">
        <v>821</v>
      </c>
    </row>
    <row r="339" spans="2:16" x14ac:dyDescent="0.25">
      <c r="B339" t="s">
        <v>25</v>
      </c>
      <c r="C339" t="s">
        <v>181</v>
      </c>
      <c r="D339">
        <v>3</v>
      </c>
      <c r="E339" t="str">
        <f t="shared" si="20"/>
        <v>CF3</v>
      </c>
      <c r="F339" t="s">
        <v>542</v>
      </c>
      <c r="G339">
        <v>1</v>
      </c>
      <c r="H339" t="s">
        <v>631</v>
      </c>
      <c r="I339" t="s">
        <v>820</v>
      </c>
      <c r="J339">
        <v>1150</v>
      </c>
      <c r="K339">
        <v>1270</v>
      </c>
      <c r="L339">
        <v>1033</v>
      </c>
      <c r="M339">
        <v>1049</v>
      </c>
      <c r="N339">
        <v>1749</v>
      </c>
      <c r="O339" t="s">
        <v>823</v>
      </c>
      <c r="P339" t="s">
        <v>821</v>
      </c>
    </row>
    <row r="340" spans="2:16" x14ac:dyDescent="0.25">
      <c r="B340" t="s">
        <v>25</v>
      </c>
      <c r="C340" t="s">
        <v>181</v>
      </c>
      <c r="D340">
        <v>3</v>
      </c>
      <c r="E340" t="str">
        <f t="shared" si="20"/>
        <v>CF3</v>
      </c>
      <c r="F340" t="s">
        <v>542</v>
      </c>
      <c r="G340">
        <v>2</v>
      </c>
      <c r="H340" t="s">
        <v>631</v>
      </c>
      <c r="I340" t="s">
        <v>820</v>
      </c>
      <c r="J340">
        <v>1400</v>
      </c>
      <c r="K340">
        <v>1674</v>
      </c>
      <c r="L340">
        <v>2380</v>
      </c>
      <c r="M340">
        <v>1938</v>
      </c>
      <c r="N340">
        <v>2503</v>
      </c>
      <c r="O340" t="s">
        <v>823</v>
      </c>
      <c r="P340" t="s">
        <v>821</v>
      </c>
    </row>
    <row r="341" spans="2:16" x14ac:dyDescent="0.25">
      <c r="B341" t="s">
        <v>25</v>
      </c>
      <c r="C341" t="s">
        <v>181</v>
      </c>
      <c r="D341">
        <v>3</v>
      </c>
      <c r="E341" t="str">
        <f t="shared" si="20"/>
        <v>CF3</v>
      </c>
      <c r="F341" t="s">
        <v>542</v>
      </c>
      <c r="G341">
        <v>3</v>
      </c>
      <c r="H341" t="s">
        <v>631</v>
      </c>
      <c r="I341" t="s">
        <v>820</v>
      </c>
      <c r="J341">
        <v>2985</v>
      </c>
      <c r="K341">
        <v>1855</v>
      </c>
      <c r="L341">
        <v>1819</v>
      </c>
      <c r="M341">
        <v>1418</v>
      </c>
      <c r="N341">
        <v>1739</v>
      </c>
      <c r="O341" t="s">
        <v>823</v>
      </c>
      <c r="P341" t="s">
        <v>821</v>
      </c>
    </row>
    <row r="342" spans="2:16" x14ac:dyDescent="0.25">
      <c r="B342" t="s">
        <v>25</v>
      </c>
      <c r="C342" t="s">
        <v>181</v>
      </c>
      <c r="D342">
        <v>3</v>
      </c>
      <c r="E342" t="str">
        <f t="shared" si="20"/>
        <v>CF3</v>
      </c>
      <c r="F342" t="s">
        <v>542</v>
      </c>
      <c r="G342">
        <v>4</v>
      </c>
      <c r="H342" t="s">
        <v>631</v>
      </c>
      <c r="I342" t="s">
        <v>820</v>
      </c>
      <c r="J342">
        <v>960</v>
      </c>
      <c r="K342">
        <v>1090</v>
      </c>
      <c r="L342">
        <v>1466</v>
      </c>
      <c r="M342">
        <v>1876</v>
      </c>
      <c r="N342">
        <v>1897</v>
      </c>
      <c r="O342" t="s">
        <v>823</v>
      </c>
      <c r="P342" t="s">
        <v>821</v>
      </c>
    </row>
    <row r="343" spans="2:16" x14ac:dyDescent="0.25">
      <c r="B343" t="s">
        <v>25</v>
      </c>
      <c r="C343" t="s">
        <v>181</v>
      </c>
      <c r="D343">
        <v>3</v>
      </c>
      <c r="E343" t="str">
        <f t="shared" si="20"/>
        <v>CF3</v>
      </c>
      <c r="F343" t="s">
        <v>542</v>
      </c>
      <c r="G343">
        <v>5</v>
      </c>
      <c r="H343" t="s">
        <v>631</v>
      </c>
      <c r="I343" t="s">
        <v>820</v>
      </c>
      <c r="J343">
        <v>1986</v>
      </c>
      <c r="K343">
        <v>2332</v>
      </c>
      <c r="L343">
        <v>1806</v>
      </c>
      <c r="M343">
        <v>1660</v>
      </c>
      <c r="N343">
        <v>2551</v>
      </c>
      <c r="O343" t="s">
        <v>823</v>
      </c>
      <c r="P343" t="s">
        <v>821</v>
      </c>
    </row>
    <row r="344" spans="2:16" x14ac:dyDescent="0.25">
      <c r="B344" t="s">
        <v>25</v>
      </c>
      <c r="C344" t="s">
        <v>181</v>
      </c>
      <c r="D344">
        <v>4</v>
      </c>
      <c r="E344" t="str">
        <f t="shared" si="20"/>
        <v>CF4</v>
      </c>
      <c r="F344" t="s">
        <v>542</v>
      </c>
      <c r="G344">
        <v>1</v>
      </c>
      <c r="H344" t="s">
        <v>631</v>
      </c>
      <c r="I344" t="s">
        <v>820</v>
      </c>
      <c r="J344">
        <v>1584</v>
      </c>
      <c r="K344">
        <v>754</v>
      </c>
      <c r="L344">
        <v>1223</v>
      </c>
      <c r="M344">
        <v>1871</v>
      </c>
      <c r="N344">
        <v>2175</v>
      </c>
      <c r="O344" t="s">
        <v>823</v>
      </c>
      <c r="P344" t="s">
        <v>821</v>
      </c>
    </row>
    <row r="345" spans="2:16" x14ac:dyDescent="0.25">
      <c r="B345" t="s">
        <v>25</v>
      </c>
      <c r="C345" t="s">
        <v>181</v>
      </c>
      <c r="D345">
        <v>4</v>
      </c>
      <c r="E345" t="str">
        <f t="shared" si="20"/>
        <v>CF4</v>
      </c>
      <c r="F345" t="s">
        <v>542</v>
      </c>
      <c r="G345">
        <v>2</v>
      </c>
      <c r="H345" t="s">
        <v>631</v>
      </c>
      <c r="I345" t="s">
        <v>820</v>
      </c>
      <c r="J345">
        <v>2016</v>
      </c>
      <c r="K345">
        <v>841</v>
      </c>
      <c r="L345">
        <v>987</v>
      </c>
      <c r="M345">
        <v>634</v>
      </c>
      <c r="N345">
        <v>2732</v>
      </c>
      <c r="O345" t="s">
        <v>823</v>
      </c>
      <c r="P345" t="s">
        <v>821</v>
      </c>
    </row>
    <row r="346" spans="2:16" x14ac:dyDescent="0.25">
      <c r="B346" t="s">
        <v>25</v>
      </c>
      <c r="C346" t="s">
        <v>181</v>
      </c>
      <c r="D346">
        <v>4</v>
      </c>
      <c r="E346" t="str">
        <f t="shared" si="20"/>
        <v>CF4</v>
      </c>
      <c r="F346" t="s">
        <v>542</v>
      </c>
      <c r="G346">
        <v>3</v>
      </c>
      <c r="H346" t="s">
        <v>631</v>
      </c>
      <c r="I346" t="s">
        <v>820</v>
      </c>
      <c r="J346">
        <v>841</v>
      </c>
      <c r="K346">
        <v>2255</v>
      </c>
      <c r="L346">
        <v>1497</v>
      </c>
      <c r="M346">
        <v>1519</v>
      </c>
      <c r="N346">
        <v>1180</v>
      </c>
      <c r="O346" t="s">
        <v>823</v>
      </c>
      <c r="P346" t="s">
        <v>821</v>
      </c>
    </row>
    <row r="347" spans="2:16" x14ac:dyDescent="0.25">
      <c r="B347" t="s">
        <v>25</v>
      </c>
      <c r="C347" t="s">
        <v>181</v>
      </c>
      <c r="D347">
        <v>4</v>
      </c>
      <c r="E347" t="str">
        <f t="shared" si="20"/>
        <v>CF4</v>
      </c>
      <c r="F347" t="s">
        <v>542</v>
      </c>
      <c r="G347">
        <v>4</v>
      </c>
      <c r="H347" t="s">
        <v>631</v>
      </c>
      <c r="I347" t="s">
        <v>820</v>
      </c>
      <c r="J347">
        <v>2080</v>
      </c>
      <c r="K347">
        <v>828</v>
      </c>
      <c r="L347">
        <v>630</v>
      </c>
      <c r="M347">
        <v>1278</v>
      </c>
      <c r="N347">
        <v>892</v>
      </c>
      <c r="O347" t="s">
        <v>823</v>
      </c>
      <c r="P347" t="s">
        <v>821</v>
      </c>
    </row>
    <row r="348" spans="2:16" x14ac:dyDescent="0.25">
      <c r="B348" t="s">
        <v>25</v>
      </c>
      <c r="C348" t="s">
        <v>181</v>
      </c>
      <c r="D348">
        <v>4</v>
      </c>
      <c r="E348" t="str">
        <f t="shared" si="20"/>
        <v>CF4</v>
      </c>
      <c r="F348" t="s">
        <v>542</v>
      </c>
      <c r="G348">
        <v>5</v>
      </c>
      <c r="H348" t="s">
        <v>631</v>
      </c>
      <c r="I348" t="s">
        <v>820</v>
      </c>
      <c r="J348">
        <v>1861</v>
      </c>
      <c r="K348">
        <v>436</v>
      </c>
      <c r="L348">
        <v>1799</v>
      </c>
      <c r="M348">
        <v>755</v>
      </c>
      <c r="N348">
        <v>967</v>
      </c>
      <c r="O348" t="s">
        <v>823</v>
      </c>
      <c r="P348" t="s">
        <v>821</v>
      </c>
    </row>
    <row r="349" spans="2:16" x14ac:dyDescent="0.25">
      <c r="B349" t="s">
        <v>25</v>
      </c>
      <c r="C349" t="s">
        <v>181</v>
      </c>
      <c r="D349">
        <v>5</v>
      </c>
      <c r="E349" t="str">
        <f t="shared" si="20"/>
        <v>CF5</v>
      </c>
      <c r="F349" t="s">
        <v>542</v>
      </c>
      <c r="G349">
        <v>1</v>
      </c>
      <c r="H349" t="s">
        <v>631</v>
      </c>
      <c r="I349" t="s">
        <v>820</v>
      </c>
      <c r="J349">
        <v>620</v>
      </c>
      <c r="K349">
        <v>2189</v>
      </c>
      <c r="L349">
        <v>1817</v>
      </c>
      <c r="M349">
        <v>1306</v>
      </c>
      <c r="N349">
        <v>1439</v>
      </c>
      <c r="O349" t="s">
        <v>823</v>
      </c>
      <c r="P349" t="s">
        <v>821</v>
      </c>
    </row>
    <row r="350" spans="2:16" x14ac:dyDescent="0.25">
      <c r="B350" t="s">
        <v>25</v>
      </c>
      <c r="C350" t="s">
        <v>181</v>
      </c>
      <c r="D350">
        <v>5</v>
      </c>
      <c r="E350" t="str">
        <f t="shared" si="20"/>
        <v>CF5</v>
      </c>
      <c r="F350" t="s">
        <v>542</v>
      </c>
      <c r="G350">
        <v>2</v>
      </c>
      <c r="H350" t="s">
        <v>631</v>
      </c>
      <c r="I350" t="s">
        <v>820</v>
      </c>
      <c r="J350">
        <v>1776</v>
      </c>
      <c r="K350">
        <v>1471</v>
      </c>
      <c r="L350">
        <v>2034</v>
      </c>
      <c r="M350">
        <v>1799</v>
      </c>
      <c r="N350">
        <v>1425</v>
      </c>
      <c r="O350" t="s">
        <v>823</v>
      </c>
      <c r="P350" t="s">
        <v>821</v>
      </c>
    </row>
    <row r="351" spans="2:16" x14ac:dyDescent="0.25">
      <c r="B351" t="s">
        <v>25</v>
      </c>
      <c r="C351" t="s">
        <v>181</v>
      </c>
      <c r="D351">
        <v>5</v>
      </c>
      <c r="E351" t="str">
        <f t="shared" si="20"/>
        <v>CF5</v>
      </c>
      <c r="F351" t="s">
        <v>542</v>
      </c>
      <c r="G351">
        <v>5</v>
      </c>
      <c r="H351" t="s">
        <v>631</v>
      </c>
      <c r="I351" t="s">
        <v>820</v>
      </c>
      <c r="J351">
        <v>2513</v>
      </c>
      <c r="K351">
        <v>2086</v>
      </c>
      <c r="L351">
        <v>2347</v>
      </c>
      <c r="M351">
        <v>3163</v>
      </c>
      <c r="N351">
        <v>2161</v>
      </c>
      <c r="O351" t="s">
        <v>823</v>
      </c>
      <c r="P351" t="s">
        <v>821</v>
      </c>
    </row>
    <row r="352" spans="2:16" x14ac:dyDescent="0.25">
      <c r="B352" t="s">
        <v>225</v>
      </c>
      <c r="C352" t="s">
        <v>374</v>
      </c>
      <c r="D352">
        <v>1</v>
      </c>
      <c r="E352" t="s">
        <v>824</v>
      </c>
      <c r="F352" t="s">
        <v>542</v>
      </c>
      <c r="G352">
        <v>3</v>
      </c>
      <c r="H352" t="s">
        <v>631</v>
      </c>
      <c r="I352" t="s">
        <v>820</v>
      </c>
      <c r="J352">
        <v>3269</v>
      </c>
      <c r="K352">
        <v>1644</v>
      </c>
      <c r="L352">
        <v>4524</v>
      </c>
      <c r="M352">
        <v>3124</v>
      </c>
      <c r="N352">
        <v>2683</v>
      </c>
      <c r="O352" t="s">
        <v>609</v>
      </c>
      <c r="P352" t="s">
        <v>825</v>
      </c>
    </row>
    <row r="353" spans="2:17" x14ac:dyDescent="0.25">
      <c r="B353" t="s">
        <v>225</v>
      </c>
      <c r="C353" t="s">
        <v>374</v>
      </c>
      <c r="D353">
        <v>1</v>
      </c>
      <c r="E353" t="s">
        <v>824</v>
      </c>
      <c r="F353" t="s">
        <v>597</v>
      </c>
      <c r="G353">
        <v>1</v>
      </c>
      <c r="H353" t="s">
        <v>631</v>
      </c>
      <c r="I353" t="s">
        <v>820</v>
      </c>
      <c r="J353">
        <v>1355</v>
      </c>
      <c r="K353">
        <v>2220</v>
      </c>
      <c r="L353">
        <v>1334</v>
      </c>
      <c r="M353">
        <v>1608</v>
      </c>
      <c r="N353">
        <v>1824</v>
      </c>
      <c r="O353" t="s">
        <v>609</v>
      </c>
      <c r="P353" t="s">
        <v>825</v>
      </c>
    </row>
    <row r="354" spans="2:17" x14ac:dyDescent="0.25">
      <c r="B354" t="s">
        <v>225</v>
      </c>
      <c r="C354" t="s">
        <v>374</v>
      </c>
      <c r="D354">
        <v>1</v>
      </c>
      <c r="E354" t="s">
        <v>824</v>
      </c>
      <c r="F354" t="s">
        <v>597</v>
      </c>
      <c r="G354">
        <v>2</v>
      </c>
      <c r="H354" t="s">
        <v>631</v>
      </c>
      <c r="I354" t="s">
        <v>820</v>
      </c>
      <c r="J354">
        <v>2353</v>
      </c>
      <c r="K354">
        <v>1337</v>
      </c>
      <c r="L354">
        <v>1371</v>
      </c>
      <c r="M354">
        <v>1538</v>
      </c>
      <c r="N354">
        <v>925</v>
      </c>
      <c r="O354" t="s">
        <v>609</v>
      </c>
      <c r="P354" t="s">
        <v>825</v>
      </c>
    </row>
    <row r="355" spans="2:17" x14ac:dyDescent="0.25">
      <c r="B355" t="s">
        <v>225</v>
      </c>
      <c r="C355" t="s">
        <v>374</v>
      </c>
      <c r="D355">
        <v>1</v>
      </c>
      <c r="E355" t="s">
        <v>824</v>
      </c>
      <c r="F355" t="s">
        <v>597</v>
      </c>
      <c r="G355">
        <v>3</v>
      </c>
      <c r="H355" t="s">
        <v>631</v>
      </c>
      <c r="I355" t="s">
        <v>820</v>
      </c>
      <c r="J355">
        <v>2385</v>
      </c>
      <c r="K355">
        <v>1809</v>
      </c>
      <c r="L355">
        <v>1431</v>
      </c>
      <c r="M355">
        <v>1488</v>
      </c>
      <c r="N355">
        <v>2525</v>
      </c>
      <c r="O355" t="s">
        <v>609</v>
      </c>
      <c r="P355" t="s">
        <v>825</v>
      </c>
      <c r="Q355" t="s">
        <v>826</v>
      </c>
    </row>
    <row r="356" spans="2:17" x14ac:dyDescent="0.25">
      <c r="B356" t="s">
        <v>225</v>
      </c>
      <c r="C356" t="s">
        <v>374</v>
      </c>
      <c r="D356">
        <v>1</v>
      </c>
      <c r="E356" t="s">
        <v>824</v>
      </c>
      <c r="F356" t="s">
        <v>597</v>
      </c>
      <c r="G356">
        <v>4</v>
      </c>
      <c r="H356" t="s">
        <v>631</v>
      </c>
      <c r="I356" t="s">
        <v>820</v>
      </c>
      <c r="J356">
        <v>2250</v>
      </c>
      <c r="K356">
        <v>2044</v>
      </c>
      <c r="L356">
        <v>1825</v>
      </c>
      <c r="M356">
        <v>1891</v>
      </c>
      <c r="N356">
        <v>1253</v>
      </c>
      <c r="O356" t="s">
        <v>609</v>
      </c>
      <c r="P356" t="s">
        <v>825</v>
      </c>
    </row>
    <row r="357" spans="2:17" x14ac:dyDescent="0.25">
      <c r="B357" t="s">
        <v>225</v>
      </c>
      <c r="C357" t="s">
        <v>374</v>
      </c>
      <c r="D357">
        <v>1</v>
      </c>
      <c r="E357" t="s">
        <v>824</v>
      </c>
      <c r="F357" t="s">
        <v>597</v>
      </c>
      <c r="G357">
        <v>5</v>
      </c>
      <c r="H357" t="s">
        <v>631</v>
      </c>
      <c r="I357" t="s">
        <v>820</v>
      </c>
      <c r="J357">
        <v>1684</v>
      </c>
      <c r="K357">
        <v>2053</v>
      </c>
      <c r="L357">
        <v>1867</v>
      </c>
      <c r="M357">
        <v>2074</v>
      </c>
      <c r="N357">
        <v>2175</v>
      </c>
      <c r="O357" t="s">
        <v>609</v>
      </c>
      <c r="P357" t="s">
        <v>825</v>
      </c>
      <c r="Q357" t="s">
        <v>827</v>
      </c>
    </row>
    <row r="358" spans="2:17" x14ac:dyDescent="0.25">
      <c r="B358" t="s">
        <v>225</v>
      </c>
      <c r="C358" t="s">
        <v>374</v>
      </c>
      <c r="D358">
        <v>2</v>
      </c>
      <c r="E358" t="s">
        <v>828</v>
      </c>
      <c r="F358" t="s">
        <v>542</v>
      </c>
      <c r="G358">
        <v>1</v>
      </c>
      <c r="H358" t="s">
        <v>631</v>
      </c>
      <c r="I358" t="s">
        <v>820</v>
      </c>
      <c r="J358">
        <v>1760</v>
      </c>
      <c r="K358">
        <v>1414</v>
      </c>
      <c r="L358">
        <v>2083</v>
      </c>
      <c r="M358">
        <v>1641</v>
      </c>
      <c r="N358">
        <v>2000</v>
      </c>
      <c r="O358" t="s">
        <v>829</v>
      </c>
      <c r="P358" t="s">
        <v>825</v>
      </c>
    </row>
    <row r="359" spans="2:17" x14ac:dyDescent="0.25">
      <c r="B359" t="s">
        <v>225</v>
      </c>
      <c r="C359" t="s">
        <v>374</v>
      </c>
      <c r="D359">
        <v>2</v>
      </c>
      <c r="E359" t="s">
        <v>828</v>
      </c>
      <c r="F359" t="s">
        <v>542</v>
      </c>
      <c r="G359">
        <v>2</v>
      </c>
      <c r="H359" t="s">
        <v>631</v>
      </c>
      <c r="I359" t="s">
        <v>820</v>
      </c>
      <c r="J359">
        <v>1460</v>
      </c>
      <c r="K359">
        <v>1530</v>
      </c>
      <c r="L359">
        <v>1575</v>
      </c>
      <c r="M359">
        <v>1847</v>
      </c>
      <c r="N359">
        <v>1787</v>
      </c>
      <c r="O359" t="s">
        <v>609</v>
      </c>
      <c r="P359" t="s">
        <v>825</v>
      </c>
    </row>
    <row r="360" spans="2:17" x14ac:dyDescent="0.25">
      <c r="B360" t="s">
        <v>225</v>
      </c>
      <c r="C360" t="s">
        <v>374</v>
      </c>
      <c r="D360">
        <v>2</v>
      </c>
      <c r="E360" t="s">
        <v>828</v>
      </c>
      <c r="F360" t="s">
        <v>542</v>
      </c>
      <c r="G360">
        <v>3</v>
      </c>
      <c r="H360" t="s">
        <v>631</v>
      </c>
      <c r="I360" t="s">
        <v>820</v>
      </c>
      <c r="J360">
        <v>1594</v>
      </c>
      <c r="K360">
        <v>1974</v>
      </c>
      <c r="L360">
        <v>2121</v>
      </c>
      <c r="M360">
        <v>2251</v>
      </c>
      <c r="N360">
        <v>1826</v>
      </c>
      <c r="O360" t="s">
        <v>830</v>
      </c>
      <c r="P360" t="s">
        <v>825</v>
      </c>
    </row>
    <row r="361" spans="2:17" x14ac:dyDescent="0.25">
      <c r="B361" t="s">
        <v>225</v>
      </c>
      <c r="C361" t="s">
        <v>374</v>
      </c>
      <c r="D361">
        <v>2</v>
      </c>
      <c r="E361" t="s">
        <v>828</v>
      </c>
      <c r="F361" t="s">
        <v>542</v>
      </c>
      <c r="G361">
        <v>4</v>
      </c>
      <c r="H361" t="s">
        <v>631</v>
      </c>
      <c r="I361" t="s">
        <v>820</v>
      </c>
      <c r="J361">
        <v>1606</v>
      </c>
      <c r="K361">
        <v>1238</v>
      </c>
      <c r="L361">
        <v>1461</v>
      </c>
      <c r="M361">
        <v>1884</v>
      </c>
      <c r="N361">
        <v>2215</v>
      </c>
      <c r="O361" t="s">
        <v>609</v>
      </c>
      <c r="P361" t="s">
        <v>825</v>
      </c>
      <c r="Q361" t="s">
        <v>831</v>
      </c>
    </row>
    <row r="362" spans="2:17" x14ac:dyDescent="0.25">
      <c r="B362" t="s">
        <v>225</v>
      </c>
      <c r="C362" t="s">
        <v>374</v>
      </c>
      <c r="D362">
        <v>2</v>
      </c>
      <c r="E362" t="s">
        <v>828</v>
      </c>
      <c r="F362" t="s">
        <v>542</v>
      </c>
      <c r="G362">
        <v>5</v>
      </c>
      <c r="H362" t="s">
        <v>631</v>
      </c>
      <c r="I362" t="s">
        <v>820</v>
      </c>
      <c r="J362">
        <v>1459</v>
      </c>
      <c r="K362">
        <v>1329</v>
      </c>
      <c r="L362">
        <v>1704</v>
      </c>
      <c r="M362">
        <v>2042</v>
      </c>
      <c r="N362">
        <v>2004</v>
      </c>
      <c r="O362" t="s">
        <v>609</v>
      </c>
      <c r="P362" t="s">
        <v>825</v>
      </c>
      <c r="Q362" t="s">
        <v>832</v>
      </c>
    </row>
    <row r="363" spans="2:17" x14ac:dyDescent="0.25">
      <c r="B363" t="s">
        <v>225</v>
      </c>
      <c r="C363" t="s">
        <v>374</v>
      </c>
      <c r="D363">
        <v>2</v>
      </c>
      <c r="E363" t="s">
        <v>828</v>
      </c>
      <c r="F363" t="s">
        <v>593</v>
      </c>
      <c r="G363">
        <v>1</v>
      </c>
      <c r="H363" t="s">
        <v>631</v>
      </c>
      <c r="I363" t="s">
        <v>820</v>
      </c>
      <c r="J363">
        <v>4315</v>
      </c>
      <c r="K363">
        <v>6807</v>
      </c>
      <c r="L363">
        <v>2830</v>
      </c>
      <c r="M363">
        <v>7789</v>
      </c>
      <c r="N363">
        <v>5976</v>
      </c>
      <c r="O363" t="s">
        <v>829</v>
      </c>
      <c r="P363" t="s">
        <v>825</v>
      </c>
    </row>
    <row r="364" spans="2:17" x14ac:dyDescent="0.25">
      <c r="B364" t="s">
        <v>225</v>
      </c>
      <c r="C364" t="s">
        <v>374</v>
      </c>
      <c r="D364">
        <v>3</v>
      </c>
      <c r="E364" t="s">
        <v>833</v>
      </c>
      <c r="F364" t="s">
        <v>593</v>
      </c>
      <c r="G364">
        <v>1</v>
      </c>
      <c r="H364" t="s">
        <v>631</v>
      </c>
      <c r="I364" t="s">
        <v>820</v>
      </c>
      <c r="J364">
        <v>4287</v>
      </c>
      <c r="K364">
        <v>4721</v>
      </c>
      <c r="L364">
        <v>6666</v>
      </c>
      <c r="M364">
        <v>7067</v>
      </c>
      <c r="N364">
        <v>8185</v>
      </c>
      <c r="O364" t="s">
        <v>829</v>
      </c>
      <c r="P364" t="s">
        <v>825</v>
      </c>
    </row>
    <row r="365" spans="2:17" x14ac:dyDescent="0.25">
      <c r="B365" t="s">
        <v>225</v>
      </c>
      <c r="C365" t="s">
        <v>374</v>
      </c>
      <c r="D365">
        <v>3</v>
      </c>
      <c r="E365" t="s">
        <v>833</v>
      </c>
      <c r="F365" t="s">
        <v>597</v>
      </c>
      <c r="G365">
        <v>1</v>
      </c>
      <c r="H365" t="s">
        <v>631</v>
      </c>
      <c r="I365" t="s">
        <v>820</v>
      </c>
      <c r="J365">
        <v>4255</v>
      </c>
      <c r="K365">
        <v>3953</v>
      </c>
      <c r="L365">
        <v>1664</v>
      </c>
      <c r="M365">
        <v>3941</v>
      </c>
      <c r="N365">
        <v>3785</v>
      </c>
      <c r="O365" t="s">
        <v>609</v>
      </c>
      <c r="P365" t="s">
        <v>825</v>
      </c>
    </row>
    <row r="366" spans="2:17" x14ac:dyDescent="0.25">
      <c r="B366" t="s">
        <v>225</v>
      </c>
      <c r="C366" t="s">
        <v>374</v>
      </c>
      <c r="D366">
        <v>4</v>
      </c>
      <c r="E366" t="s">
        <v>834</v>
      </c>
      <c r="F366" t="s">
        <v>593</v>
      </c>
      <c r="G366">
        <v>1</v>
      </c>
      <c r="H366" t="s">
        <v>631</v>
      </c>
      <c r="I366" t="s">
        <v>820</v>
      </c>
      <c r="J366">
        <v>9239</v>
      </c>
      <c r="K366">
        <v>4517</v>
      </c>
      <c r="L366">
        <v>6999</v>
      </c>
      <c r="M366">
        <v>6497</v>
      </c>
      <c r="N366">
        <v>6259</v>
      </c>
      <c r="O366" t="s">
        <v>609</v>
      </c>
      <c r="P366" t="s">
        <v>825</v>
      </c>
      <c r="Q366" t="s">
        <v>835</v>
      </c>
    </row>
    <row r="367" spans="2:17" x14ac:dyDescent="0.25">
      <c r="B367" t="s">
        <v>225</v>
      </c>
      <c r="C367" t="s">
        <v>374</v>
      </c>
      <c r="D367">
        <v>4</v>
      </c>
      <c r="E367" t="s">
        <v>834</v>
      </c>
      <c r="F367" t="s">
        <v>597</v>
      </c>
      <c r="G367">
        <v>1</v>
      </c>
      <c r="H367" t="s">
        <v>631</v>
      </c>
      <c r="I367" t="s">
        <v>820</v>
      </c>
      <c r="J367">
        <v>1683</v>
      </c>
      <c r="K367">
        <v>2942</v>
      </c>
      <c r="L367">
        <v>2540</v>
      </c>
      <c r="M367">
        <v>2341</v>
      </c>
      <c r="N367">
        <v>1627</v>
      </c>
      <c r="O367" t="s">
        <v>609</v>
      </c>
      <c r="P367" t="s">
        <v>825</v>
      </c>
      <c r="Q367" t="s">
        <v>836</v>
      </c>
    </row>
    <row r="368" spans="2:17" x14ac:dyDescent="0.25">
      <c r="B368" t="s">
        <v>225</v>
      </c>
      <c r="C368" t="s">
        <v>374</v>
      </c>
      <c r="D368">
        <v>4</v>
      </c>
      <c r="E368" t="s">
        <v>834</v>
      </c>
      <c r="F368" t="s">
        <v>597</v>
      </c>
      <c r="G368">
        <v>2</v>
      </c>
      <c r="H368" t="s">
        <v>631</v>
      </c>
      <c r="I368" t="s">
        <v>820</v>
      </c>
      <c r="J368">
        <v>2439</v>
      </c>
      <c r="K368">
        <v>2828</v>
      </c>
      <c r="L368">
        <v>2577</v>
      </c>
      <c r="M368">
        <v>3441</v>
      </c>
      <c r="N368">
        <v>3453</v>
      </c>
      <c r="O368" t="s">
        <v>609</v>
      </c>
      <c r="P368" t="s">
        <v>825</v>
      </c>
    </row>
    <row r="369" spans="2:17" x14ac:dyDescent="0.25">
      <c r="B369" t="s">
        <v>225</v>
      </c>
      <c r="C369" t="s">
        <v>226</v>
      </c>
      <c r="D369">
        <v>1</v>
      </c>
      <c r="E369" t="s">
        <v>837</v>
      </c>
      <c r="F369" t="s">
        <v>542</v>
      </c>
      <c r="G369">
        <v>1</v>
      </c>
      <c r="H369" t="s">
        <v>631</v>
      </c>
      <c r="I369" t="s">
        <v>820</v>
      </c>
      <c r="J369">
        <v>1002</v>
      </c>
      <c r="K369">
        <v>1868</v>
      </c>
      <c r="L369">
        <v>1632</v>
      </c>
      <c r="M369">
        <v>1535</v>
      </c>
      <c r="N369">
        <v>2261</v>
      </c>
      <c r="O369" t="s">
        <v>830</v>
      </c>
      <c r="P369" t="s">
        <v>825</v>
      </c>
    </row>
    <row r="370" spans="2:17" x14ac:dyDescent="0.25">
      <c r="B370" t="s">
        <v>225</v>
      </c>
      <c r="C370" t="s">
        <v>226</v>
      </c>
      <c r="D370">
        <v>1</v>
      </c>
      <c r="E370" t="s">
        <v>837</v>
      </c>
      <c r="F370" t="s">
        <v>542</v>
      </c>
      <c r="G370">
        <v>4</v>
      </c>
      <c r="H370" t="s">
        <v>631</v>
      </c>
      <c r="I370" t="s">
        <v>820</v>
      </c>
      <c r="J370">
        <v>1719</v>
      </c>
      <c r="K370">
        <v>2056</v>
      </c>
      <c r="L370">
        <v>1470</v>
      </c>
      <c r="M370">
        <v>1348</v>
      </c>
      <c r="N370">
        <v>1146</v>
      </c>
      <c r="O370" t="s">
        <v>609</v>
      </c>
      <c r="P370" t="s">
        <v>825</v>
      </c>
      <c r="Q370" t="s">
        <v>838</v>
      </c>
    </row>
    <row r="371" spans="2:17" x14ac:dyDescent="0.25">
      <c r="B371" t="s">
        <v>225</v>
      </c>
      <c r="C371" t="s">
        <v>226</v>
      </c>
      <c r="D371">
        <v>1</v>
      </c>
      <c r="E371" t="s">
        <v>837</v>
      </c>
      <c r="F371" t="s">
        <v>568</v>
      </c>
      <c r="G371">
        <v>2</v>
      </c>
      <c r="H371" t="s">
        <v>631</v>
      </c>
      <c r="I371" t="s">
        <v>820</v>
      </c>
      <c r="J371">
        <v>2934</v>
      </c>
      <c r="K371">
        <v>1161</v>
      </c>
      <c r="L371">
        <v>3153</v>
      </c>
      <c r="M371">
        <v>1343</v>
      </c>
      <c r="N371">
        <v>1476</v>
      </c>
      <c r="O371" t="s">
        <v>830</v>
      </c>
      <c r="P371" t="s">
        <v>825</v>
      </c>
      <c r="Q371" t="s">
        <v>839</v>
      </c>
    </row>
    <row r="372" spans="2:17" x14ac:dyDescent="0.25">
      <c r="B372" t="s">
        <v>225</v>
      </c>
      <c r="C372" t="s">
        <v>226</v>
      </c>
      <c r="D372">
        <v>1</v>
      </c>
      <c r="E372" t="s">
        <v>837</v>
      </c>
      <c r="F372" t="s">
        <v>568</v>
      </c>
      <c r="G372">
        <v>3</v>
      </c>
      <c r="H372" t="s">
        <v>631</v>
      </c>
      <c r="I372" t="s">
        <v>820</v>
      </c>
      <c r="J372">
        <v>1173</v>
      </c>
      <c r="K372">
        <v>1351</v>
      </c>
      <c r="L372">
        <v>2057</v>
      </c>
      <c r="M372">
        <v>2231</v>
      </c>
      <c r="N372">
        <v>1998</v>
      </c>
      <c r="O372" t="s">
        <v>830</v>
      </c>
      <c r="P372" t="s">
        <v>825</v>
      </c>
    </row>
    <row r="373" spans="2:17" x14ac:dyDescent="0.25">
      <c r="B373" t="s">
        <v>225</v>
      </c>
      <c r="C373" t="s">
        <v>226</v>
      </c>
      <c r="D373">
        <v>1</v>
      </c>
      <c r="E373" t="s">
        <v>837</v>
      </c>
      <c r="F373" t="s">
        <v>568</v>
      </c>
      <c r="G373">
        <v>5</v>
      </c>
      <c r="H373" t="s">
        <v>631</v>
      </c>
      <c r="I373" t="s">
        <v>820</v>
      </c>
      <c r="J373">
        <v>2003</v>
      </c>
      <c r="K373">
        <v>1411</v>
      </c>
      <c r="L373">
        <v>3281</v>
      </c>
      <c r="M373">
        <v>902</v>
      </c>
      <c r="N373">
        <v>1712</v>
      </c>
      <c r="O373" t="s">
        <v>830</v>
      </c>
      <c r="P373" t="s">
        <v>825</v>
      </c>
    </row>
    <row r="374" spans="2:17" x14ac:dyDescent="0.25">
      <c r="B374" t="s">
        <v>225</v>
      </c>
      <c r="C374" t="s">
        <v>226</v>
      </c>
      <c r="D374">
        <v>1</v>
      </c>
      <c r="E374" t="s">
        <v>837</v>
      </c>
      <c r="F374" t="s">
        <v>593</v>
      </c>
      <c r="G374">
        <v>1</v>
      </c>
      <c r="H374" t="s">
        <v>631</v>
      </c>
      <c r="I374" t="s">
        <v>820</v>
      </c>
      <c r="J374">
        <v>4087</v>
      </c>
      <c r="K374">
        <v>4372</v>
      </c>
      <c r="L374">
        <v>3164</v>
      </c>
      <c r="M374">
        <v>5087</v>
      </c>
      <c r="N374">
        <v>1896</v>
      </c>
      <c r="O374" t="s">
        <v>609</v>
      </c>
      <c r="P374" t="s">
        <v>825</v>
      </c>
    </row>
    <row r="375" spans="2:17" x14ac:dyDescent="0.25">
      <c r="B375" t="s">
        <v>225</v>
      </c>
      <c r="C375" t="s">
        <v>226</v>
      </c>
      <c r="D375">
        <v>2</v>
      </c>
      <c r="E375" t="s">
        <v>840</v>
      </c>
      <c r="F375" t="s">
        <v>542</v>
      </c>
      <c r="G375">
        <v>1</v>
      </c>
      <c r="H375" t="s">
        <v>631</v>
      </c>
      <c r="I375" t="s">
        <v>820</v>
      </c>
      <c r="J375">
        <v>2815</v>
      </c>
      <c r="K375">
        <v>2939</v>
      </c>
      <c r="L375">
        <v>2937</v>
      </c>
      <c r="M375">
        <v>1932</v>
      </c>
      <c r="N375">
        <v>3426</v>
      </c>
      <c r="O375" t="s">
        <v>829</v>
      </c>
      <c r="P375" t="s">
        <v>825</v>
      </c>
      <c r="Q375" t="s">
        <v>841</v>
      </c>
    </row>
    <row r="376" spans="2:17" x14ac:dyDescent="0.25">
      <c r="B376" t="s">
        <v>225</v>
      </c>
      <c r="C376" t="s">
        <v>226</v>
      </c>
      <c r="D376">
        <v>2</v>
      </c>
      <c r="E376" t="s">
        <v>840</v>
      </c>
      <c r="F376" t="s">
        <v>542</v>
      </c>
      <c r="G376">
        <v>2</v>
      </c>
      <c r="H376" t="s">
        <v>631</v>
      </c>
      <c r="I376" t="s">
        <v>820</v>
      </c>
      <c r="J376">
        <v>3625</v>
      </c>
      <c r="K376">
        <v>3947</v>
      </c>
      <c r="L376">
        <v>2852</v>
      </c>
      <c r="M376">
        <v>2262</v>
      </c>
      <c r="N376">
        <v>3563</v>
      </c>
      <c r="O376" t="s">
        <v>829</v>
      </c>
      <c r="P376" t="s">
        <v>825</v>
      </c>
    </row>
    <row r="377" spans="2:17" x14ac:dyDescent="0.25">
      <c r="B377" t="s">
        <v>225</v>
      </c>
      <c r="C377" t="s">
        <v>226</v>
      </c>
      <c r="D377">
        <v>2</v>
      </c>
      <c r="E377" t="s">
        <v>840</v>
      </c>
      <c r="F377" t="s">
        <v>542</v>
      </c>
      <c r="G377">
        <v>3</v>
      </c>
      <c r="H377" t="s">
        <v>631</v>
      </c>
      <c r="I377" t="s">
        <v>820</v>
      </c>
      <c r="J377">
        <v>2865</v>
      </c>
      <c r="K377">
        <v>2930</v>
      </c>
      <c r="L377">
        <v>1393</v>
      </c>
      <c r="M377">
        <v>1868</v>
      </c>
      <c r="N377">
        <v>1969</v>
      </c>
      <c r="O377" t="s">
        <v>609</v>
      </c>
      <c r="P377" t="s">
        <v>825</v>
      </c>
      <c r="Q377" t="s">
        <v>836</v>
      </c>
    </row>
    <row r="378" spans="2:17" x14ac:dyDescent="0.25">
      <c r="B378" t="s">
        <v>225</v>
      </c>
      <c r="C378" t="s">
        <v>226</v>
      </c>
      <c r="D378">
        <v>2</v>
      </c>
      <c r="E378" t="s">
        <v>840</v>
      </c>
      <c r="F378" t="s">
        <v>542</v>
      </c>
      <c r="G378">
        <v>4</v>
      </c>
      <c r="H378" t="s">
        <v>631</v>
      </c>
      <c r="I378" t="s">
        <v>820</v>
      </c>
      <c r="J378">
        <v>1696</v>
      </c>
      <c r="K378">
        <v>1763</v>
      </c>
      <c r="L378">
        <v>1202</v>
      </c>
      <c r="M378">
        <v>2623</v>
      </c>
      <c r="N378">
        <v>1540</v>
      </c>
      <c r="O378" t="s">
        <v>609</v>
      </c>
      <c r="P378" t="s">
        <v>825</v>
      </c>
      <c r="Q378" t="s">
        <v>842</v>
      </c>
    </row>
    <row r="379" spans="2:17" x14ac:dyDescent="0.25">
      <c r="B379" t="s">
        <v>225</v>
      </c>
      <c r="C379" t="s">
        <v>226</v>
      </c>
      <c r="D379">
        <v>2</v>
      </c>
      <c r="E379" t="s">
        <v>840</v>
      </c>
      <c r="F379" t="s">
        <v>542</v>
      </c>
      <c r="G379">
        <v>5</v>
      </c>
      <c r="H379" t="s">
        <v>631</v>
      </c>
      <c r="I379" t="s">
        <v>820</v>
      </c>
      <c r="J379">
        <v>1851</v>
      </c>
      <c r="K379">
        <v>1428</v>
      </c>
      <c r="L379">
        <v>1843</v>
      </c>
      <c r="M379">
        <v>1747</v>
      </c>
      <c r="N379">
        <v>2063</v>
      </c>
      <c r="O379" t="s">
        <v>609</v>
      </c>
      <c r="P379" t="s">
        <v>825</v>
      </c>
      <c r="Q379" t="s">
        <v>843</v>
      </c>
    </row>
    <row r="380" spans="2:17" x14ac:dyDescent="0.25">
      <c r="B380" t="s">
        <v>225</v>
      </c>
      <c r="C380" t="s">
        <v>226</v>
      </c>
      <c r="D380">
        <v>3</v>
      </c>
      <c r="E380" t="s">
        <v>844</v>
      </c>
      <c r="F380" t="s">
        <v>542</v>
      </c>
      <c r="G380">
        <v>1</v>
      </c>
      <c r="H380" t="s">
        <v>631</v>
      </c>
      <c r="I380" t="s">
        <v>820</v>
      </c>
      <c r="J380">
        <v>2208</v>
      </c>
      <c r="K380">
        <v>1980</v>
      </c>
      <c r="L380">
        <v>1129</v>
      </c>
      <c r="M380">
        <v>2338</v>
      </c>
      <c r="N380">
        <v>1501</v>
      </c>
      <c r="O380" t="s">
        <v>609</v>
      </c>
      <c r="P380" t="s">
        <v>825</v>
      </c>
      <c r="Q380" t="s">
        <v>845</v>
      </c>
    </row>
    <row r="381" spans="2:17" x14ac:dyDescent="0.25">
      <c r="B381" t="s">
        <v>225</v>
      </c>
      <c r="C381" t="s">
        <v>226</v>
      </c>
      <c r="D381">
        <v>3</v>
      </c>
      <c r="E381" t="s">
        <v>844</v>
      </c>
      <c r="F381" t="s">
        <v>542</v>
      </c>
      <c r="G381">
        <v>2</v>
      </c>
      <c r="H381" t="s">
        <v>631</v>
      </c>
      <c r="I381" t="s">
        <v>820</v>
      </c>
      <c r="J381">
        <v>1241</v>
      </c>
      <c r="K381">
        <v>1606</v>
      </c>
      <c r="L381">
        <v>1740</v>
      </c>
      <c r="M381">
        <v>2707</v>
      </c>
      <c r="N381">
        <v>2414</v>
      </c>
      <c r="O381" t="s">
        <v>609</v>
      </c>
      <c r="P381" t="s">
        <v>825</v>
      </c>
      <c r="Q381" t="s">
        <v>846</v>
      </c>
    </row>
    <row r="382" spans="2:17" x14ac:dyDescent="0.25">
      <c r="B382" t="s">
        <v>225</v>
      </c>
      <c r="C382" t="s">
        <v>226</v>
      </c>
      <c r="D382">
        <v>3</v>
      </c>
      <c r="E382" t="s">
        <v>844</v>
      </c>
      <c r="F382" t="s">
        <v>542</v>
      </c>
      <c r="G382">
        <v>3</v>
      </c>
      <c r="H382" t="s">
        <v>631</v>
      </c>
      <c r="I382" t="s">
        <v>820</v>
      </c>
      <c r="J382">
        <v>2276</v>
      </c>
      <c r="K382">
        <v>2592</v>
      </c>
      <c r="L382">
        <v>1845</v>
      </c>
      <c r="M382">
        <v>1669</v>
      </c>
      <c r="N382">
        <v>1725</v>
      </c>
      <c r="O382" t="s">
        <v>609</v>
      </c>
      <c r="P382" t="s">
        <v>825</v>
      </c>
      <c r="Q382" t="s">
        <v>847</v>
      </c>
    </row>
    <row r="383" spans="2:17" x14ac:dyDescent="0.25">
      <c r="B383" t="s">
        <v>225</v>
      </c>
      <c r="C383" t="s">
        <v>226</v>
      </c>
      <c r="D383">
        <v>3</v>
      </c>
      <c r="E383" t="s">
        <v>844</v>
      </c>
      <c r="F383" t="s">
        <v>542</v>
      </c>
      <c r="G383">
        <v>4</v>
      </c>
      <c r="H383" t="s">
        <v>631</v>
      </c>
      <c r="I383" t="s">
        <v>820</v>
      </c>
      <c r="J383">
        <v>2082</v>
      </c>
      <c r="K383">
        <v>1366</v>
      </c>
      <c r="L383">
        <v>1762</v>
      </c>
      <c r="M383">
        <v>3062</v>
      </c>
      <c r="N383">
        <v>2983</v>
      </c>
      <c r="O383" t="s">
        <v>609</v>
      </c>
      <c r="P383" t="s">
        <v>825</v>
      </c>
      <c r="Q383" t="s">
        <v>848</v>
      </c>
    </row>
    <row r="384" spans="2:17" x14ac:dyDescent="0.25">
      <c r="B384" t="s">
        <v>225</v>
      </c>
      <c r="C384" t="s">
        <v>226</v>
      </c>
      <c r="D384">
        <v>3</v>
      </c>
      <c r="E384" t="s">
        <v>844</v>
      </c>
      <c r="F384" t="s">
        <v>542</v>
      </c>
      <c r="G384">
        <v>5</v>
      </c>
      <c r="H384" t="s">
        <v>631</v>
      </c>
      <c r="I384" t="s">
        <v>820</v>
      </c>
      <c r="J384">
        <v>2120</v>
      </c>
      <c r="K384">
        <v>1659</v>
      </c>
      <c r="L384">
        <v>2293</v>
      </c>
      <c r="M384">
        <v>2864</v>
      </c>
      <c r="N384">
        <v>2126</v>
      </c>
      <c r="O384" t="s">
        <v>609</v>
      </c>
      <c r="P384" t="s">
        <v>825</v>
      </c>
    </row>
    <row r="385" spans="2:17" x14ac:dyDescent="0.25">
      <c r="B385" t="s">
        <v>225</v>
      </c>
      <c r="C385" t="s">
        <v>226</v>
      </c>
      <c r="D385">
        <v>3</v>
      </c>
      <c r="E385" t="s">
        <v>844</v>
      </c>
      <c r="F385" t="s">
        <v>593</v>
      </c>
      <c r="G385">
        <v>1</v>
      </c>
      <c r="H385" t="s">
        <v>631</v>
      </c>
      <c r="I385" t="s">
        <v>820</v>
      </c>
      <c r="J385">
        <v>4704</v>
      </c>
      <c r="K385">
        <v>4228</v>
      </c>
      <c r="L385">
        <v>4550</v>
      </c>
      <c r="M385">
        <v>3398</v>
      </c>
      <c r="N385">
        <v>4642</v>
      </c>
      <c r="O385" t="s">
        <v>609</v>
      </c>
      <c r="P385" t="s">
        <v>825</v>
      </c>
    </row>
    <row r="386" spans="2:17" x14ac:dyDescent="0.25">
      <c r="B386" t="s">
        <v>225</v>
      </c>
      <c r="C386" t="s">
        <v>226</v>
      </c>
      <c r="D386">
        <v>4</v>
      </c>
      <c r="E386" t="s">
        <v>849</v>
      </c>
      <c r="F386" t="s">
        <v>542</v>
      </c>
      <c r="G386">
        <v>1</v>
      </c>
      <c r="H386" t="s">
        <v>631</v>
      </c>
      <c r="I386" t="s">
        <v>820</v>
      </c>
      <c r="J386">
        <v>1950</v>
      </c>
      <c r="K386">
        <v>1790</v>
      </c>
      <c r="L386">
        <v>1801</v>
      </c>
      <c r="M386">
        <v>1905</v>
      </c>
      <c r="N386">
        <v>3242</v>
      </c>
      <c r="O386" t="s">
        <v>609</v>
      </c>
      <c r="P386" t="s">
        <v>825</v>
      </c>
      <c r="Q386" t="s">
        <v>850</v>
      </c>
    </row>
    <row r="387" spans="2:17" x14ac:dyDescent="0.25">
      <c r="B387" t="s">
        <v>225</v>
      </c>
      <c r="C387" t="s">
        <v>226</v>
      </c>
      <c r="D387">
        <v>4</v>
      </c>
      <c r="E387" t="s">
        <v>849</v>
      </c>
      <c r="F387" t="s">
        <v>542</v>
      </c>
      <c r="G387">
        <v>2</v>
      </c>
      <c r="H387" t="s">
        <v>631</v>
      </c>
      <c r="I387" t="s">
        <v>820</v>
      </c>
      <c r="J387">
        <v>1431</v>
      </c>
      <c r="K387">
        <v>1587</v>
      </c>
      <c r="L387">
        <v>2166</v>
      </c>
      <c r="M387">
        <v>2595</v>
      </c>
      <c r="N387">
        <v>3006</v>
      </c>
      <c r="O387" t="s">
        <v>609</v>
      </c>
      <c r="P387" t="s">
        <v>825</v>
      </c>
    </row>
    <row r="388" spans="2:17" x14ac:dyDescent="0.25">
      <c r="B388" t="s">
        <v>225</v>
      </c>
      <c r="C388" t="s">
        <v>226</v>
      </c>
      <c r="D388">
        <v>4</v>
      </c>
      <c r="E388" t="s">
        <v>849</v>
      </c>
      <c r="F388" t="s">
        <v>542</v>
      </c>
      <c r="G388">
        <v>3</v>
      </c>
      <c r="H388" t="s">
        <v>631</v>
      </c>
      <c r="I388" t="s">
        <v>820</v>
      </c>
      <c r="J388">
        <v>1983</v>
      </c>
      <c r="K388">
        <v>3177</v>
      </c>
      <c r="L388">
        <v>1317</v>
      </c>
      <c r="M388">
        <v>1598</v>
      </c>
      <c r="N388">
        <v>2312</v>
      </c>
      <c r="O388" t="s">
        <v>609</v>
      </c>
      <c r="P388" t="s">
        <v>825</v>
      </c>
    </row>
    <row r="389" spans="2:17" x14ac:dyDescent="0.25">
      <c r="B389" t="s">
        <v>225</v>
      </c>
      <c r="C389" t="s">
        <v>226</v>
      </c>
      <c r="D389">
        <v>4</v>
      </c>
      <c r="E389" t="s">
        <v>849</v>
      </c>
      <c r="F389" t="s">
        <v>542</v>
      </c>
      <c r="G389">
        <v>4</v>
      </c>
      <c r="H389" t="s">
        <v>631</v>
      </c>
      <c r="I389" t="s">
        <v>820</v>
      </c>
      <c r="J389">
        <v>1912</v>
      </c>
      <c r="K389">
        <v>1803</v>
      </c>
      <c r="L389">
        <v>1836</v>
      </c>
      <c r="M389">
        <v>1602</v>
      </c>
      <c r="N389">
        <v>2446</v>
      </c>
      <c r="O389" t="s">
        <v>609</v>
      </c>
      <c r="P389" t="s">
        <v>825</v>
      </c>
      <c r="Q389" t="s">
        <v>851</v>
      </c>
    </row>
    <row r="390" spans="2:17" x14ac:dyDescent="0.25">
      <c r="B390" t="s">
        <v>225</v>
      </c>
      <c r="C390" t="s">
        <v>226</v>
      </c>
      <c r="D390">
        <v>4</v>
      </c>
      <c r="E390" t="s">
        <v>849</v>
      </c>
      <c r="F390" t="s">
        <v>542</v>
      </c>
      <c r="G390">
        <v>5</v>
      </c>
      <c r="H390" t="s">
        <v>631</v>
      </c>
      <c r="I390" t="s">
        <v>820</v>
      </c>
      <c r="J390">
        <v>1973</v>
      </c>
      <c r="K390">
        <v>2134</v>
      </c>
      <c r="L390">
        <v>2279</v>
      </c>
      <c r="M390">
        <v>1462</v>
      </c>
      <c r="N390">
        <v>2386</v>
      </c>
      <c r="O390" t="s">
        <v>609</v>
      </c>
      <c r="P390" t="s">
        <v>825</v>
      </c>
      <c r="Q390" t="s">
        <v>852</v>
      </c>
    </row>
    <row r="391" spans="2:17" x14ac:dyDescent="0.25">
      <c r="B391" t="s">
        <v>225</v>
      </c>
      <c r="C391" t="s">
        <v>226</v>
      </c>
      <c r="D391">
        <v>5</v>
      </c>
      <c r="E391" t="s">
        <v>853</v>
      </c>
      <c r="F391" t="s">
        <v>542</v>
      </c>
      <c r="G391">
        <v>1</v>
      </c>
      <c r="H391" t="s">
        <v>631</v>
      </c>
      <c r="I391" t="s">
        <v>820</v>
      </c>
      <c r="J391">
        <v>980</v>
      </c>
      <c r="K391">
        <v>1580</v>
      </c>
      <c r="L391">
        <v>3017</v>
      </c>
      <c r="M391">
        <v>1549</v>
      </c>
      <c r="N391">
        <v>1005</v>
      </c>
      <c r="O391" t="s">
        <v>609</v>
      </c>
      <c r="P391" t="s">
        <v>825</v>
      </c>
      <c r="Q391" t="s">
        <v>854</v>
      </c>
    </row>
    <row r="392" spans="2:17" x14ac:dyDescent="0.25">
      <c r="B392" t="s">
        <v>225</v>
      </c>
      <c r="C392" t="s">
        <v>226</v>
      </c>
      <c r="D392">
        <v>5</v>
      </c>
      <c r="E392" t="s">
        <v>853</v>
      </c>
      <c r="F392" t="s">
        <v>542</v>
      </c>
      <c r="G392">
        <v>2</v>
      </c>
      <c r="H392" t="s">
        <v>631</v>
      </c>
      <c r="I392" t="s">
        <v>820</v>
      </c>
      <c r="J392">
        <v>2691</v>
      </c>
      <c r="K392">
        <v>2045</v>
      </c>
      <c r="L392">
        <v>2057</v>
      </c>
      <c r="M392">
        <v>2357</v>
      </c>
      <c r="N392">
        <v>1283</v>
      </c>
      <c r="O392" t="s">
        <v>609</v>
      </c>
      <c r="P392" t="s">
        <v>825</v>
      </c>
    </row>
    <row r="393" spans="2:17" x14ac:dyDescent="0.25">
      <c r="B393" t="s">
        <v>225</v>
      </c>
      <c r="C393" t="s">
        <v>226</v>
      </c>
      <c r="D393">
        <v>5</v>
      </c>
      <c r="E393" t="s">
        <v>853</v>
      </c>
      <c r="F393" t="s">
        <v>542</v>
      </c>
      <c r="G393">
        <v>3</v>
      </c>
      <c r="H393" t="s">
        <v>631</v>
      </c>
      <c r="I393" t="s">
        <v>820</v>
      </c>
      <c r="J393">
        <v>1902</v>
      </c>
      <c r="K393">
        <v>1086</v>
      </c>
      <c r="L393">
        <v>1253</v>
      </c>
      <c r="M393">
        <v>878</v>
      </c>
      <c r="N393">
        <v>800</v>
      </c>
      <c r="O393" t="s">
        <v>609</v>
      </c>
      <c r="P393" t="s">
        <v>825</v>
      </c>
    </row>
    <row r="394" spans="2:17" x14ac:dyDescent="0.25">
      <c r="B394" t="s">
        <v>225</v>
      </c>
      <c r="C394" t="s">
        <v>226</v>
      </c>
      <c r="D394">
        <v>5</v>
      </c>
      <c r="E394" t="s">
        <v>853</v>
      </c>
      <c r="F394" t="s">
        <v>542</v>
      </c>
      <c r="G394">
        <v>4</v>
      </c>
      <c r="H394" t="s">
        <v>631</v>
      </c>
      <c r="I394" t="s">
        <v>820</v>
      </c>
      <c r="J394">
        <v>1551</v>
      </c>
      <c r="K394">
        <v>2052</v>
      </c>
      <c r="L394">
        <v>1992</v>
      </c>
      <c r="M394">
        <v>2097</v>
      </c>
      <c r="N394">
        <v>2691</v>
      </c>
      <c r="O394" t="s">
        <v>609</v>
      </c>
      <c r="P394" t="s">
        <v>825</v>
      </c>
    </row>
    <row r="395" spans="2:17" x14ac:dyDescent="0.25">
      <c r="B395" t="s">
        <v>225</v>
      </c>
      <c r="C395" t="s">
        <v>226</v>
      </c>
      <c r="D395">
        <v>5</v>
      </c>
      <c r="E395" t="s">
        <v>853</v>
      </c>
      <c r="F395" t="s">
        <v>542</v>
      </c>
      <c r="G395">
        <v>5</v>
      </c>
      <c r="H395" t="s">
        <v>631</v>
      </c>
      <c r="I395" t="s">
        <v>820</v>
      </c>
      <c r="J395">
        <v>2501</v>
      </c>
      <c r="K395">
        <v>2063</v>
      </c>
      <c r="L395">
        <v>1818</v>
      </c>
      <c r="M395">
        <v>1887</v>
      </c>
      <c r="N395">
        <v>1848</v>
      </c>
      <c r="O395" t="s">
        <v>609</v>
      </c>
      <c r="P395" t="s">
        <v>825</v>
      </c>
    </row>
    <row r="396" spans="2:17" x14ac:dyDescent="0.25">
      <c r="B396" t="s">
        <v>225</v>
      </c>
      <c r="C396" t="s">
        <v>238</v>
      </c>
      <c r="D396">
        <v>1</v>
      </c>
      <c r="E396" t="s">
        <v>855</v>
      </c>
      <c r="F396" t="s">
        <v>542</v>
      </c>
      <c r="G396">
        <v>1</v>
      </c>
      <c r="H396" t="s">
        <v>631</v>
      </c>
      <c r="I396" t="s">
        <v>820</v>
      </c>
      <c r="J396">
        <v>2072</v>
      </c>
      <c r="K396">
        <v>1625</v>
      </c>
      <c r="L396">
        <v>1212</v>
      </c>
      <c r="M396">
        <v>1264</v>
      </c>
      <c r="N396">
        <v>1895</v>
      </c>
      <c r="O396" t="s">
        <v>609</v>
      </c>
      <c r="P396" t="s">
        <v>825</v>
      </c>
    </row>
    <row r="397" spans="2:17" x14ac:dyDescent="0.25">
      <c r="B397" t="s">
        <v>225</v>
      </c>
      <c r="C397" t="s">
        <v>238</v>
      </c>
      <c r="D397">
        <v>1</v>
      </c>
      <c r="E397" t="s">
        <v>855</v>
      </c>
      <c r="F397" t="s">
        <v>603</v>
      </c>
      <c r="G397">
        <v>1</v>
      </c>
      <c r="H397" t="s">
        <v>631</v>
      </c>
      <c r="I397" t="s">
        <v>820</v>
      </c>
      <c r="J397">
        <v>2867</v>
      </c>
      <c r="K397">
        <v>1618</v>
      </c>
      <c r="L397">
        <v>2071</v>
      </c>
      <c r="M397">
        <v>2630</v>
      </c>
      <c r="N397">
        <v>2382</v>
      </c>
      <c r="O397" t="s">
        <v>609</v>
      </c>
      <c r="P397" t="s">
        <v>825</v>
      </c>
    </row>
    <row r="398" spans="2:17" x14ac:dyDescent="0.25">
      <c r="B398" t="s">
        <v>225</v>
      </c>
      <c r="C398" t="s">
        <v>238</v>
      </c>
      <c r="D398">
        <v>1</v>
      </c>
      <c r="E398" t="s">
        <v>855</v>
      </c>
      <c r="F398" t="s">
        <v>603</v>
      </c>
      <c r="G398">
        <v>3</v>
      </c>
      <c r="H398" t="s">
        <v>631</v>
      </c>
      <c r="I398" t="s">
        <v>820</v>
      </c>
      <c r="J398">
        <v>3273</v>
      </c>
      <c r="K398">
        <v>5117</v>
      </c>
      <c r="L398">
        <v>3672</v>
      </c>
      <c r="M398">
        <v>3995</v>
      </c>
      <c r="N398">
        <v>2803</v>
      </c>
      <c r="O398" t="s">
        <v>609</v>
      </c>
      <c r="P398" t="s">
        <v>825</v>
      </c>
      <c r="Q398" t="s">
        <v>832</v>
      </c>
    </row>
    <row r="399" spans="2:17" x14ac:dyDescent="0.25">
      <c r="B399" t="s">
        <v>225</v>
      </c>
      <c r="C399" t="s">
        <v>238</v>
      </c>
      <c r="D399">
        <v>1</v>
      </c>
      <c r="E399" t="s">
        <v>855</v>
      </c>
      <c r="F399" t="s">
        <v>603</v>
      </c>
      <c r="G399">
        <v>4</v>
      </c>
      <c r="H399" t="s">
        <v>631</v>
      </c>
      <c r="I399" t="s">
        <v>820</v>
      </c>
      <c r="J399">
        <v>2463</v>
      </c>
      <c r="K399">
        <v>2863</v>
      </c>
      <c r="L399">
        <v>3045</v>
      </c>
      <c r="M399">
        <v>3723</v>
      </c>
      <c r="N399">
        <v>3801</v>
      </c>
      <c r="O399" t="s">
        <v>609</v>
      </c>
      <c r="P399" t="s">
        <v>825</v>
      </c>
      <c r="Q399" t="s">
        <v>856</v>
      </c>
    </row>
    <row r="400" spans="2:17" x14ac:dyDescent="0.25">
      <c r="B400" t="s">
        <v>225</v>
      </c>
      <c r="C400" t="s">
        <v>238</v>
      </c>
      <c r="D400">
        <v>1</v>
      </c>
      <c r="E400" t="s">
        <v>855</v>
      </c>
      <c r="F400" t="s">
        <v>603</v>
      </c>
      <c r="G400">
        <v>5</v>
      </c>
      <c r="H400" t="s">
        <v>631</v>
      </c>
      <c r="I400" t="s">
        <v>820</v>
      </c>
      <c r="J400">
        <v>4068</v>
      </c>
      <c r="K400">
        <v>5171</v>
      </c>
      <c r="L400">
        <v>2883</v>
      </c>
      <c r="M400">
        <v>3331</v>
      </c>
      <c r="N400">
        <v>5916</v>
      </c>
      <c r="O400" t="s">
        <v>609</v>
      </c>
      <c r="P400" t="s">
        <v>825</v>
      </c>
    </row>
    <row r="401" spans="2:17" x14ac:dyDescent="0.25">
      <c r="B401" t="s">
        <v>225</v>
      </c>
      <c r="C401" t="s">
        <v>238</v>
      </c>
      <c r="D401">
        <v>2</v>
      </c>
      <c r="E401" t="s">
        <v>857</v>
      </c>
      <c r="F401" t="s">
        <v>593</v>
      </c>
      <c r="G401">
        <v>1</v>
      </c>
      <c r="H401" t="s">
        <v>631</v>
      </c>
      <c r="I401" t="s">
        <v>820</v>
      </c>
      <c r="J401">
        <v>1920.5</v>
      </c>
      <c r="K401">
        <v>2651</v>
      </c>
      <c r="L401">
        <v>2720</v>
      </c>
      <c r="M401">
        <v>3101</v>
      </c>
      <c r="N401">
        <v>3335</v>
      </c>
      <c r="O401" t="s">
        <v>609</v>
      </c>
      <c r="P401" t="s">
        <v>825</v>
      </c>
      <c r="Q401" t="s">
        <v>858</v>
      </c>
    </row>
    <row r="402" spans="2:17" x14ac:dyDescent="0.25">
      <c r="B402" t="s">
        <v>225</v>
      </c>
      <c r="C402" t="s">
        <v>238</v>
      </c>
      <c r="D402">
        <v>2</v>
      </c>
      <c r="E402" t="s">
        <v>857</v>
      </c>
      <c r="F402" t="s">
        <v>603</v>
      </c>
      <c r="G402">
        <v>1</v>
      </c>
      <c r="H402" t="s">
        <v>631</v>
      </c>
      <c r="I402" t="s">
        <v>820</v>
      </c>
      <c r="J402">
        <v>3546</v>
      </c>
      <c r="K402">
        <v>2006</v>
      </c>
      <c r="L402">
        <v>2341</v>
      </c>
      <c r="M402">
        <v>1240</v>
      </c>
      <c r="N402">
        <v>2319</v>
      </c>
      <c r="O402" t="s">
        <v>609</v>
      </c>
      <c r="P402" t="s">
        <v>825</v>
      </c>
    </row>
    <row r="403" spans="2:17" x14ac:dyDescent="0.25">
      <c r="B403" t="s">
        <v>225</v>
      </c>
      <c r="C403" t="s">
        <v>238</v>
      </c>
      <c r="D403">
        <v>2</v>
      </c>
      <c r="E403" t="s">
        <v>857</v>
      </c>
      <c r="F403" t="s">
        <v>603</v>
      </c>
      <c r="G403">
        <v>2</v>
      </c>
      <c r="H403" t="s">
        <v>631</v>
      </c>
      <c r="I403" t="s">
        <v>820</v>
      </c>
      <c r="J403">
        <v>3018</v>
      </c>
      <c r="K403">
        <v>3162</v>
      </c>
      <c r="L403">
        <v>3195</v>
      </c>
      <c r="M403">
        <v>3279</v>
      </c>
      <c r="N403">
        <v>2519</v>
      </c>
      <c r="O403" t="s">
        <v>609</v>
      </c>
      <c r="P403" t="s">
        <v>825</v>
      </c>
    </row>
    <row r="404" spans="2:17" x14ac:dyDescent="0.25">
      <c r="B404" t="s">
        <v>225</v>
      </c>
      <c r="C404" t="s">
        <v>238</v>
      </c>
      <c r="D404">
        <v>2</v>
      </c>
      <c r="E404" t="s">
        <v>857</v>
      </c>
      <c r="F404" t="s">
        <v>603</v>
      </c>
      <c r="G404">
        <v>3</v>
      </c>
      <c r="H404" t="s">
        <v>631</v>
      </c>
      <c r="I404" t="s">
        <v>820</v>
      </c>
      <c r="J404">
        <v>4551</v>
      </c>
      <c r="K404">
        <v>4119</v>
      </c>
      <c r="L404">
        <v>6804</v>
      </c>
      <c r="M404">
        <v>4935</v>
      </c>
      <c r="N404">
        <v>4160</v>
      </c>
      <c r="O404" t="s">
        <v>609</v>
      </c>
      <c r="P404" t="s">
        <v>825</v>
      </c>
    </row>
    <row r="405" spans="2:17" x14ac:dyDescent="0.25">
      <c r="B405" t="s">
        <v>225</v>
      </c>
      <c r="C405" t="s">
        <v>238</v>
      </c>
      <c r="D405">
        <v>2</v>
      </c>
      <c r="E405" t="s">
        <v>857</v>
      </c>
      <c r="F405" t="s">
        <v>597</v>
      </c>
      <c r="G405">
        <v>1</v>
      </c>
      <c r="H405" t="s">
        <v>631</v>
      </c>
      <c r="I405" t="s">
        <v>820</v>
      </c>
      <c r="J405">
        <v>1849</v>
      </c>
      <c r="K405">
        <v>1576</v>
      </c>
      <c r="L405">
        <v>1296</v>
      </c>
      <c r="M405">
        <v>1993</v>
      </c>
      <c r="N405">
        <v>1940</v>
      </c>
      <c r="O405" t="s">
        <v>609</v>
      </c>
      <c r="P405" t="s">
        <v>825</v>
      </c>
      <c r="Q405" t="s">
        <v>859</v>
      </c>
    </row>
    <row r="406" spans="2:17" x14ac:dyDescent="0.25">
      <c r="B406" t="s">
        <v>225</v>
      </c>
      <c r="C406" t="s">
        <v>238</v>
      </c>
      <c r="D406">
        <v>2</v>
      </c>
      <c r="E406" t="s">
        <v>857</v>
      </c>
      <c r="F406" t="s">
        <v>597</v>
      </c>
      <c r="G406">
        <v>2</v>
      </c>
      <c r="H406" t="s">
        <v>631</v>
      </c>
      <c r="I406" t="s">
        <v>820</v>
      </c>
      <c r="J406">
        <v>1962</v>
      </c>
      <c r="K406">
        <v>1822</v>
      </c>
      <c r="L406">
        <v>1651</v>
      </c>
      <c r="M406">
        <v>2468</v>
      </c>
      <c r="N406">
        <v>1704</v>
      </c>
      <c r="O406" t="s">
        <v>609</v>
      </c>
      <c r="P406" t="s">
        <v>825</v>
      </c>
    </row>
    <row r="407" spans="2:17" x14ac:dyDescent="0.25">
      <c r="B407" t="s">
        <v>225</v>
      </c>
      <c r="C407" t="s">
        <v>238</v>
      </c>
      <c r="D407">
        <v>2</v>
      </c>
      <c r="E407" t="s">
        <v>857</v>
      </c>
      <c r="F407" t="s">
        <v>597</v>
      </c>
      <c r="G407">
        <v>5</v>
      </c>
      <c r="H407" t="s">
        <v>631</v>
      </c>
      <c r="I407" t="s">
        <v>820</v>
      </c>
      <c r="J407">
        <v>3159</v>
      </c>
      <c r="K407">
        <v>2997</v>
      </c>
      <c r="L407">
        <v>2999</v>
      </c>
      <c r="M407">
        <v>3687</v>
      </c>
      <c r="N407">
        <v>2473</v>
      </c>
      <c r="O407" t="s">
        <v>609</v>
      </c>
      <c r="P407" t="s">
        <v>825</v>
      </c>
    </row>
    <row r="408" spans="2:17" x14ac:dyDescent="0.25">
      <c r="B408" t="s">
        <v>225</v>
      </c>
      <c r="C408" t="s">
        <v>238</v>
      </c>
      <c r="D408">
        <v>3</v>
      </c>
      <c r="E408" t="s">
        <v>860</v>
      </c>
      <c r="F408" t="s">
        <v>593</v>
      </c>
      <c r="G408">
        <v>1</v>
      </c>
      <c r="H408" t="s">
        <v>631</v>
      </c>
      <c r="I408" t="s">
        <v>820</v>
      </c>
      <c r="J408">
        <v>2184</v>
      </c>
      <c r="K408">
        <v>4062</v>
      </c>
      <c r="L408">
        <v>5838</v>
      </c>
      <c r="M408">
        <v>6212</v>
      </c>
      <c r="N408">
        <v>2533</v>
      </c>
      <c r="O408" t="s">
        <v>609</v>
      </c>
      <c r="P408" t="s">
        <v>825</v>
      </c>
    </row>
    <row r="409" spans="2:17" x14ac:dyDescent="0.25">
      <c r="B409" t="s">
        <v>225</v>
      </c>
      <c r="C409" t="s">
        <v>238</v>
      </c>
      <c r="D409">
        <v>3</v>
      </c>
      <c r="E409" t="s">
        <v>860</v>
      </c>
      <c r="F409" t="s">
        <v>593</v>
      </c>
      <c r="G409">
        <v>2</v>
      </c>
      <c r="H409" t="s">
        <v>631</v>
      </c>
      <c r="I409" t="s">
        <v>820</v>
      </c>
      <c r="J409">
        <v>3852</v>
      </c>
      <c r="K409">
        <v>7017</v>
      </c>
      <c r="L409">
        <v>3651</v>
      </c>
      <c r="M409">
        <v>2657</v>
      </c>
      <c r="N409">
        <v>2640</v>
      </c>
      <c r="O409" t="s">
        <v>609</v>
      </c>
      <c r="P409" t="s">
        <v>825</v>
      </c>
    </row>
    <row r="410" spans="2:17" x14ac:dyDescent="0.25">
      <c r="B410" t="s">
        <v>225</v>
      </c>
      <c r="C410" t="s">
        <v>238</v>
      </c>
      <c r="D410">
        <v>3</v>
      </c>
      <c r="E410" t="s">
        <v>860</v>
      </c>
      <c r="F410" t="s">
        <v>593</v>
      </c>
      <c r="G410">
        <v>5</v>
      </c>
      <c r="H410" t="s">
        <v>631</v>
      </c>
      <c r="I410" t="s">
        <v>820</v>
      </c>
      <c r="J410">
        <v>3450</v>
      </c>
      <c r="K410">
        <v>3336</v>
      </c>
      <c r="L410">
        <v>4368</v>
      </c>
      <c r="M410">
        <v>3108</v>
      </c>
      <c r="N410">
        <v>5274</v>
      </c>
      <c r="O410" t="s">
        <v>609</v>
      </c>
      <c r="P410" t="s">
        <v>825</v>
      </c>
    </row>
    <row r="411" spans="2:17" x14ac:dyDescent="0.25">
      <c r="B411" t="s">
        <v>225</v>
      </c>
      <c r="C411" t="s">
        <v>238</v>
      </c>
      <c r="D411">
        <v>4</v>
      </c>
      <c r="E411" t="s">
        <v>861</v>
      </c>
      <c r="F411" t="s">
        <v>542</v>
      </c>
      <c r="G411">
        <v>1</v>
      </c>
      <c r="H411" t="s">
        <v>631</v>
      </c>
      <c r="I411" t="s">
        <v>820</v>
      </c>
      <c r="J411">
        <v>2397</v>
      </c>
      <c r="K411">
        <v>2055</v>
      </c>
      <c r="L411">
        <v>3191</v>
      </c>
      <c r="M411">
        <v>4460</v>
      </c>
      <c r="N411">
        <v>1923</v>
      </c>
      <c r="O411" t="s">
        <v>609</v>
      </c>
      <c r="P411" t="s">
        <v>825</v>
      </c>
      <c r="Q411" t="s">
        <v>862</v>
      </c>
    </row>
    <row r="412" spans="2:17" x14ac:dyDescent="0.25">
      <c r="B412" t="s">
        <v>225</v>
      </c>
      <c r="C412" t="s">
        <v>238</v>
      </c>
      <c r="D412">
        <v>4</v>
      </c>
      <c r="E412" t="s">
        <v>861</v>
      </c>
      <c r="F412" t="s">
        <v>603</v>
      </c>
      <c r="G412">
        <v>1</v>
      </c>
      <c r="H412" t="s">
        <v>631</v>
      </c>
      <c r="I412" t="s">
        <v>820</v>
      </c>
      <c r="J412">
        <v>3630</v>
      </c>
      <c r="K412">
        <v>1804</v>
      </c>
      <c r="L412">
        <v>4380</v>
      </c>
      <c r="M412">
        <v>3358</v>
      </c>
      <c r="N412">
        <v>2790</v>
      </c>
      <c r="O412" t="s">
        <v>609</v>
      </c>
      <c r="P412" t="s">
        <v>825</v>
      </c>
      <c r="Q412" t="s">
        <v>863</v>
      </c>
    </row>
    <row r="413" spans="2:17" x14ac:dyDescent="0.25">
      <c r="B413" t="s">
        <v>225</v>
      </c>
      <c r="C413" t="s">
        <v>238</v>
      </c>
      <c r="D413">
        <v>4</v>
      </c>
      <c r="E413" t="s">
        <v>861</v>
      </c>
      <c r="F413" t="s">
        <v>603</v>
      </c>
      <c r="G413">
        <v>2</v>
      </c>
      <c r="H413" t="s">
        <v>631</v>
      </c>
      <c r="I413" t="s">
        <v>820</v>
      </c>
      <c r="J413">
        <v>5554</v>
      </c>
      <c r="K413">
        <v>4197</v>
      </c>
      <c r="L413">
        <v>3440</v>
      </c>
      <c r="M413">
        <v>3581</v>
      </c>
      <c r="N413">
        <v>3681</v>
      </c>
      <c r="O413" t="s">
        <v>609</v>
      </c>
      <c r="P413" t="s">
        <v>825</v>
      </c>
    </row>
    <row r="414" spans="2:17" x14ac:dyDescent="0.25">
      <c r="B414" t="s">
        <v>225</v>
      </c>
      <c r="C414" t="s">
        <v>238</v>
      </c>
      <c r="D414">
        <v>4</v>
      </c>
      <c r="E414" t="s">
        <v>861</v>
      </c>
      <c r="F414" t="s">
        <v>603</v>
      </c>
      <c r="G414">
        <v>3</v>
      </c>
      <c r="H414" t="s">
        <v>631</v>
      </c>
      <c r="I414" t="s">
        <v>820</v>
      </c>
      <c r="J414">
        <v>4710</v>
      </c>
      <c r="K414">
        <v>4249</v>
      </c>
      <c r="L414">
        <v>5536</v>
      </c>
      <c r="M414">
        <v>5137</v>
      </c>
      <c r="N414">
        <v>3741</v>
      </c>
      <c r="O414" t="s">
        <v>609</v>
      </c>
      <c r="P414" t="s">
        <v>825</v>
      </c>
    </row>
    <row r="415" spans="2:17" x14ac:dyDescent="0.25">
      <c r="B415" t="s">
        <v>225</v>
      </c>
      <c r="C415" t="s">
        <v>238</v>
      </c>
      <c r="D415">
        <v>5</v>
      </c>
      <c r="E415" t="s">
        <v>864</v>
      </c>
      <c r="F415" t="s">
        <v>542</v>
      </c>
      <c r="G415">
        <v>1</v>
      </c>
      <c r="H415" t="s">
        <v>631</v>
      </c>
      <c r="I415" t="s">
        <v>820</v>
      </c>
      <c r="J415">
        <v>2594</v>
      </c>
      <c r="K415">
        <v>2228</v>
      </c>
      <c r="L415">
        <v>1291</v>
      </c>
      <c r="M415">
        <v>1206</v>
      </c>
      <c r="N415">
        <v>1250</v>
      </c>
      <c r="O415" t="s">
        <v>609</v>
      </c>
      <c r="P415" t="s">
        <v>825</v>
      </c>
    </row>
    <row r="416" spans="2:17" x14ac:dyDescent="0.25">
      <c r="B416" t="s">
        <v>225</v>
      </c>
      <c r="C416" t="s">
        <v>238</v>
      </c>
      <c r="D416">
        <v>5</v>
      </c>
      <c r="E416" t="s">
        <v>864</v>
      </c>
      <c r="F416" t="s">
        <v>542</v>
      </c>
      <c r="G416">
        <v>5</v>
      </c>
      <c r="H416" t="s">
        <v>631</v>
      </c>
      <c r="I416" t="s">
        <v>820</v>
      </c>
      <c r="J416">
        <v>2451</v>
      </c>
      <c r="K416">
        <v>1287</v>
      </c>
      <c r="L416">
        <v>2314</v>
      </c>
      <c r="M416">
        <v>1666</v>
      </c>
      <c r="N416">
        <v>2403</v>
      </c>
      <c r="O416" t="s">
        <v>609</v>
      </c>
      <c r="P416" t="s">
        <v>825</v>
      </c>
    </row>
    <row r="417" spans="2:17" x14ac:dyDescent="0.25">
      <c r="B417" t="s">
        <v>225</v>
      </c>
      <c r="C417" t="s">
        <v>231</v>
      </c>
      <c r="D417">
        <v>1</v>
      </c>
      <c r="E417" t="s">
        <v>865</v>
      </c>
      <c r="F417" t="s">
        <v>542</v>
      </c>
      <c r="G417">
        <v>1</v>
      </c>
      <c r="H417" t="s">
        <v>631</v>
      </c>
      <c r="I417" t="s">
        <v>820</v>
      </c>
      <c r="J417">
        <v>1354</v>
      </c>
      <c r="K417">
        <v>1170</v>
      </c>
      <c r="L417">
        <v>2131</v>
      </c>
      <c r="M417">
        <v>1384</v>
      </c>
      <c r="N417">
        <v>1721</v>
      </c>
      <c r="O417" t="s">
        <v>609</v>
      </c>
      <c r="P417" t="s">
        <v>825</v>
      </c>
      <c r="Q417" t="s">
        <v>866</v>
      </c>
    </row>
    <row r="418" spans="2:17" x14ac:dyDescent="0.25">
      <c r="B418" t="s">
        <v>225</v>
      </c>
      <c r="C418" t="s">
        <v>231</v>
      </c>
      <c r="D418">
        <v>2</v>
      </c>
      <c r="E418" t="s">
        <v>867</v>
      </c>
      <c r="F418" t="s">
        <v>542</v>
      </c>
      <c r="G418">
        <v>1</v>
      </c>
      <c r="H418" t="s">
        <v>631</v>
      </c>
      <c r="I418" t="s">
        <v>820</v>
      </c>
      <c r="J418">
        <v>1299</v>
      </c>
      <c r="K418">
        <v>1742</v>
      </c>
      <c r="L418">
        <v>1565</v>
      </c>
      <c r="O418" t="s">
        <v>609</v>
      </c>
      <c r="P418" t="s">
        <v>825</v>
      </c>
      <c r="Q418" t="s">
        <v>868</v>
      </c>
    </row>
    <row r="419" spans="2:17" x14ac:dyDescent="0.25">
      <c r="B419" t="s">
        <v>225</v>
      </c>
      <c r="C419" t="s">
        <v>231</v>
      </c>
      <c r="D419">
        <v>2</v>
      </c>
      <c r="E419" t="s">
        <v>867</v>
      </c>
      <c r="F419" t="s">
        <v>542</v>
      </c>
      <c r="G419">
        <v>3</v>
      </c>
      <c r="H419" t="s">
        <v>631</v>
      </c>
      <c r="I419" t="s">
        <v>820</v>
      </c>
      <c r="J419">
        <v>1713</v>
      </c>
      <c r="K419">
        <v>1515</v>
      </c>
      <c r="L419">
        <v>1820</v>
      </c>
      <c r="M419">
        <v>1949</v>
      </c>
      <c r="N419">
        <v>2603</v>
      </c>
      <c r="O419" t="s">
        <v>609</v>
      </c>
      <c r="P419" t="s">
        <v>825</v>
      </c>
      <c r="Q419" t="s">
        <v>869</v>
      </c>
    </row>
    <row r="420" spans="2:17" x14ac:dyDescent="0.25">
      <c r="B420" t="s">
        <v>225</v>
      </c>
      <c r="C420" t="s">
        <v>231</v>
      </c>
      <c r="D420">
        <v>2</v>
      </c>
      <c r="E420" t="s">
        <v>867</v>
      </c>
      <c r="F420" t="s">
        <v>542</v>
      </c>
      <c r="G420">
        <v>4</v>
      </c>
      <c r="H420" t="s">
        <v>631</v>
      </c>
      <c r="I420" t="s">
        <v>820</v>
      </c>
      <c r="J420">
        <v>2303</v>
      </c>
      <c r="K420">
        <v>2908</v>
      </c>
      <c r="L420">
        <v>2134</v>
      </c>
      <c r="M420">
        <v>1795</v>
      </c>
      <c r="N420">
        <v>3777</v>
      </c>
      <c r="O420" t="s">
        <v>609</v>
      </c>
      <c r="P420" t="s">
        <v>825</v>
      </c>
      <c r="Q420" t="s">
        <v>870</v>
      </c>
    </row>
    <row r="421" spans="2:17" x14ac:dyDescent="0.25">
      <c r="B421" t="s">
        <v>225</v>
      </c>
      <c r="C421" t="s">
        <v>231</v>
      </c>
      <c r="D421">
        <v>2</v>
      </c>
      <c r="E421" t="s">
        <v>867</v>
      </c>
      <c r="F421" t="s">
        <v>542</v>
      </c>
      <c r="G421">
        <v>5</v>
      </c>
      <c r="H421" t="s">
        <v>631</v>
      </c>
      <c r="I421" t="s">
        <v>820</v>
      </c>
      <c r="J421">
        <v>2150</v>
      </c>
      <c r="K421">
        <v>1793</v>
      </c>
      <c r="L421">
        <v>1452</v>
      </c>
      <c r="M421">
        <v>2397</v>
      </c>
      <c r="N421">
        <v>2114</v>
      </c>
      <c r="O421" t="s">
        <v>609</v>
      </c>
      <c r="P421" t="s">
        <v>825</v>
      </c>
    </row>
    <row r="422" spans="2:17" x14ac:dyDescent="0.25">
      <c r="B422" t="s">
        <v>225</v>
      </c>
      <c r="C422" t="s">
        <v>231</v>
      </c>
      <c r="D422">
        <v>2</v>
      </c>
      <c r="E422" t="s">
        <v>867</v>
      </c>
      <c r="F422" t="s">
        <v>597</v>
      </c>
      <c r="G422">
        <v>2</v>
      </c>
      <c r="H422" t="s">
        <v>631</v>
      </c>
      <c r="I422" t="s">
        <v>820</v>
      </c>
      <c r="J422">
        <v>3953</v>
      </c>
      <c r="K422">
        <v>1480</v>
      </c>
      <c r="L422">
        <v>2262</v>
      </c>
      <c r="M422">
        <v>2817</v>
      </c>
      <c r="N422">
        <v>4335</v>
      </c>
      <c r="O422" t="s">
        <v>609</v>
      </c>
      <c r="P422" t="s">
        <v>825</v>
      </c>
    </row>
    <row r="423" spans="2:17" x14ac:dyDescent="0.25">
      <c r="B423" t="s">
        <v>225</v>
      </c>
      <c r="C423" t="s">
        <v>231</v>
      </c>
      <c r="D423">
        <v>1</v>
      </c>
      <c r="E423" t="str">
        <f>_xlfn.CONCAT(C423,D423)</f>
        <v>VSR1</v>
      </c>
      <c r="F423" t="s">
        <v>593</v>
      </c>
      <c r="G423">
        <v>1</v>
      </c>
      <c r="H423" t="s">
        <v>631</v>
      </c>
      <c r="I423" t="s">
        <v>820</v>
      </c>
      <c r="J423">
        <v>5750</v>
      </c>
      <c r="K423">
        <v>5148</v>
      </c>
      <c r="L423">
        <v>4161</v>
      </c>
      <c r="M423">
        <v>4579</v>
      </c>
      <c r="N423">
        <v>5317</v>
      </c>
      <c r="O423" t="s">
        <v>609</v>
      </c>
      <c r="P423" t="s">
        <v>825</v>
      </c>
      <c r="Q423" t="s">
        <v>871</v>
      </c>
    </row>
    <row r="424" spans="2:17" x14ac:dyDescent="0.25">
      <c r="B424" t="s">
        <v>225</v>
      </c>
      <c r="C424" t="s">
        <v>231</v>
      </c>
      <c r="D424">
        <v>1</v>
      </c>
      <c r="E424" t="str">
        <f t="shared" ref="E424:E441" si="21">_xlfn.CONCAT(C424,D424)</f>
        <v>VSR1</v>
      </c>
      <c r="F424" t="s">
        <v>593</v>
      </c>
      <c r="G424">
        <v>2</v>
      </c>
      <c r="H424" t="s">
        <v>631</v>
      </c>
      <c r="I424" t="s">
        <v>820</v>
      </c>
      <c r="J424">
        <v>4156</v>
      </c>
      <c r="K424">
        <v>2627</v>
      </c>
      <c r="L424">
        <v>6230</v>
      </c>
      <c r="M424">
        <v>7000</v>
      </c>
      <c r="N424">
        <v>5125.454545454545</v>
      </c>
      <c r="O424" t="s">
        <v>609</v>
      </c>
      <c r="P424" t="s">
        <v>825</v>
      </c>
      <c r="Q424" t="s">
        <v>872</v>
      </c>
    </row>
    <row r="425" spans="2:17" x14ac:dyDescent="0.25">
      <c r="B425" t="s">
        <v>225</v>
      </c>
      <c r="C425" t="s">
        <v>231</v>
      </c>
      <c r="D425">
        <v>2</v>
      </c>
      <c r="E425" t="str">
        <f t="shared" si="21"/>
        <v>VSR2</v>
      </c>
      <c r="F425" t="s">
        <v>542</v>
      </c>
      <c r="G425">
        <v>2</v>
      </c>
      <c r="H425" t="s">
        <v>631</v>
      </c>
      <c r="I425" t="s">
        <v>820</v>
      </c>
      <c r="J425">
        <v>1860</v>
      </c>
      <c r="K425">
        <v>1975</v>
      </c>
      <c r="L425">
        <v>1153</v>
      </c>
      <c r="M425">
        <v>1879</v>
      </c>
      <c r="N425">
        <v>2117</v>
      </c>
      <c r="O425" t="s">
        <v>609</v>
      </c>
      <c r="P425" t="s">
        <v>825</v>
      </c>
    </row>
    <row r="426" spans="2:17" x14ac:dyDescent="0.25">
      <c r="B426" t="s">
        <v>225</v>
      </c>
      <c r="C426" t="s">
        <v>231</v>
      </c>
      <c r="D426">
        <v>2</v>
      </c>
      <c r="E426" t="str">
        <f t="shared" si="21"/>
        <v>VSR2</v>
      </c>
      <c r="F426" t="s">
        <v>593</v>
      </c>
      <c r="G426">
        <v>1</v>
      </c>
      <c r="H426" t="s">
        <v>631</v>
      </c>
      <c r="I426" t="s">
        <v>820</v>
      </c>
      <c r="J426">
        <v>3840</v>
      </c>
      <c r="K426">
        <v>3441</v>
      </c>
      <c r="L426">
        <v>5446</v>
      </c>
      <c r="M426">
        <v>4134</v>
      </c>
      <c r="N426">
        <v>2670</v>
      </c>
      <c r="O426" t="s">
        <v>609</v>
      </c>
      <c r="P426" t="s">
        <v>825</v>
      </c>
      <c r="Q426" t="s">
        <v>873</v>
      </c>
    </row>
    <row r="427" spans="2:17" x14ac:dyDescent="0.25">
      <c r="B427" t="s">
        <v>225</v>
      </c>
      <c r="C427" t="s">
        <v>231</v>
      </c>
      <c r="D427">
        <v>2</v>
      </c>
      <c r="E427" t="str">
        <f t="shared" si="21"/>
        <v>VSR2</v>
      </c>
      <c r="F427" t="s">
        <v>597</v>
      </c>
      <c r="G427">
        <v>1</v>
      </c>
      <c r="H427" t="s">
        <v>631</v>
      </c>
      <c r="I427" t="s">
        <v>820</v>
      </c>
      <c r="J427">
        <v>3902</v>
      </c>
      <c r="K427">
        <v>1806</v>
      </c>
      <c r="L427">
        <v>1270</v>
      </c>
      <c r="M427">
        <v>1457</v>
      </c>
      <c r="N427">
        <v>2164</v>
      </c>
      <c r="O427" t="s">
        <v>609</v>
      </c>
      <c r="P427" t="s">
        <v>825</v>
      </c>
    </row>
    <row r="428" spans="2:17" x14ac:dyDescent="0.25">
      <c r="B428" t="s">
        <v>225</v>
      </c>
      <c r="C428" t="s">
        <v>231</v>
      </c>
      <c r="D428">
        <v>3</v>
      </c>
      <c r="E428" t="str">
        <f t="shared" si="21"/>
        <v>VSR3</v>
      </c>
      <c r="F428" t="s">
        <v>542</v>
      </c>
      <c r="G428">
        <v>2</v>
      </c>
      <c r="H428" t="s">
        <v>631</v>
      </c>
      <c r="I428" t="s">
        <v>820</v>
      </c>
      <c r="J428">
        <v>2855</v>
      </c>
      <c r="K428">
        <v>2230</v>
      </c>
      <c r="L428">
        <v>1964</v>
      </c>
      <c r="M428">
        <v>3155</v>
      </c>
      <c r="N428">
        <v>2001</v>
      </c>
      <c r="O428" t="s">
        <v>609</v>
      </c>
      <c r="P428" t="s">
        <v>825</v>
      </c>
      <c r="Q428" t="s">
        <v>874</v>
      </c>
    </row>
    <row r="429" spans="2:17" x14ac:dyDescent="0.25">
      <c r="B429" t="s">
        <v>225</v>
      </c>
      <c r="C429" t="s">
        <v>231</v>
      </c>
      <c r="D429">
        <v>3</v>
      </c>
      <c r="E429" t="str">
        <f t="shared" si="21"/>
        <v>VSR3</v>
      </c>
      <c r="F429" t="s">
        <v>542</v>
      </c>
      <c r="G429">
        <v>3</v>
      </c>
      <c r="H429" t="s">
        <v>631</v>
      </c>
      <c r="I429" t="s">
        <v>820</v>
      </c>
      <c r="J429">
        <v>2958</v>
      </c>
      <c r="K429">
        <v>4614</v>
      </c>
      <c r="L429">
        <v>3994</v>
      </c>
      <c r="M429">
        <v>4810</v>
      </c>
      <c r="N429">
        <v>4217</v>
      </c>
      <c r="O429" t="s">
        <v>609</v>
      </c>
      <c r="P429" t="s">
        <v>825</v>
      </c>
      <c r="Q429" t="s">
        <v>875</v>
      </c>
    </row>
    <row r="430" spans="2:17" x14ac:dyDescent="0.25">
      <c r="B430" t="s">
        <v>225</v>
      </c>
      <c r="C430" t="s">
        <v>231</v>
      </c>
      <c r="D430">
        <v>3</v>
      </c>
      <c r="E430" t="str">
        <f t="shared" si="21"/>
        <v>VSR3</v>
      </c>
      <c r="F430" t="s">
        <v>542</v>
      </c>
      <c r="G430">
        <v>4</v>
      </c>
      <c r="H430" t="s">
        <v>631</v>
      </c>
      <c r="I430" t="s">
        <v>820</v>
      </c>
      <c r="J430">
        <v>4411</v>
      </c>
      <c r="K430">
        <v>2996</v>
      </c>
      <c r="L430">
        <v>2609</v>
      </c>
      <c r="M430">
        <v>3266</v>
      </c>
      <c r="N430">
        <v>1867</v>
      </c>
      <c r="O430" t="s">
        <v>609</v>
      </c>
      <c r="P430" t="s">
        <v>825</v>
      </c>
    </row>
    <row r="431" spans="2:17" x14ac:dyDescent="0.25">
      <c r="B431" t="s">
        <v>225</v>
      </c>
      <c r="C431" t="s">
        <v>231</v>
      </c>
      <c r="D431">
        <v>3</v>
      </c>
      <c r="E431" t="str">
        <f t="shared" si="21"/>
        <v>VSR3</v>
      </c>
      <c r="F431" t="s">
        <v>542</v>
      </c>
      <c r="G431">
        <v>5</v>
      </c>
      <c r="H431" t="s">
        <v>631</v>
      </c>
      <c r="I431" t="s">
        <v>820</v>
      </c>
      <c r="J431">
        <v>968</v>
      </c>
      <c r="K431">
        <v>3419</v>
      </c>
      <c r="L431">
        <v>3567</v>
      </c>
      <c r="M431">
        <v>1505</v>
      </c>
      <c r="N431">
        <v>2858</v>
      </c>
      <c r="O431" t="s">
        <v>609</v>
      </c>
      <c r="P431" t="s">
        <v>825</v>
      </c>
      <c r="Q431" t="s">
        <v>876</v>
      </c>
    </row>
    <row r="432" spans="2:17" x14ac:dyDescent="0.25">
      <c r="B432" t="s">
        <v>225</v>
      </c>
      <c r="C432" t="s">
        <v>231</v>
      </c>
      <c r="D432">
        <v>4</v>
      </c>
      <c r="E432" t="str">
        <f t="shared" si="21"/>
        <v>VSR4</v>
      </c>
      <c r="F432" t="s">
        <v>542</v>
      </c>
      <c r="G432">
        <v>1</v>
      </c>
      <c r="H432" t="s">
        <v>631</v>
      </c>
      <c r="I432" t="s">
        <v>820</v>
      </c>
      <c r="J432">
        <v>1792</v>
      </c>
      <c r="K432">
        <v>2296</v>
      </c>
      <c r="L432">
        <v>2069</v>
      </c>
      <c r="M432">
        <v>2860</v>
      </c>
      <c r="N432">
        <v>1765</v>
      </c>
      <c r="O432" t="s">
        <v>609</v>
      </c>
      <c r="P432" t="s">
        <v>825</v>
      </c>
    </row>
    <row r="433" spans="2:17" x14ac:dyDescent="0.25">
      <c r="B433" t="s">
        <v>225</v>
      </c>
      <c r="C433" t="s">
        <v>231</v>
      </c>
      <c r="D433">
        <v>4</v>
      </c>
      <c r="E433" t="str">
        <f t="shared" si="21"/>
        <v>VSR4</v>
      </c>
      <c r="F433" t="s">
        <v>542</v>
      </c>
      <c r="G433">
        <v>3</v>
      </c>
      <c r="H433" t="s">
        <v>631</v>
      </c>
      <c r="I433" t="s">
        <v>820</v>
      </c>
      <c r="J433">
        <v>1991</v>
      </c>
      <c r="K433">
        <v>1749</v>
      </c>
      <c r="L433">
        <v>1873</v>
      </c>
      <c r="M433">
        <v>1351</v>
      </c>
      <c r="N433">
        <v>1526</v>
      </c>
      <c r="O433" t="s">
        <v>609</v>
      </c>
      <c r="P433" t="s">
        <v>825</v>
      </c>
      <c r="Q433" t="s">
        <v>851</v>
      </c>
    </row>
    <row r="434" spans="2:17" x14ac:dyDescent="0.25">
      <c r="B434" t="s">
        <v>225</v>
      </c>
      <c r="C434" t="s">
        <v>231</v>
      </c>
      <c r="D434">
        <v>4</v>
      </c>
      <c r="E434" t="str">
        <f t="shared" si="21"/>
        <v>VSR4</v>
      </c>
      <c r="F434" t="s">
        <v>542</v>
      </c>
      <c r="G434">
        <v>5</v>
      </c>
      <c r="H434" t="s">
        <v>631</v>
      </c>
      <c r="I434" t="s">
        <v>820</v>
      </c>
      <c r="J434">
        <v>1615</v>
      </c>
      <c r="K434">
        <v>1934</v>
      </c>
      <c r="L434">
        <v>2202</v>
      </c>
      <c r="M434">
        <v>3812</v>
      </c>
      <c r="N434">
        <v>3512</v>
      </c>
      <c r="O434" t="s">
        <v>609</v>
      </c>
      <c r="P434" t="s">
        <v>825</v>
      </c>
      <c r="Q434" t="s">
        <v>877</v>
      </c>
    </row>
    <row r="435" spans="2:17" x14ac:dyDescent="0.25">
      <c r="B435" t="s">
        <v>225</v>
      </c>
      <c r="C435" t="s">
        <v>231</v>
      </c>
      <c r="D435">
        <v>4</v>
      </c>
      <c r="E435" t="str">
        <f t="shared" si="21"/>
        <v>VSR4</v>
      </c>
      <c r="F435" t="s">
        <v>597</v>
      </c>
      <c r="G435">
        <v>1</v>
      </c>
      <c r="H435" t="s">
        <v>631</v>
      </c>
      <c r="I435" t="s">
        <v>820</v>
      </c>
      <c r="J435">
        <v>1258</v>
      </c>
      <c r="K435">
        <v>1646</v>
      </c>
      <c r="L435">
        <v>1503</v>
      </c>
      <c r="M435">
        <v>1296</v>
      </c>
      <c r="N435">
        <v>1755</v>
      </c>
      <c r="O435" t="s">
        <v>609</v>
      </c>
      <c r="P435" t="s">
        <v>825</v>
      </c>
    </row>
    <row r="436" spans="2:17" x14ac:dyDescent="0.25">
      <c r="B436" t="s">
        <v>225</v>
      </c>
      <c r="C436" t="s">
        <v>231</v>
      </c>
      <c r="D436">
        <v>4</v>
      </c>
      <c r="E436" t="str">
        <f t="shared" si="21"/>
        <v>VSR4</v>
      </c>
      <c r="F436" t="s">
        <v>597</v>
      </c>
      <c r="G436">
        <v>4</v>
      </c>
      <c r="H436" t="s">
        <v>631</v>
      </c>
      <c r="I436" t="s">
        <v>820</v>
      </c>
      <c r="J436">
        <v>1624</v>
      </c>
      <c r="K436">
        <v>1752</v>
      </c>
      <c r="L436">
        <v>1687</v>
      </c>
      <c r="M436">
        <v>1869</v>
      </c>
      <c r="N436">
        <v>1624</v>
      </c>
      <c r="O436" t="s">
        <v>609</v>
      </c>
      <c r="P436" t="s">
        <v>825</v>
      </c>
    </row>
    <row r="437" spans="2:17" x14ac:dyDescent="0.25">
      <c r="B437" t="s">
        <v>225</v>
      </c>
      <c r="C437" t="s">
        <v>231</v>
      </c>
      <c r="D437">
        <v>5</v>
      </c>
      <c r="E437" t="str">
        <f t="shared" si="21"/>
        <v>VSR5</v>
      </c>
      <c r="F437" t="s">
        <v>593</v>
      </c>
      <c r="G437">
        <v>1</v>
      </c>
      <c r="H437" t="s">
        <v>631</v>
      </c>
      <c r="I437" t="s">
        <v>820</v>
      </c>
      <c r="J437">
        <v>6079</v>
      </c>
      <c r="K437">
        <v>5109</v>
      </c>
      <c r="L437">
        <v>6154</v>
      </c>
      <c r="M437">
        <v>4710</v>
      </c>
      <c r="N437">
        <v>5666</v>
      </c>
      <c r="O437" t="s">
        <v>609</v>
      </c>
      <c r="P437" t="s">
        <v>825</v>
      </c>
    </row>
    <row r="438" spans="2:17" x14ac:dyDescent="0.25">
      <c r="B438" t="s">
        <v>225</v>
      </c>
      <c r="C438" t="s">
        <v>231</v>
      </c>
      <c r="D438">
        <v>5</v>
      </c>
      <c r="E438" t="str">
        <f t="shared" si="21"/>
        <v>VSR5</v>
      </c>
      <c r="F438" t="s">
        <v>593</v>
      </c>
      <c r="G438">
        <v>3</v>
      </c>
      <c r="H438" t="s">
        <v>631</v>
      </c>
      <c r="I438" t="s">
        <v>820</v>
      </c>
      <c r="J438">
        <v>7881</v>
      </c>
      <c r="K438">
        <v>4442</v>
      </c>
      <c r="L438">
        <v>3802.2222222222222</v>
      </c>
      <c r="M438">
        <v>6309</v>
      </c>
      <c r="N438">
        <v>5874</v>
      </c>
      <c r="O438" t="s">
        <v>609</v>
      </c>
      <c r="P438" t="s">
        <v>825</v>
      </c>
      <c r="Q438" t="s">
        <v>878</v>
      </c>
    </row>
    <row r="439" spans="2:17" x14ac:dyDescent="0.25">
      <c r="B439" t="s">
        <v>225</v>
      </c>
      <c r="C439" t="s">
        <v>231</v>
      </c>
      <c r="D439">
        <v>5</v>
      </c>
      <c r="E439" t="str">
        <f t="shared" si="21"/>
        <v>VSR5</v>
      </c>
      <c r="F439" t="s">
        <v>593</v>
      </c>
      <c r="G439">
        <v>4</v>
      </c>
      <c r="H439" t="s">
        <v>631</v>
      </c>
      <c r="I439" t="s">
        <v>820</v>
      </c>
      <c r="J439">
        <v>4549</v>
      </c>
      <c r="K439">
        <v>3125</v>
      </c>
      <c r="L439">
        <v>2733</v>
      </c>
      <c r="M439">
        <v>3985</v>
      </c>
      <c r="N439">
        <v>5946</v>
      </c>
      <c r="O439" t="s">
        <v>609</v>
      </c>
      <c r="P439" t="s">
        <v>825</v>
      </c>
    </row>
    <row r="440" spans="2:17" x14ac:dyDescent="0.25">
      <c r="B440" t="s">
        <v>225</v>
      </c>
      <c r="C440" t="s">
        <v>231</v>
      </c>
      <c r="D440">
        <v>5</v>
      </c>
      <c r="E440" t="str">
        <f t="shared" si="21"/>
        <v>VSR5</v>
      </c>
      <c r="F440" t="s">
        <v>593</v>
      </c>
      <c r="G440">
        <v>5</v>
      </c>
      <c r="H440" t="s">
        <v>631</v>
      </c>
      <c r="I440" t="s">
        <v>820</v>
      </c>
      <c r="J440">
        <v>3959</v>
      </c>
      <c r="K440">
        <v>3334</v>
      </c>
      <c r="L440">
        <v>2748</v>
      </c>
      <c r="M440">
        <v>4785</v>
      </c>
      <c r="N440">
        <v>5300</v>
      </c>
      <c r="O440" t="s">
        <v>609</v>
      </c>
      <c r="P440" t="s">
        <v>825</v>
      </c>
      <c r="Q440" t="s">
        <v>879</v>
      </c>
    </row>
    <row r="441" spans="2:17" x14ac:dyDescent="0.25">
      <c r="B441" t="s">
        <v>225</v>
      </c>
      <c r="C441" t="s">
        <v>231</v>
      </c>
      <c r="D441">
        <v>5</v>
      </c>
      <c r="E441" t="str">
        <f t="shared" si="21"/>
        <v>VSR5</v>
      </c>
      <c r="F441" t="s">
        <v>603</v>
      </c>
      <c r="G441">
        <v>1</v>
      </c>
      <c r="H441" t="s">
        <v>631</v>
      </c>
      <c r="I441" t="s">
        <v>820</v>
      </c>
      <c r="J441">
        <v>3894</v>
      </c>
      <c r="K441">
        <v>3959</v>
      </c>
      <c r="L441">
        <v>3668</v>
      </c>
      <c r="M441">
        <v>3692</v>
      </c>
      <c r="N441">
        <v>5148</v>
      </c>
      <c r="O441" t="s">
        <v>609</v>
      </c>
      <c r="P441" t="s">
        <v>825</v>
      </c>
      <c r="Q441" t="s">
        <v>832</v>
      </c>
    </row>
  </sheetData>
  <sortState xmlns:xlrd2="http://schemas.microsoft.com/office/spreadsheetml/2017/richdata2" ref="A2:Q208">
    <sortCondition ref="C3:C208"/>
    <sortCondition ref="A3:A208"/>
    <sortCondition ref="G3:G208"/>
    <sortCondition ref="I3:I2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631</v>
      </c>
      <c r="F1" s="10" t="s">
        <v>632</v>
      </c>
      <c r="G1" s="10" t="s">
        <v>633</v>
      </c>
      <c r="H1" s="10" t="s">
        <v>634</v>
      </c>
      <c r="I1" s="10" t="s">
        <v>635</v>
      </c>
      <c r="J1" s="10" t="s">
        <v>636</v>
      </c>
      <c r="K1" s="10" t="s">
        <v>417</v>
      </c>
    </row>
    <row r="2" spans="1:11" x14ac:dyDescent="0.25">
      <c r="A2" t="s">
        <v>225</v>
      </c>
      <c r="B2" t="s">
        <v>374</v>
      </c>
      <c r="C2">
        <v>1</v>
      </c>
      <c r="D2" t="s">
        <v>542</v>
      </c>
      <c r="E2">
        <v>3</v>
      </c>
      <c r="F2">
        <v>1</v>
      </c>
      <c r="G2">
        <v>11</v>
      </c>
      <c r="H2">
        <v>5</v>
      </c>
      <c r="I2">
        <v>2</v>
      </c>
      <c r="J2">
        <v>7</v>
      </c>
    </row>
    <row r="3" spans="1:11" x14ac:dyDescent="0.25">
      <c r="A3" t="s">
        <v>225</v>
      </c>
      <c r="B3" t="s">
        <v>374</v>
      </c>
      <c r="C3">
        <v>1</v>
      </c>
      <c r="D3" t="s">
        <v>597</v>
      </c>
      <c r="E3">
        <v>1</v>
      </c>
      <c r="F3">
        <v>0</v>
      </c>
      <c r="G3">
        <v>0</v>
      </c>
      <c r="H3">
        <v>0</v>
      </c>
      <c r="I3">
        <v>1</v>
      </c>
      <c r="J3">
        <v>1</v>
      </c>
    </row>
    <row r="4" spans="1:11" x14ac:dyDescent="0.25">
      <c r="A4" t="s">
        <v>225</v>
      </c>
      <c r="B4" t="s">
        <v>374</v>
      </c>
      <c r="C4">
        <v>1</v>
      </c>
      <c r="D4" t="s">
        <v>597</v>
      </c>
      <c r="E4">
        <v>2</v>
      </c>
      <c r="F4">
        <v>0</v>
      </c>
      <c r="G4">
        <v>0</v>
      </c>
      <c r="H4">
        <v>0</v>
      </c>
      <c r="I4">
        <v>1</v>
      </c>
      <c r="J4">
        <v>2</v>
      </c>
    </row>
    <row r="5" spans="1:11" x14ac:dyDescent="0.25">
      <c r="A5" t="s">
        <v>225</v>
      </c>
      <c r="B5" t="s">
        <v>374</v>
      </c>
      <c r="C5">
        <v>1</v>
      </c>
      <c r="D5" t="s">
        <v>597</v>
      </c>
      <c r="E5">
        <v>3</v>
      </c>
      <c r="F5">
        <v>1</v>
      </c>
      <c r="G5">
        <v>4</v>
      </c>
      <c r="H5">
        <v>0</v>
      </c>
      <c r="I5">
        <v>1</v>
      </c>
      <c r="J5">
        <v>1</v>
      </c>
    </row>
    <row r="6" spans="1:11" x14ac:dyDescent="0.25">
      <c r="A6" t="s">
        <v>225</v>
      </c>
      <c r="B6" t="s">
        <v>374</v>
      </c>
      <c r="C6">
        <v>1</v>
      </c>
      <c r="D6" t="s">
        <v>597</v>
      </c>
      <c r="E6">
        <v>4</v>
      </c>
      <c r="F6">
        <v>0</v>
      </c>
      <c r="G6">
        <v>0</v>
      </c>
      <c r="H6">
        <v>0</v>
      </c>
      <c r="I6">
        <v>4</v>
      </c>
      <c r="J6">
        <v>1</v>
      </c>
    </row>
    <row r="7" spans="1:11" x14ac:dyDescent="0.25">
      <c r="A7" t="s">
        <v>225</v>
      </c>
      <c r="B7" t="s">
        <v>374</v>
      </c>
      <c r="C7">
        <v>1</v>
      </c>
      <c r="D7" t="s">
        <v>597</v>
      </c>
      <c r="E7">
        <v>5</v>
      </c>
      <c r="F7">
        <v>7</v>
      </c>
      <c r="G7">
        <v>1</v>
      </c>
      <c r="H7">
        <v>0</v>
      </c>
      <c r="I7">
        <v>2</v>
      </c>
      <c r="J7">
        <v>1</v>
      </c>
    </row>
    <row r="8" spans="1:11" x14ac:dyDescent="0.25">
      <c r="A8" t="s">
        <v>225</v>
      </c>
      <c r="B8" t="s">
        <v>374</v>
      </c>
      <c r="C8">
        <v>2</v>
      </c>
      <c r="D8" t="s">
        <v>542</v>
      </c>
      <c r="E8">
        <v>1</v>
      </c>
      <c r="F8">
        <v>2</v>
      </c>
      <c r="G8">
        <v>2</v>
      </c>
      <c r="H8">
        <v>1</v>
      </c>
      <c r="I8">
        <v>0</v>
      </c>
      <c r="J8">
        <v>2</v>
      </c>
    </row>
    <row r="9" spans="1:11" x14ac:dyDescent="0.25">
      <c r="A9" t="s">
        <v>225</v>
      </c>
      <c r="B9" t="s">
        <v>374</v>
      </c>
      <c r="C9">
        <v>2</v>
      </c>
      <c r="D9" t="s">
        <v>542</v>
      </c>
      <c r="E9">
        <v>2</v>
      </c>
      <c r="F9">
        <v>2</v>
      </c>
      <c r="G9">
        <v>1</v>
      </c>
      <c r="H9">
        <v>6</v>
      </c>
      <c r="I9">
        <v>8</v>
      </c>
      <c r="J9">
        <v>4</v>
      </c>
    </row>
    <row r="10" spans="1:11" x14ac:dyDescent="0.25">
      <c r="A10" t="s">
        <v>225</v>
      </c>
      <c r="B10" t="s">
        <v>374</v>
      </c>
      <c r="C10">
        <v>2</v>
      </c>
      <c r="D10" t="s">
        <v>542</v>
      </c>
      <c r="E10">
        <v>3</v>
      </c>
      <c r="F10">
        <v>1</v>
      </c>
      <c r="G10">
        <v>0</v>
      </c>
      <c r="H10">
        <v>1</v>
      </c>
      <c r="I10">
        <v>4</v>
      </c>
      <c r="J10">
        <v>3</v>
      </c>
    </row>
    <row r="11" spans="1:11" x14ac:dyDescent="0.25">
      <c r="A11" t="s">
        <v>225</v>
      </c>
      <c r="B11" t="s">
        <v>374</v>
      </c>
      <c r="C11">
        <v>2</v>
      </c>
      <c r="D11" t="s">
        <v>542</v>
      </c>
      <c r="E11">
        <v>4</v>
      </c>
      <c r="F11">
        <v>7</v>
      </c>
      <c r="G11">
        <v>2</v>
      </c>
      <c r="H11">
        <v>2</v>
      </c>
      <c r="I11">
        <v>1</v>
      </c>
      <c r="J11">
        <v>2</v>
      </c>
    </row>
    <row r="12" spans="1:11" x14ac:dyDescent="0.25">
      <c r="A12" t="s">
        <v>225</v>
      </c>
      <c r="B12" t="s">
        <v>374</v>
      </c>
      <c r="C12">
        <v>2</v>
      </c>
      <c r="D12" t="s">
        <v>542</v>
      </c>
      <c r="E12">
        <v>5</v>
      </c>
      <c r="F12">
        <v>13</v>
      </c>
      <c r="G12">
        <v>1</v>
      </c>
      <c r="H12">
        <v>1</v>
      </c>
      <c r="I12">
        <v>3</v>
      </c>
      <c r="J12">
        <v>1</v>
      </c>
    </row>
    <row r="13" spans="1:11" x14ac:dyDescent="0.25">
      <c r="A13" t="s">
        <v>225</v>
      </c>
      <c r="B13" t="s">
        <v>374</v>
      </c>
      <c r="C13">
        <v>2</v>
      </c>
      <c r="D13" t="s">
        <v>593</v>
      </c>
      <c r="E13">
        <v>1</v>
      </c>
      <c r="F13">
        <v>0</v>
      </c>
      <c r="G13">
        <v>1</v>
      </c>
      <c r="H13">
        <v>0</v>
      </c>
      <c r="I13">
        <v>0</v>
      </c>
      <c r="J13">
        <v>0</v>
      </c>
    </row>
    <row r="14" spans="1:11" x14ac:dyDescent="0.25">
      <c r="A14" t="s">
        <v>225</v>
      </c>
      <c r="B14" t="s">
        <v>374</v>
      </c>
      <c r="C14">
        <v>3</v>
      </c>
      <c r="D14" t="s">
        <v>593</v>
      </c>
      <c r="E14">
        <v>1</v>
      </c>
      <c r="F14">
        <v>1</v>
      </c>
      <c r="G14">
        <v>0</v>
      </c>
      <c r="H14">
        <v>1</v>
      </c>
      <c r="I14">
        <v>12</v>
      </c>
      <c r="J14">
        <v>15</v>
      </c>
    </row>
    <row r="15" spans="1:11" x14ac:dyDescent="0.25">
      <c r="A15" t="s">
        <v>225</v>
      </c>
      <c r="B15" t="s">
        <v>374</v>
      </c>
      <c r="C15">
        <v>3</v>
      </c>
      <c r="D15" t="s">
        <v>597</v>
      </c>
      <c r="E15">
        <v>1</v>
      </c>
      <c r="F15">
        <v>11</v>
      </c>
      <c r="G15">
        <v>1</v>
      </c>
      <c r="H15">
        <v>4</v>
      </c>
      <c r="I15">
        <v>1</v>
      </c>
      <c r="J15">
        <v>3</v>
      </c>
    </row>
    <row r="16" spans="1:11" x14ac:dyDescent="0.25">
      <c r="A16" t="s">
        <v>225</v>
      </c>
      <c r="B16" t="s">
        <v>374</v>
      </c>
      <c r="C16">
        <v>4</v>
      </c>
      <c r="D16" t="s">
        <v>593</v>
      </c>
      <c r="E16">
        <v>1</v>
      </c>
      <c r="F16">
        <v>5</v>
      </c>
      <c r="G16">
        <v>16</v>
      </c>
      <c r="H16">
        <v>6</v>
      </c>
      <c r="I16">
        <v>0</v>
      </c>
      <c r="J16">
        <v>0</v>
      </c>
    </row>
    <row r="17" spans="1:10" x14ac:dyDescent="0.25">
      <c r="A17" t="s">
        <v>225</v>
      </c>
      <c r="B17" t="s">
        <v>374</v>
      </c>
      <c r="C17">
        <v>4</v>
      </c>
      <c r="D17" t="s">
        <v>597</v>
      </c>
      <c r="E17">
        <v>1</v>
      </c>
      <c r="F17">
        <v>0</v>
      </c>
      <c r="G17">
        <v>1</v>
      </c>
      <c r="H17">
        <v>3</v>
      </c>
      <c r="I17">
        <v>0</v>
      </c>
      <c r="J17">
        <v>3</v>
      </c>
    </row>
    <row r="18" spans="1:10" x14ac:dyDescent="0.25">
      <c r="A18" t="s">
        <v>225</v>
      </c>
      <c r="B18" t="s">
        <v>374</v>
      </c>
      <c r="C18">
        <v>4</v>
      </c>
      <c r="D18" t="s">
        <v>597</v>
      </c>
      <c r="E18">
        <v>2</v>
      </c>
      <c r="F18">
        <v>0</v>
      </c>
      <c r="G18">
        <v>3</v>
      </c>
      <c r="H18">
        <v>1</v>
      </c>
      <c r="I18">
        <v>3</v>
      </c>
      <c r="J18">
        <v>18</v>
      </c>
    </row>
    <row r="19" spans="1:10" x14ac:dyDescent="0.25">
      <c r="A19" t="s">
        <v>225</v>
      </c>
      <c r="B19" t="s">
        <v>226</v>
      </c>
      <c r="C19">
        <v>1</v>
      </c>
      <c r="D19" t="s">
        <v>542</v>
      </c>
      <c r="E19">
        <v>1</v>
      </c>
      <c r="F19">
        <v>16</v>
      </c>
      <c r="G19">
        <v>1</v>
      </c>
      <c r="H19">
        <v>2</v>
      </c>
      <c r="I19">
        <v>4</v>
      </c>
      <c r="J19">
        <v>1</v>
      </c>
    </row>
    <row r="20" spans="1:10" x14ac:dyDescent="0.25">
      <c r="A20" t="s">
        <v>225</v>
      </c>
      <c r="B20" t="s">
        <v>226</v>
      </c>
      <c r="C20">
        <v>1</v>
      </c>
      <c r="D20" t="s">
        <v>542</v>
      </c>
      <c r="E20">
        <v>2</v>
      </c>
      <c r="F20">
        <v>6</v>
      </c>
      <c r="G20">
        <v>1</v>
      </c>
      <c r="H20">
        <v>1</v>
      </c>
      <c r="I20">
        <v>0</v>
      </c>
      <c r="J20">
        <v>4</v>
      </c>
    </row>
    <row r="21" spans="1:10" x14ac:dyDescent="0.25">
      <c r="A21" t="s">
        <v>225</v>
      </c>
      <c r="B21" t="s">
        <v>226</v>
      </c>
      <c r="C21">
        <v>1</v>
      </c>
      <c r="D21" t="s">
        <v>542</v>
      </c>
      <c r="E21">
        <v>3</v>
      </c>
      <c r="F21">
        <v>0</v>
      </c>
      <c r="G21">
        <v>4</v>
      </c>
      <c r="H21">
        <v>16</v>
      </c>
      <c r="I21">
        <v>5</v>
      </c>
      <c r="J21">
        <v>1</v>
      </c>
    </row>
    <row r="22" spans="1:10" x14ac:dyDescent="0.25">
      <c r="A22" t="s">
        <v>225</v>
      </c>
      <c r="B22" t="s">
        <v>226</v>
      </c>
      <c r="C22">
        <v>1</v>
      </c>
      <c r="D22" t="s">
        <v>542</v>
      </c>
      <c r="E22">
        <v>4</v>
      </c>
      <c r="F22">
        <v>5</v>
      </c>
      <c r="G22">
        <v>5</v>
      </c>
      <c r="H22">
        <v>5</v>
      </c>
      <c r="I22">
        <v>18</v>
      </c>
      <c r="J22">
        <v>10</v>
      </c>
    </row>
    <row r="23" spans="1:10" x14ac:dyDescent="0.25">
      <c r="A23" t="s">
        <v>225</v>
      </c>
      <c r="B23" t="s">
        <v>226</v>
      </c>
      <c r="C23">
        <v>1</v>
      </c>
      <c r="D23" t="s">
        <v>542</v>
      </c>
      <c r="E23">
        <v>5</v>
      </c>
      <c r="F23">
        <v>4</v>
      </c>
      <c r="G23">
        <v>1</v>
      </c>
      <c r="H23">
        <v>2</v>
      </c>
      <c r="I23">
        <v>0</v>
      </c>
    </row>
    <row r="24" spans="1:10" x14ac:dyDescent="0.25">
      <c r="A24" t="s">
        <v>225</v>
      </c>
      <c r="B24" t="s">
        <v>226</v>
      </c>
      <c r="C24">
        <v>1</v>
      </c>
      <c r="D24" t="s">
        <v>593</v>
      </c>
      <c r="E24">
        <v>1</v>
      </c>
      <c r="F24">
        <v>1</v>
      </c>
      <c r="G24">
        <v>0</v>
      </c>
      <c r="H24">
        <v>1</v>
      </c>
      <c r="I24">
        <v>1</v>
      </c>
      <c r="J24">
        <v>0</v>
      </c>
    </row>
    <row r="25" spans="1:10" x14ac:dyDescent="0.25">
      <c r="A25" t="s">
        <v>225</v>
      </c>
      <c r="B25" t="s">
        <v>226</v>
      </c>
      <c r="C25">
        <v>2</v>
      </c>
      <c r="D25" t="s">
        <v>542</v>
      </c>
      <c r="E25">
        <v>1</v>
      </c>
      <c r="F25">
        <v>2</v>
      </c>
      <c r="G25">
        <v>9</v>
      </c>
      <c r="H25">
        <v>7</v>
      </c>
      <c r="I25">
        <v>2</v>
      </c>
      <c r="J25">
        <v>27</v>
      </c>
    </row>
    <row r="26" spans="1:10" x14ac:dyDescent="0.25">
      <c r="A26" t="s">
        <v>225</v>
      </c>
      <c r="B26" t="s">
        <v>226</v>
      </c>
      <c r="C26">
        <v>2</v>
      </c>
      <c r="D26" t="s">
        <v>542</v>
      </c>
      <c r="E26">
        <v>2</v>
      </c>
      <c r="F26">
        <v>5</v>
      </c>
      <c r="G26">
        <v>2</v>
      </c>
      <c r="H26">
        <v>4</v>
      </c>
      <c r="I26">
        <v>2</v>
      </c>
      <c r="J26">
        <v>3</v>
      </c>
    </row>
    <row r="27" spans="1:10" x14ac:dyDescent="0.25">
      <c r="A27" t="s">
        <v>225</v>
      </c>
      <c r="B27" t="s">
        <v>226</v>
      </c>
      <c r="C27">
        <v>2</v>
      </c>
      <c r="D27" t="s">
        <v>542</v>
      </c>
      <c r="E27">
        <v>3</v>
      </c>
      <c r="F27">
        <v>5</v>
      </c>
      <c r="G27">
        <v>10</v>
      </c>
      <c r="H27">
        <v>11</v>
      </c>
      <c r="I27">
        <v>2</v>
      </c>
      <c r="J27">
        <v>5</v>
      </c>
    </row>
    <row r="28" spans="1:10" x14ac:dyDescent="0.25">
      <c r="A28" t="s">
        <v>225</v>
      </c>
      <c r="B28" t="s">
        <v>226</v>
      </c>
      <c r="C28">
        <v>2</v>
      </c>
      <c r="D28" t="s">
        <v>542</v>
      </c>
      <c r="E28">
        <v>4</v>
      </c>
      <c r="F28">
        <v>9</v>
      </c>
      <c r="G28">
        <v>4</v>
      </c>
      <c r="H28">
        <v>1</v>
      </c>
      <c r="I28">
        <v>1</v>
      </c>
      <c r="J28">
        <v>1</v>
      </c>
    </row>
    <row r="29" spans="1:10" x14ac:dyDescent="0.25">
      <c r="A29" t="s">
        <v>225</v>
      </c>
      <c r="B29" t="s">
        <v>226</v>
      </c>
      <c r="C29">
        <v>2</v>
      </c>
      <c r="D29" t="s">
        <v>542</v>
      </c>
      <c r="E29">
        <v>5</v>
      </c>
      <c r="F29">
        <v>2</v>
      </c>
      <c r="G29">
        <v>1</v>
      </c>
      <c r="H29">
        <v>2</v>
      </c>
      <c r="I29">
        <v>10</v>
      </c>
      <c r="J29">
        <v>0</v>
      </c>
    </row>
    <row r="30" spans="1:10" x14ac:dyDescent="0.25">
      <c r="A30" t="s">
        <v>225</v>
      </c>
      <c r="B30" t="s">
        <v>226</v>
      </c>
      <c r="C30">
        <v>3</v>
      </c>
      <c r="D30" t="s">
        <v>542</v>
      </c>
      <c r="E30">
        <v>1</v>
      </c>
      <c r="F30">
        <v>10</v>
      </c>
      <c r="G30">
        <v>2</v>
      </c>
      <c r="H30">
        <v>7</v>
      </c>
      <c r="I30">
        <v>2</v>
      </c>
      <c r="J30">
        <v>9</v>
      </c>
    </row>
    <row r="31" spans="1:10" x14ac:dyDescent="0.25">
      <c r="A31" t="s">
        <v>225</v>
      </c>
      <c r="B31" t="s">
        <v>226</v>
      </c>
      <c r="C31">
        <v>3</v>
      </c>
      <c r="D31" t="s">
        <v>542</v>
      </c>
      <c r="E31">
        <v>2</v>
      </c>
      <c r="F31">
        <v>1</v>
      </c>
      <c r="G31">
        <v>10</v>
      </c>
      <c r="H31">
        <v>2</v>
      </c>
      <c r="I31">
        <v>10</v>
      </c>
      <c r="J31">
        <v>5</v>
      </c>
    </row>
    <row r="32" spans="1:10" x14ac:dyDescent="0.25">
      <c r="A32" t="s">
        <v>225</v>
      </c>
      <c r="B32" t="s">
        <v>226</v>
      </c>
      <c r="C32">
        <v>3</v>
      </c>
      <c r="D32" t="s">
        <v>542</v>
      </c>
      <c r="E32">
        <v>3</v>
      </c>
      <c r="F32">
        <v>1</v>
      </c>
      <c r="G32">
        <v>5</v>
      </c>
      <c r="H32">
        <v>4</v>
      </c>
      <c r="I32">
        <v>13</v>
      </c>
      <c r="J32">
        <v>6</v>
      </c>
    </row>
    <row r="33" spans="1:10" x14ac:dyDescent="0.25">
      <c r="A33" t="s">
        <v>225</v>
      </c>
      <c r="B33" t="s">
        <v>226</v>
      </c>
      <c r="C33">
        <v>3</v>
      </c>
      <c r="D33" t="s">
        <v>542</v>
      </c>
      <c r="E33">
        <v>4</v>
      </c>
      <c r="F33">
        <v>6</v>
      </c>
      <c r="G33">
        <v>1</v>
      </c>
      <c r="H33">
        <v>5</v>
      </c>
      <c r="I33">
        <v>5</v>
      </c>
      <c r="J33">
        <v>7</v>
      </c>
    </row>
    <row r="34" spans="1:10" x14ac:dyDescent="0.25">
      <c r="A34" t="s">
        <v>225</v>
      </c>
      <c r="B34" t="s">
        <v>226</v>
      </c>
      <c r="C34">
        <v>3</v>
      </c>
      <c r="D34" t="s">
        <v>542</v>
      </c>
      <c r="E34">
        <v>5</v>
      </c>
      <c r="F34">
        <v>2</v>
      </c>
      <c r="G34">
        <v>3</v>
      </c>
      <c r="H34">
        <v>1</v>
      </c>
      <c r="I34">
        <v>6</v>
      </c>
      <c r="J34">
        <v>8</v>
      </c>
    </row>
    <row r="35" spans="1:10" x14ac:dyDescent="0.25">
      <c r="A35" t="s">
        <v>225</v>
      </c>
      <c r="B35" t="s">
        <v>226</v>
      </c>
      <c r="C35">
        <v>3</v>
      </c>
      <c r="D35" t="s">
        <v>593</v>
      </c>
      <c r="E35">
        <v>1</v>
      </c>
      <c r="F35">
        <v>0</v>
      </c>
      <c r="G35">
        <v>0</v>
      </c>
      <c r="H35">
        <v>0</v>
      </c>
      <c r="I35">
        <v>0</v>
      </c>
      <c r="J35">
        <v>0</v>
      </c>
    </row>
    <row r="36" spans="1:10" x14ac:dyDescent="0.25">
      <c r="A36" t="s">
        <v>225</v>
      </c>
      <c r="B36" t="s">
        <v>226</v>
      </c>
      <c r="C36">
        <v>4</v>
      </c>
      <c r="D36" t="s">
        <v>542</v>
      </c>
      <c r="E36">
        <v>1</v>
      </c>
      <c r="F36">
        <v>2</v>
      </c>
      <c r="G36">
        <v>1</v>
      </c>
      <c r="H36">
        <v>1</v>
      </c>
      <c r="I36">
        <v>3</v>
      </c>
      <c r="J36">
        <v>9</v>
      </c>
    </row>
    <row r="37" spans="1:10" x14ac:dyDescent="0.25">
      <c r="A37" t="s">
        <v>225</v>
      </c>
      <c r="B37" t="s">
        <v>226</v>
      </c>
      <c r="C37">
        <v>4</v>
      </c>
      <c r="D37" t="s">
        <v>542</v>
      </c>
      <c r="E37">
        <v>2</v>
      </c>
      <c r="F37">
        <v>3</v>
      </c>
      <c r="G37">
        <v>1</v>
      </c>
      <c r="H37">
        <v>2</v>
      </c>
      <c r="I37">
        <v>2</v>
      </c>
      <c r="J37">
        <v>4</v>
      </c>
    </row>
    <row r="38" spans="1:10" x14ac:dyDescent="0.25">
      <c r="A38" t="s">
        <v>225</v>
      </c>
      <c r="B38" t="s">
        <v>226</v>
      </c>
      <c r="C38">
        <v>4</v>
      </c>
      <c r="D38" t="s">
        <v>542</v>
      </c>
      <c r="E38">
        <v>3</v>
      </c>
      <c r="F38">
        <v>2</v>
      </c>
      <c r="G38">
        <v>7</v>
      </c>
      <c r="H38">
        <v>3</v>
      </c>
      <c r="I38">
        <v>0</v>
      </c>
      <c r="J38">
        <v>2</v>
      </c>
    </row>
    <row r="39" spans="1:10" x14ac:dyDescent="0.25">
      <c r="A39" t="s">
        <v>225</v>
      </c>
      <c r="B39" t="s">
        <v>226</v>
      </c>
      <c r="C39">
        <v>4</v>
      </c>
      <c r="D39" t="s">
        <v>542</v>
      </c>
      <c r="E39">
        <v>4</v>
      </c>
      <c r="F39">
        <v>1</v>
      </c>
      <c r="G39">
        <v>1</v>
      </c>
      <c r="H39">
        <v>1</v>
      </c>
      <c r="I39">
        <v>8</v>
      </c>
    </row>
    <row r="40" spans="1:10" x14ac:dyDescent="0.25">
      <c r="A40" t="s">
        <v>225</v>
      </c>
      <c r="B40" t="s">
        <v>226</v>
      </c>
      <c r="C40">
        <v>4</v>
      </c>
      <c r="D40" t="s">
        <v>542</v>
      </c>
      <c r="E40">
        <v>5</v>
      </c>
      <c r="F40">
        <v>4</v>
      </c>
      <c r="G40">
        <v>3</v>
      </c>
      <c r="H40">
        <v>1</v>
      </c>
      <c r="I40">
        <v>2</v>
      </c>
      <c r="J40">
        <v>1</v>
      </c>
    </row>
    <row r="41" spans="1:10" x14ac:dyDescent="0.25">
      <c r="A41" t="s">
        <v>225</v>
      </c>
      <c r="B41" t="s">
        <v>226</v>
      </c>
      <c r="C41">
        <v>5</v>
      </c>
      <c r="D41" t="s">
        <v>542</v>
      </c>
      <c r="E41">
        <v>1</v>
      </c>
      <c r="F41">
        <v>2</v>
      </c>
      <c r="G41">
        <v>1</v>
      </c>
      <c r="H41">
        <v>1</v>
      </c>
      <c r="I41">
        <v>2</v>
      </c>
      <c r="J41">
        <v>1</v>
      </c>
    </row>
    <row r="42" spans="1:10" x14ac:dyDescent="0.25">
      <c r="A42" t="s">
        <v>225</v>
      </c>
      <c r="B42" t="s">
        <v>226</v>
      </c>
      <c r="C42">
        <v>5</v>
      </c>
      <c r="D42" t="s">
        <v>542</v>
      </c>
      <c r="E42">
        <v>2</v>
      </c>
      <c r="F42">
        <v>1</v>
      </c>
      <c r="G42">
        <v>34</v>
      </c>
      <c r="H42">
        <v>4</v>
      </c>
      <c r="I42">
        <v>3</v>
      </c>
      <c r="J42">
        <v>12</v>
      </c>
    </row>
    <row r="43" spans="1:10" x14ac:dyDescent="0.25">
      <c r="A43" t="s">
        <v>225</v>
      </c>
      <c r="B43" t="s">
        <v>226</v>
      </c>
      <c r="C43">
        <v>5</v>
      </c>
      <c r="D43" t="s">
        <v>542</v>
      </c>
      <c r="E43">
        <v>3</v>
      </c>
      <c r="F43">
        <v>3</v>
      </c>
      <c r="G43">
        <v>1</v>
      </c>
      <c r="H43">
        <v>6</v>
      </c>
      <c r="I43">
        <v>2</v>
      </c>
      <c r="J43">
        <v>1</v>
      </c>
    </row>
    <row r="44" spans="1:10" x14ac:dyDescent="0.25">
      <c r="A44" t="s">
        <v>225</v>
      </c>
      <c r="B44" t="s">
        <v>226</v>
      </c>
      <c r="C44">
        <v>5</v>
      </c>
      <c r="D44" t="s">
        <v>542</v>
      </c>
      <c r="E44">
        <v>4</v>
      </c>
      <c r="F44">
        <v>14</v>
      </c>
      <c r="G44">
        <v>1</v>
      </c>
      <c r="H44">
        <v>14</v>
      </c>
      <c r="I44">
        <v>2</v>
      </c>
      <c r="J44">
        <v>2</v>
      </c>
    </row>
    <row r="45" spans="1:10" x14ac:dyDescent="0.25">
      <c r="A45" t="s">
        <v>225</v>
      </c>
      <c r="B45" t="s">
        <v>226</v>
      </c>
      <c r="C45">
        <v>5</v>
      </c>
      <c r="D45" t="s">
        <v>542</v>
      </c>
      <c r="E45">
        <v>5</v>
      </c>
      <c r="F45">
        <v>2</v>
      </c>
      <c r="G45">
        <v>3</v>
      </c>
      <c r="H45">
        <v>3</v>
      </c>
      <c r="I45">
        <v>17</v>
      </c>
      <c r="J45">
        <v>23</v>
      </c>
    </row>
    <row r="46" spans="1:10" x14ac:dyDescent="0.25">
      <c r="A46" t="s">
        <v>225</v>
      </c>
      <c r="B46" t="s">
        <v>238</v>
      </c>
      <c r="C46">
        <v>1</v>
      </c>
      <c r="D46" t="s">
        <v>542</v>
      </c>
      <c r="E46">
        <v>1</v>
      </c>
      <c r="F46">
        <v>1</v>
      </c>
      <c r="G46">
        <v>1</v>
      </c>
      <c r="H46">
        <v>2</v>
      </c>
      <c r="I46">
        <v>2</v>
      </c>
      <c r="J46">
        <v>2</v>
      </c>
    </row>
    <row r="47" spans="1:10" x14ac:dyDescent="0.25">
      <c r="A47" t="s">
        <v>225</v>
      </c>
      <c r="B47" t="s">
        <v>238</v>
      </c>
      <c r="C47">
        <v>1</v>
      </c>
      <c r="D47" t="s">
        <v>603</v>
      </c>
      <c r="E47">
        <v>1</v>
      </c>
      <c r="F47">
        <v>1</v>
      </c>
      <c r="G47">
        <v>2</v>
      </c>
      <c r="H47">
        <v>1</v>
      </c>
      <c r="I47">
        <v>2</v>
      </c>
      <c r="J47">
        <v>1</v>
      </c>
    </row>
    <row r="48" spans="1:10" x14ac:dyDescent="0.25">
      <c r="A48" t="s">
        <v>225</v>
      </c>
      <c r="B48" t="s">
        <v>238</v>
      </c>
      <c r="C48">
        <v>1</v>
      </c>
      <c r="D48" t="s">
        <v>603</v>
      </c>
      <c r="E48">
        <v>3</v>
      </c>
      <c r="F48">
        <v>0</v>
      </c>
      <c r="G48">
        <v>0</v>
      </c>
      <c r="H48">
        <v>1</v>
      </c>
      <c r="I48">
        <v>5</v>
      </c>
      <c r="J48">
        <v>1</v>
      </c>
    </row>
    <row r="49" spans="1:10" x14ac:dyDescent="0.25">
      <c r="A49" t="s">
        <v>225</v>
      </c>
      <c r="B49" t="s">
        <v>238</v>
      </c>
      <c r="C49">
        <v>1</v>
      </c>
      <c r="D49" t="s">
        <v>603</v>
      </c>
      <c r="E49">
        <v>4</v>
      </c>
      <c r="F49">
        <v>1</v>
      </c>
      <c r="G49">
        <v>2</v>
      </c>
      <c r="H49">
        <v>4</v>
      </c>
      <c r="I49">
        <v>0</v>
      </c>
      <c r="J49">
        <v>2</v>
      </c>
    </row>
    <row r="50" spans="1:10" x14ac:dyDescent="0.25">
      <c r="A50" t="s">
        <v>225</v>
      </c>
      <c r="B50" t="s">
        <v>238</v>
      </c>
      <c r="C50">
        <v>1</v>
      </c>
      <c r="D50" t="s">
        <v>603</v>
      </c>
      <c r="E50">
        <v>5</v>
      </c>
      <c r="F50">
        <v>1</v>
      </c>
      <c r="G50">
        <v>6</v>
      </c>
      <c r="H50">
        <v>1</v>
      </c>
      <c r="I50">
        <v>1</v>
      </c>
      <c r="J50">
        <v>4</v>
      </c>
    </row>
    <row r="51" spans="1:10" x14ac:dyDescent="0.25">
      <c r="A51" t="s">
        <v>225</v>
      </c>
      <c r="B51" t="s">
        <v>238</v>
      </c>
      <c r="C51">
        <v>2</v>
      </c>
      <c r="D51" t="s">
        <v>593</v>
      </c>
      <c r="E51">
        <v>1</v>
      </c>
      <c r="F51">
        <v>2</v>
      </c>
      <c r="G51">
        <v>1</v>
      </c>
      <c r="H51">
        <v>1</v>
      </c>
      <c r="I51">
        <v>5</v>
      </c>
      <c r="J51">
        <v>1</v>
      </c>
    </row>
    <row r="52" spans="1:10" x14ac:dyDescent="0.25">
      <c r="A52" t="s">
        <v>225</v>
      </c>
      <c r="B52" t="s">
        <v>238</v>
      </c>
      <c r="C52">
        <v>2</v>
      </c>
      <c r="D52" t="s">
        <v>603</v>
      </c>
      <c r="E52">
        <v>1</v>
      </c>
      <c r="F52">
        <v>1</v>
      </c>
      <c r="G52">
        <v>2</v>
      </c>
      <c r="H52">
        <v>0</v>
      </c>
      <c r="I52">
        <v>1</v>
      </c>
      <c r="J52">
        <v>1</v>
      </c>
    </row>
    <row r="53" spans="1:10" x14ac:dyDescent="0.25">
      <c r="A53" t="s">
        <v>225</v>
      </c>
      <c r="B53" t="s">
        <v>238</v>
      </c>
      <c r="C53">
        <v>2</v>
      </c>
      <c r="D53" t="s">
        <v>603</v>
      </c>
      <c r="E53">
        <v>2</v>
      </c>
      <c r="F53">
        <v>1</v>
      </c>
      <c r="G53">
        <v>0</v>
      </c>
      <c r="H53">
        <v>20</v>
      </c>
      <c r="I53">
        <v>1</v>
      </c>
      <c r="J53">
        <v>1</v>
      </c>
    </row>
    <row r="54" spans="1:10" x14ac:dyDescent="0.25">
      <c r="A54" t="s">
        <v>225</v>
      </c>
      <c r="B54" t="s">
        <v>238</v>
      </c>
      <c r="C54">
        <v>2</v>
      </c>
      <c r="D54" t="s">
        <v>603</v>
      </c>
      <c r="E54">
        <v>3</v>
      </c>
      <c r="F54">
        <v>7</v>
      </c>
      <c r="G54">
        <v>5</v>
      </c>
      <c r="H54">
        <v>3</v>
      </c>
      <c r="I54">
        <v>0</v>
      </c>
      <c r="J54">
        <v>1</v>
      </c>
    </row>
    <row r="55" spans="1:10" x14ac:dyDescent="0.25">
      <c r="A55" t="s">
        <v>225</v>
      </c>
      <c r="B55" t="s">
        <v>238</v>
      </c>
      <c r="C55">
        <v>2</v>
      </c>
      <c r="D55" t="s">
        <v>597</v>
      </c>
      <c r="E55">
        <v>1</v>
      </c>
      <c r="F55">
        <v>10</v>
      </c>
      <c r="G55">
        <v>2</v>
      </c>
      <c r="H55">
        <v>3</v>
      </c>
      <c r="I55">
        <v>2</v>
      </c>
      <c r="J55">
        <v>7</v>
      </c>
    </row>
    <row r="56" spans="1:10" x14ac:dyDescent="0.25">
      <c r="A56" t="s">
        <v>225</v>
      </c>
      <c r="B56" t="s">
        <v>238</v>
      </c>
      <c r="C56">
        <v>2</v>
      </c>
      <c r="D56" t="s">
        <v>597</v>
      </c>
      <c r="E56">
        <v>2</v>
      </c>
      <c r="F56">
        <v>2</v>
      </c>
      <c r="G56">
        <v>6</v>
      </c>
      <c r="H56">
        <v>3</v>
      </c>
      <c r="I56">
        <v>5</v>
      </c>
      <c r="J56">
        <v>1</v>
      </c>
    </row>
    <row r="57" spans="1:10" x14ac:dyDescent="0.25">
      <c r="A57" t="s">
        <v>225</v>
      </c>
      <c r="B57" t="s">
        <v>238</v>
      </c>
      <c r="C57">
        <v>2</v>
      </c>
      <c r="D57" t="s">
        <v>597</v>
      </c>
      <c r="E57">
        <v>5</v>
      </c>
      <c r="F57">
        <v>2</v>
      </c>
      <c r="G57">
        <v>10</v>
      </c>
      <c r="H57">
        <v>1</v>
      </c>
      <c r="I57">
        <v>1</v>
      </c>
      <c r="J57">
        <v>3</v>
      </c>
    </row>
    <row r="58" spans="1:10" x14ac:dyDescent="0.25">
      <c r="A58" t="s">
        <v>225</v>
      </c>
      <c r="B58" t="s">
        <v>238</v>
      </c>
      <c r="C58">
        <v>3</v>
      </c>
      <c r="D58" t="s">
        <v>593</v>
      </c>
      <c r="E58">
        <v>1</v>
      </c>
      <c r="F58">
        <v>0</v>
      </c>
      <c r="G58">
        <v>3</v>
      </c>
      <c r="H58">
        <v>0</v>
      </c>
      <c r="I58">
        <v>0</v>
      </c>
      <c r="J58">
        <v>1</v>
      </c>
    </row>
    <row r="59" spans="1:10" x14ac:dyDescent="0.25">
      <c r="A59" t="s">
        <v>225</v>
      </c>
      <c r="B59" t="s">
        <v>238</v>
      </c>
      <c r="C59">
        <v>3</v>
      </c>
      <c r="D59" t="s">
        <v>593</v>
      </c>
      <c r="E59">
        <v>2</v>
      </c>
      <c r="F59">
        <v>5</v>
      </c>
      <c r="G59">
        <v>3</v>
      </c>
      <c r="H59">
        <v>1</v>
      </c>
      <c r="I59">
        <v>2</v>
      </c>
      <c r="J59">
        <v>0</v>
      </c>
    </row>
    <row r="60" spans="1:10" x14ac:dyDescent="0.25">
      <c r="A60" t="s">
        <v>225</v>
      </c>
      <c r="B60" t="s">
        <v>238</v>
      </c>
      <c r="C60">
        <v>3</v>
      </c>
      <c r="D60" t="s">
        <v>593</v>
      </c>
      <c r="E60">
        <v>3</v>
      </c>
      <c r="F60">
        <v>0</v>
      </c>
      <c r="G60">
        <v>0</v>
      </c>
      <c r="H60">
        <v>0</v>
      </c>
      <c r="I60">
        <v>0</v>
      </c>
      <c r="J60">
        <v>0</v>
      </c>
    </row>
    <row r="61" spans="1:10" x14ac:dyDescent="0.25">
      <c r="A61" t="s">
        <v>225</v>
      </c>
      <c r="B61" t="s">
        <v>238</v>
      </c>
      <c r="C61">
        <v>3</v>
      </c>
      <c r="D61" t="s">
        <v>593</v>
      </c>
      <c r="E61">
        <v>4</v>
      </c>
      <c r="F61">
        <v>0</v>
      </c>
      <c r="G61">
        <v>0</v>
      </c>
      <c r="H61">
        <v>0</v>
      </c>
      <c r="I61">
        <v>1</v>
      </c>
      <c r="J61">
        <v>0</v>
      </c>
    </row>
    <row r="62" spans="1:10" x14ac:dyDescent="0.25">
      <c r="A62" t="s">
        <v>225</v>
      </c>
      <c r="B62" t="s">
        <v>238</v>
      </c>
      <c r="C62">
        <v>3</v>
      </c>
      <c r="D62" t="s">
        <v>593</v>
      </c>
      <c r="E62">
        <v>5</v>
      </c>
      <c r="F62">
        <v>0</v>
      </c>
      <c r="G62">
        <v>0</v>
      </c>
      <c r="H62">
        <v>0</v>
      </c>
      <c r="I62">
        <v>0</v>
      </c>
      <c r="J62">
        <v>0</v>
      </c>
    </row>
    <row r="63" spans="1:10" x14ac:dyDescent="0.25">
      <c r="A63" t="s">
        <v>225</v>
      </c>
      <c r="B63" t="s">
        <v>238</v>
      </c>
      <c r="C63">
        <v>4</v>
      </c>
      <c r="D63" t="s">
        <v>542</v>
      </c>
      <c r="E63">
        <v>1</v>
      </c>
      <c r="F63">
        <v>3</v>
      </c>
      <c r="G63">
        <v>14</v>
      </c>
      <c r="H63">
        <v>33</v>
      </c>
      <c r="I63">
        <v>5</v>
      </c>
      <c r="J63">
        <v>32</v>
      </c>
    </row>
    <row r="64" spans="1:10" x14ac:dyDescent="0.25">
      <c r="A64" t="s">
        <v>225</v>
      </c>
      <c r="B64" t="s">
        <v>238</v>
      </c>
      <c r="C64">
        <v>4</v>
      </c>
      <c r="D64" t="s">
        <v>603</v>
      </c>
      <c r="E64">
        <v>1</v>
      </c>
      <c r="F64">
        <v>5</v>
      </c>
      <c r="G64">
        <v>2</v>
      </c>
      <c r="H64">
        <v>2</v>
      </c>
      <c r="I64">
        <v>2</v>
      </c>
      <c r="J64">
        <v>2</v>
      </c>
    </row>
    <row r="65" spans="1:10" x14ac:dyDescent="0.25">
      <c r="A65" t="s">
        <v>225</v>
      </c>
      <c r="B65" t="s">
        <v>238</v>
      </c>
      <c r="C65">
        <v>4</v>
      </c>
      <c r="D65" t="s">
        <v>603</v>
      </c>
      <c r="E65">
        <v>2</v>
      </c>
      <c r="F65">
        <v>0</v>
      </c>
      <c r="G65">
        <v>2</v>
      </c>
      <c r="H65">
        <v>0</v>
      </c>
      <c r="I65">
        <v>2</v>
      </c>
      <c r="J65">
        <v>2</v>
      </c>
    </row>
    <row r="66" spans="1:10" x14ac:dyDescent="0.25">
      <c r="A66" t="s">
        <v>225</v>
      </c>
      <c r="B66" t="s">
        <v>238</v>
      </c>
      <c r="C66">
        <v>4</v>
      </c>
      <c r="D66" t="s">
        <v>603</v>
      </c>
      <c r="E66">
        <v>3</v>
      </c>
      <c r="F66">
        <v>1</v>
      </c>
      <c r="G66">
        <v>0</v>
      </c>
      <c r="H66">
        <v>0</v>
      </c>
      <c r="I66">
        <v>3</v>
      </c>
      <c r="J66">
        <v>3</v>
      </c>
    </row>
    <row r="67" spans="1:10" x14ac:dyDescent="0.25">
      <c r="A67" t="s">
        <v>225</v>
      </c>
      <c r="B67" t="s">
        <v>238</v>
      </c>
      <c r="C67">
        <v>5</v>
      </c>
      <c r="D67" t="s">
        <v>542</v>
      </c>
      <c r="E67">
        <v>1</v>
      </c>
      <c r="F67">
        <v>2</v>
      </c>
      <c r="G67">
        <v>12</v>
      </c>
      <c r="H67">
        <v>3</v>
      </c>
      <c r="I67">
        <v>3</v>
      </c>
      <c r="J67">
        <v>2</v>
      </c>
    </row>
    <row r="68" spans="1:10" x14ac:dyDescent="0.25">
      <c r="A68" t="s">
        <v>225</v>
      </c>
      <c r="B68" t="s">
        <v>238</v>
      </c>
      <c r="C68">
        <v>5</v>
      </c>
      <c r="D68" t="s">
        <v>542</v>
      </c>
      <c r="E68">
        <v>5</v>
      </c>
      <c r="F68">
        <v>3</v>
      </c>
      <c r="G68">
        <v>4</v>
      </c>
      <c r="H68">
        <v>1</v>
      </c>
      <c r="I68">
        <v>3</v>
      </c>
      <c r="J68">
        <v>15</v>
      </c>
    </row>
    <row r="69" spans="1:10" x14ac:dyDescent="0.25">
      <c r="A69" t="s">
        <v>225</v>
      </c>
      <c r="B69" t="s">
        <v>231</v>
      </c>
      <c r="C69">
        <v>1</v>
      </c>
      <c r="D69" t="s">
        <v>542</v>
      </c>
      <c r="E69">
        <v>1</v>
      </c>
      <c r="F69">
        <v>1</v>
      </c>
      <c r="G69">
        <v>12</v>
      </c>
      <c r="H69">
        <v>14</v>
      </c>
      <c r="I69">
        <v>1</v>
      </c>
      <c r="J69">
        <v>4</v>
      </c>
    </row>
    <row r="70" spans="1:10" x14ac:dyDescent="0.25">
      <c r="A70" t="s">
        <v>225</v>
      </c>
      <c r="B70" t="s">
        <v>231</v>
      </c>
      <c r="C70">
        <v>1</v>
      </c>
      <c r="D70" t="s">
        <v>593</v>
      </c>
      <c r="E70">
        <v>1</v>
      </c>
      <c r="F70">
        <v>0</v>
      </c>
      <c r="G70">
        <v>0</v>
      </c>
      <c r="H70">
        <v>1</v>
      </c>
      <c r="I70">
        <v>0</v>
      </c>
      <c r="J70">
        <v>10</v>
      </c>
    </row>
    <row r="71" spans="1:10" x14ac:dyDescent="0.25">
      <c r="A71" t="s">
        <v>225</v>
      </c>
      <c r="B71" t="s">
        <v>231</v>
      </c>
      <c r="C71">
        <v>1</v>
      </c>
      <c r="D71" t="s">
        <v>593</v>
      </c>
      <c r="E71">
        <v>2</v>
      </c>
      <c r="F71">
        <v>7</v>
      </c>
      <c r="G71">
        <v>1</v>
      </c>
      <c r="H71">
        <v>5</v>
      </c>
      <c r="I71">
        <v>0</v>
      </c>
      <c r="J71">
        <v>2</v>
      </c>
    </row>
    <row r="72" spans="1:10" x14ac:dyDescent="0.25">
      <c r="A72" t="s">
        <v>225</v>
      </c>
      <c r="B72" t="s">
        <v>231</v>
      </c>
      <c r="C72">
        <v>2</v>
      </c>
      <c r="D72" t="s">
        <v>542</v>
      </c>
      <c r="E72">
        <v>1</v>
      </c>
      <c r="F72">
        <v>4</v>
      </c>
      <c r="G72">
        <v>7</v>
      </c>
      <c r="H72">
        <v>4</v>
      </c>
      <c r="I72">
        <v>50</v>
      </c>
    </row>
    <row r="73" spans="1:10" x14ac:dyDescent="0.25">
      <c r="A73" t="s">
        <v>225</v>
      </c>
      <c r="B73" t="s">
        <v>231</v>
      </c>
      <c r="C73">
        <v>2</v>
      </c>
      <c r="D73" t="s">
        <v>542</v>
      </c>
      <c r="E73">
        <v>2</v>
      </c>
      <c r="F73">
        <v>4</v>
      </c>
      <c r="G73">
        <v>1</v>
      </c>
      <c r="H73">
        <v>2</v>
      </c>
      <c r="I73">
        <v>5</v>
      </c>
      <c r="J73">
        <v>2</v>
      </c>
    </row>
    <row r="74" spans="1:10" x14ac:dyDescent="0.25">
      <c r="A74" t="s">
        <v>225</v>
      </c>
      <c r="B74" t="s">
        <v>231</v>
      </c>
      <c r="C74">
        <v>2</v>
      </c>
      <c r="D74" t="s">
        <v>542</v>
      </c>
      <c r="E74">
        <v>3</v>
      </c>
      <c r="F74">
        <v>1</v>
      </c>
      <c r="G74">
        <v>5</v>
      </c>
      <c r="H74">
        <v>3</v>
      </c>
      <c r="I74">
        <v>15</v>
      </c>
      <c r="J74">
        <v>4</v>
      </c>
    </row>
    <row r="75" spans="1:10" x14ac:dyDescent="0.25">
      <c r="A75" t="s">
        <v>225</v>
      </c>
      <c r="B75" t="s">
        <v>231</v>
      </c>
      <c r="C75">
        <v>2</v>
      </c>
      <c r="D75" t="s">
        <v>542</v>
      </c>
      <c r="E75">
        <v>4</v>
      </c>
      <c r="F75">
        <v>4</v>
      </c>
      <c r="G75">
        <v>2</v>
      </c>
      <c r="H75">
        <v>1</v>
      </c>
      <c r="I75">
        <v>1</v>
      </c>
      <c r="J75">
        <v>1</v>
      </c>
    </row>
    <row r="76" spans="1:10" x14ac:dyDescent="0.25">
      <c r="A76" t="s">
        <v>225</v>
      </c>
      <c r="B76" t="s">
        <v>231</v>
      </c>
      <c r="C76">
        <v>2</v>
      </c>
      <c r="D76" t="s">
        <v>542</v>
      </c>
      <c r="E76">
        <v>5</v>
      </c>
      <c r="F76">
        <v>8</v>
      </c>
      <c r="G76">
        <v>3</v>
      </c>
      <c r="H76">
        <v>3</v>
      </c>
      <c r="I76">
        <v>5</v>
      </c>
      <c r="J76">
        <v>3</v>
      </c>
    </row>
    <row r="77" spans="1:10" x14ac:dyDescent="0.25">
      <c r="A77" t="s">
        <v>225</v>
      </c>
      <c r="B77" t="s">
        <v>231</v>
      </c>
      <c r="C77">
        <v>2</v>
      </c>
      <c r="D77" t="s">
        <v>593</v>
      </c>
      <c r="E77">
        <v>1</v>
      </c>
      <c r="F77">
        <v>0</v>
      </c>
      <c r="G77">
        <v>0</v>
      </c>
      <c r="H77">
        <v>0</v>
      </c>
      <c r="I77">
        <v>1</v>
      </c>
      <c r="J77">
        <v>1</v>
      </c>
    </row>
    <row r="78" spans="1:10" x14ac:dyDescent="0.25">
      <c r="A78" t="s">
        <v>225</v>
      </c>
      <c r="B78" t="s">
        <v>231</v>
      </c>
      <c r="C78">
        <v>2</v>
      </c>
      <c r="D78" t="s">
        <v>597</v>
      </c>
      <c r="E78">
        <v>1</v>
      </c>
      <c r="F78">
        <v>3</v>
      </c>
      <c r="G78">
        <v>11</v>
      </c>
      <c r="H78">
        <v>0</v>
      </c>
      <c r="I78">
        <v>8</v>
      </c>
      <c r="J78">
        <v>0</v>
      </c>
    </row>
    <row r="79" spans="1:10" x14ac:dyDescent="0.25">
      <c r="A79" t="s">
        <v>225</v>
      </c>
      <c r="B79" t="s">
        <v>231</v>
      </c>
      <c r="C79">
        <v>2</v>
      </c>
      <c r="D79" t="s">
        <v>597</v>
      </c>
      <c r="E79">
        <v>2</v>
      </c>
      <c r="F79">
        <v>2</v>
      </c>
      <c r="G79">
        <v>3</v>
      </c>
      <c r="H79">
        <v>4</v>
      </c>
      <c r="I79">
        <v>1</v>
      </c>
      <c r="J79">
        <v>0</v>
      </c>
    </row>
    <row r="80" spans="1:10" x14ac:dyDescent="0.25">
      <c r="A80" t="s">
        <v>225</v>
      </c>
      <c r="B80" t="s">
        <v>231</v>
      </c>
      <c r="C80">
        <v>3</v>
      </c>
      <c r="D80" t="s">
        <v>542</v>
      </c>
      <c r="E80">
        <v>2</v>
      </c>
      <c r="F80">
        <v>2</v>
      </c>
      <c r="G80">
        <v>5</v>
      </c>
      <c r="H80">
        <v>8</v>
      </c>
      <c r="I80">
        <v>2</v>
      </c>
      <c r="J80">
        <v>3</v>
      </c>
    </row>
    <row r="81" spans="1:10" x14ac:dyDescent="0.25">
      <c r="A81" t="s">
        <v>225</v>
      </c>
      <c r="B81" t="s">
        <v>231</v>
      </c>
      <c r="C81">
        <v>3</v>
      </c>
      <c r="D81" t="s">
        <v>542</v>
      </c>
      <c r="E81">
        <v>3</v>
      </c>
      <c r="F81">
        <v>9</v>
      </c>
      <c r="G81">
        <v>40</v>
      </c>
      <c r="H81">
        <v>4</v>
      </c>
      <c r="I81">
        <v>6</v>
      </c>
      <c r="J81">
        <v>28</v>
      </c>
    </row>
    <row r="82" spans="1:10" x14ac:dyDescent="0.25">
      <c r="A82" t="s">
        <v>225</v>
      </c>
      <c r="B82" t="s">
        <v>231</v>
      </c>
      <c r="C82">
        <v>3</v>
      </c>
      <c r="D82" t="s">
        <v>542</v>
      </c>
      <c r="E82">
        <v>4</v>
      </c>
      <c r="F82">
        <v>3</v>
      </c>
      <c r="G82">
        <v>2</v>
      </c>
      <c r="H82">
        <v>5</v>
      </c>
      <c r="I82">
        <v>3</v>
      </c>
      <c r="J82">
        <v>2</v>
      </c>
    </row>
    <row r="83" spans="1:10" x14ac:dyDescent="0.25">
      <c r="A83" t="s">
        <v>225</v>
      </c>
      <c r="B83" t="s">
        <v>231</v>
      </c>
      <c r="C83">
        <v>3</v>
      </c>
      <c r="D83" t="s">
        <v>542</v>
      </c>
      <c r="E83">
        <v>5</v>
      </c>
      <c r="F83">
        <v>12</v>
      </c>
      <c r="G83">
        <v>3</v>
      </c>
      <c r="H83">
        <v>45</v>
      </c>
      <c r="I83">
        <v>28</v>
      </c>
      <c r="J83">
        <v>6</v>
      </c>
    </row>
    <row r="84" spans="1:10" x14ac:dyDescent="0.25">
      <c r="A84" t="s">
        <v>225</v>
      </c>
      <c r="B84" t="s">
        <v>231</v>
      </c>
      <c r="C84">
        <v>4</v>
      </c>
      <c r="D84" t="s">
        <v>542</v>
      </c>
      <c r="E84">
        <v>1</v>
      </c>
      <c r="F84">
        <v>5</v>
      </c>
      <c r="G84">
        <v>2</v>
      </c>
      <c r="H84">
        <v>22</v>
      </c>
      <c r="I84">
        <v>5</v>
      </c>
      <c r="J84">
        <v>2</v>
      </c>
    </row>
    <row r="85" spans="1:10" x14ac:dyDescent="0.25">
      <c r="A85" t="s">
        <v>225</v>
      </c>
      <c r="B85" t="s">
        <v>231</v>
      </c>
      <c r="C85">
        <v>4</v>
      </c>
      <c r="D85" t="s">
        <v>542</v>
      </c>
      <c r="E85">
        <v>3</v>
      </c>
      <c r="F85">
        <v>35</v>
      </c>
      <c r="G85">
        <v>2</v>
      </c>
      <c r="H85">
        <v>8</v>
      </c>
      <c r="I85">
        <v>2</v>
      </c>
      <c r="J85">
        <v>8</v>
      </c>
    </row>
    <row r="86" spans="1:10" x14ac:dyDescent="0.25">
      <c r="A86" t="s">
        <v>225</v>
      </c>
      <c r="B86" t="s">
        <v>231</v>
      </c>
      <c r="C86">
        <v>4</v>
      </c>
      <c r="D86" t="s">
        <v>542</v>
      </c>
      <c r="E86">
        <v>5</v>
      </c>
      <c r="F86">
        <v>6</v>
      </c>
      <c r="G86">
        <v>3</v>
      </c>
      <c r="H86">
        <v>4</v>
      </c>
      <c r="I86">
        <v>7</v>
      </c>
      <c r="J86">
        <v>1</v>
      </c>
    </row>
    <row r="87" spans="1:10" x14ac:dyDescent="0.25">
      <c r="A87" t="s">
        <v>225</v>
      </c>
      <c r="B87" t="s">
        <v>231</v>
      </c>
      <c r="C87">
        <v>4</v>
      </c>
      <c r="D87" t="s">
        <v>597</v>
      </c>
      <c r="E87">
        <v>1</v>
      </c>
      <c r="F87">
        <v>0</v>
      </c>
      <c r="G87">
        <v>0</v>
      </c>
      <c r="H87">
        <v>0</v>
      </c>
      <c r="I87">
        <v>0</v>
      </c>
      <c r="J87">
        <v>0</v>
      </c>
    </row>
    <row r="88" spans="1:10" x14ac:dyDescent="0.25">
      <c r="A88" t="s">
        <v>225</v>
      </c>
      <c r="B88" t="s">
        <v>231</v>
      </c>
      <c r="C88">
        <v>4</v>
      </c>
      <c r="D88" t="s">
        <v>597</v>
      </c>
      <c r="E88">
        <v>4</v>
      </c>
      <c r="F88">
        <v>3</v>
      </c>
      <c r="G88">
        <v>2</v>
      </c>
      <c r="H88">
        <v>1</v>
      </c>
      <c r="I88">
        <v>0</v>
      </c>
      <c r="J88">
        <v>1</v>
      </c>
    </row>
    <row r="89" spans="1:10" x14ac:dyDescent="0.25">
      <c r="A89" t="s">
        <v>225</v>
      </c>
      <c r="B89" t="s">
        <v>231</v>
      </c>
      <c r="C89">
        <v>5</v>
      </c>
      <c r="D89" t="s">
        <v>593</v>
      </c>
      <c r="E89">
        <v>1</v>
      </c>
      <c r="F89">
        <v>3</v>
      </c>
      <c r="G89">
        <v>4</v>
      </c>
      <c r="H89">
        <v>1</v>
      </c>
      <c r="I89">
        <v>3</v>
      </c>
      <c r="J89">
        <v>0</v>
      </c>
    </row>
    <row r="90" spans="1:10" x14ac:dyDescent="0.25">
      <c r="A90" t="s">
        <v>225</v>
      </c>
      <c r="B90" t="s">
        <v>231</v>
      </c>
      <c r="C90">
        <v>5</v>
      </c>
      <c r="D90" t="s">
        <v>593</v>
      </c>
      <c r="E90">
        <v>3</v>
      </c>
      <c r="F90">
        <v>1</v>
      </c>
      <c r="G90">
        <v>1</v>
      </c>
      <c r="H90">
        <v>2</v>
      </c>
      <c r="I90">
        <v>1</v>
      </c>
      <c r="J90">
        <v>2</v>
      </c>
    </row>
    <row r="91" spans="1:10" x14ac:dyDescent="0.25">
      <c r="A91" t="s">
        <v>225</v>
      </c>
      <c r="B91" t="s">
        <v>231</v>
      </c>
      <c r="C91">
        <v>5</v>
      </c>
      <c r="D91" t="s">
        <v>593</v>
      </c>
      <c r="E91">
        <v>4</v>
      </c>
      <c r="F91">
        <v>0</v>
      </c>
      <c r="G91">
        <v>0</v>
      </c>
      <c r="H91">
        <v>1</v>
      </c>
      <c r="I91">
        <v>0</v>
      </c>
      <c r="J91">
        <v>1</v>
      </c>
    </row>
    <row r="92" spans="1:10" x14ac:dyDescent="0.25">
      <c r="A92" t="s">
        <v>225</v>
      </c>
      <c r="B92" t="s">
        <v>231</v>
      </c>
      <c r="C92">
        <v>5</v>
      </c>
      <c r="D92" t="s">
        <v>593</v>
      </c>
      <c r="E92">
        <v>5</v>
      </c>
      <c r="F92">
        <v>1</v>
      </c>
      <c r="G92">
        <v>1</v>
      </c>
      <c r="H92">
        <v>1</v>
      </c>
      <c r="I92">
        <v>2</v>
      </c>
      <c r="J92">
        <v>3</v>
      </c>
    </row>
    <row r="93" spans="1:10" x14ac:dyDescent="0.25">
      <c r="A93" t="s">
        <v>225</v>
      </c>
      <c r="B93" t="s">
        <v>231</v>
      </c>
      <c r="C93">
        <v>5</v>
      </c>
      <c r="D93" t="s">
        <v>603</v>
      </c>
      <c r="E93">
        <v>1</v>
      </c>
      <c r="F93">
        <v>9</v>
      </c>
      <c r="G93">
        <v>0</v>
      </c>
      <c r="H93">
        <v>1</v>
      </c>
      <c r="I93">
        <v>3</v>
      </c>
      <c r="J93">
        <v>1</v>
      </c>
    </row>
    <row r="94" spans="1:10" x14ac:dyDescent="0.25">
      <c r="A94" t="s">
        <v>225</v>
      </c>
      <c r="B94" t="s">
        <v>402</v>
      </c>
      <c r="C94">
        <v>1</v>
      </c>
      <c r="D94" t="s">
        <v>542</v>
      </c>
      <c r="E94">
        <v>1</v>
      </c>
      <c r="F94">
        <v>1</v>
      </c>
      <c r="G94">
        <v>5</v>
      </c>
      <c r="H94">
        <v>3</v>
      </c>
      <c r="I94">
        <v>3</v>
      </c>
      <c r="J94">
        <v>3</v>
      </c>
    </row>
    <row r="95" spans="1:10" x14ac:dyDescent="0.25">
      <c r="A95" t="s">
        <v>225</v>
      </c>
      <c r="B95" t="s">
        <v>402</v>
      </c>
      <c r="C95">
        <v>1</v>
      </c>
      <c r="D95" t="s">
        <v>542</v>
      </c>
      <c r="E95">
        <v>2</v>
      </c>
      <c r="F95">
        <v>3</v>
      </c>
      <c r="G95">
        <v>2</v>
      </c>
      <c r="H95">
        <v>1</v>
      </c>
      <c r="I95">
        <v>3</v>
      </c>
      <c r="J95">
        <v>1</v>
      </c>
    </row>
    <row r="96" spans="1:10" x14ac:dyDescent="0.25">
      <c r="A96" t="s">
        <v>225</v>
      </c>
      <c r="B96" t="s">
        <v>402</v>
      </c>
      <c r="C96">
        <v>1</v>
      </c>
      <c r="D96" t="s">
        <v>542</v>
      </c>
      <c r="E96">
        <v>3</v>
      </c>
      <c r="F96">
        <v>9</v>
      </c>
      <c r="G96">
        <v>2</v>
      </c>
      <c r="H96">
        <v>3</v>
      </c>
      <c r="I96">
        <v>7</v>
      </c>
      <c r="J96">
        <v>2</v>
      </c>
    </row>
    <row r="97" spans="1:10" x14ac:dyDescent="0.25">
      <c r="A97" t="s">
        <v>225</v>
      </c>
      <c r="B97" t="s">
        <v>402</v>
      </c>
      <c r="C97">
        <v>1</v>
      </c>
      <c r="D97" t="s">
        <v>542</v>
      </c>
      <c r="E97">
        <v>4</v>
      </c>
      <c r="F97">
        <v>1</v>
      </c>
      <c r="G97">
        <v>1</v>
      </c>
      <c r="H97">
        <v>1</v>
      </c>
      <c r="I97">
        <v>1</v>
      </c>
      <c r="J97">
        <v>2</v>
      </c>
    </row>
    <row r="98" spans="1:10" x14ac:dyDescent="0.25">
      <c r="A98" t="s">
        <v>225</v>
      </c>
      <c r="B98" t="s">
        <v>402</v>
      </c>
      <c r="C98">
        <v>1</v>
      </c>
      <c r="D98" t="s">
        <v>542</v>
      </c>
      <c r="E98">
        <v>5</v>
      </c>
      <c r="F98">
        <v>2</v>
      </c>
      <c r="G98">
        <v>1</v>
      </c>
      <c r="H98">
        <v>2</v>
      </c>
      <c r="I98">
        <v>13</v>
      </c>
      <c r="J98">
        <v>4</v>
      </c>
    </row>
    <row r="99" spans="1:10" x14ac:dyDescent="0.25">
      <c r="A99" t="s">
        <v>225</v>
      </c>
      <c r="B99" t="s">
        <v>402</v>
      </c>
      <c r="C99">
        <v>2</v>
      </c>
      <c r="D99" t="s">
        <v>542</v>
      </c>
      <c r="E99">
        <v>1</v>
      </c>
      <c r="F99">
        <v>1</v>
      </c>
      <c r="G99">
        <v>0</v>
      </c>
      <c r="H99">
        <v>0</v>
      </c>
      <c r="I99">
        <v>2</v>
      </c>
      <c r="J99">
        <v>1</v>
      </c>
    </row>
    <row r="100" spans="1:10" x14ac:dyDescent="0.25">
      <c r="A100" t="s">
        <v>225</v>
      </c>
      <c r="B100" t="s">
        <v>402</v>
      </c>
      <c r="C100">
        <v>2</v>
      </c>
      <c r="D100" t="s">
        <v>542</v>
      </c>
      <c r="E100">
        <v>2</v>
      </c>
      <c r="F100">
        <v>0</v>
      </c>
      <c r="G100">
        <v>2</v>
      </c>
      <c r="H100">
        <v>1</v>
      </c>
      <c r="I100">
        <v>4</v>
      </c>
      <c r="J100">
        <v>7</v>
      </c>
    </row>
    <row r="101" spans="1:10" x14ac:dyDescent="0.25">
      <c r="A101" t="s">
        <v>225</v>
      </c>
      <c r="B101" t="s">
        <v>402</v>
      </c>
      <c r="C101">
        <v>2</v>
      </c>
      <c r="D101" t="s">
        <v>542</v>
      </c>
      <c r="E101">
        <v>3</v>
      </c>
      <c r="F101">
        <v>2</v>
      </c>
      <c r="G101">
        <v>2</v>
      </c>
      <c r="H101">
        <v>3</v>
      </c>
      <c r="I101">
        <v>2</v>
      </c>
      <c r="J101">
        <v>3</v>
      </c>
    </row>
    <row r="102" spans="1:10" x14ac:dyDescent="0.25">
      <c r="A102" t="s">
        <v>225</v>
      </c>
      <c r="B102" t="s">
        <v>402</v>
      </c>
      <c r="C102">
        <v>2</v>
      </c>
      <c r="D102" t="s">
        <v>542</v>
      </c>
      <c r="E102">
        <v>4</v>
      </c>
      <c r="F102">
        <v>2</v>
      </c>
      <c r="G102">
        <v>3</v>
      </c>
      <c r="H102">
        <v>1</v>
      </c>
      <c r="I102">
        <v>9</v>
      </c>
      <c r="J102">
        <v>2</v>
      </c>
    </row>
    <row r="103" spans="1:10" x14ac:dyDescent="0.25">
      <c r="A103" t="s">
        <v>225</v>
      </c>
      <c r="B103" t="s">
        <v>402</v>
      </c>
      <c r="C103">
        <v>2</v>
      </c>
      <c r="D103" t="s">
        <v>542</v>
      </c>
      <c r="E103">
        <v>5</v>
      </c>
      <c r="F103">
        <v>1</v>
      </c>
      <c r="G103">
        <v>1</v>
      </c>
      <c r="H103">
        <v>1</v>
      </c>
      <c r="I103">
        <v>1</v>
      </c>
      <c r="J103">
        <v>4</v>
      </c>
    </row>
    <row r="104" spans="1:10" x14ac:dyDescent="0.25">
      <c r="A104" t="s">
        <v>225</v>
      </c>
      <c r="B104" t="s">
        <v>402</v>
      </c>
      <c r="C104">
        <v>2</v>
      </c>
      <c r="D104" t="s">
        <v>597</v>
      </c>
      <c r="E104">
        <v>1</v>
      </c>
      <c r="F104">
        <v>1</v>
      </c>
      <c r="G104">
        <v>2</v>
      </c>
      <c r="H104">
        <v>2</v>
      </c>
      <c r="I104">
        <v>1</v>
      </c>
      <c r="J104">
        <v>3</v>
      </c>
    </row>
    <row r="105" spans="1:10" x14ac:dyDescent="0.25">
      <c r="A105" t="s">
        <v>225</v>
      </c>
      <c r="B105" t="s">
        <v>402</v>
      </c>
      <c r="C105">
        <v>2</v>
      </c>
      <c r="D105" t="s">
        <v>597</v>
      </c>
      <c r="E105">
        <v>2</v>
      </c>
      <c r="F105">
        <v>25</v>
      </c>
      <c r="G105">
        <v>0</v>
      </c>
      <c r="H105">
        <v>1</v>
      </c>
      <c r="I105">
        <v>0</v>
      </c>
      <c r="J105">
        <v>2</v>
      </c>
    </row>
    <row r="106" spans="1:10" x14ac:dyDescent="0.25">
      <c r="A106" t="s">
        <v>225</v>
      </c>
      <c r="B106" t="s">
        <v>402</v>
      </c>
      <c r="C106">
        <v>2</v>
      </c>
      <c r="D106" t="s">
        <v>597</v>
      </c>
      <c r="E106">
        <v>3</v>
      </c>
      <c r="F106">
        <v>3</v>
      </c>
      <c r="G106">
        <v>0</v>
      </c>
      <c r="H106">
        <v>3</v>
      </c>
      <c r="I106">
        <v>0</v>
      </c>
      <c r="J106">
        <v>2</v>
      </c>
    </row>
    <row r="107" spans="1:10" x14ac:dyDescent="0.25">
      <c r="A107" t="s">
        <v>225</v>
      </c>
      <c r="B107" t="s">
        <v>402</v>
      </c>
      <c r="C107">
        <v>2</v>
      </c>
      <c r="D107" t="s">
        <v>597</v>
      </c>
      <c r="E107">
        <v>4</v>
      </c>
      <c r="F107">
        <v>1</v>
      </c>
      <c r="G107">
        <v>0</v>
      </c>
      <c r="H107">
        <v>0</v>
      </c>
      <c r="I107">
        <v>0</v>
      </c>
      <c r="J107">
        <v>0</v>
      </c>
    </row>
    <row r="108" spans="1:10" x14ac:dyDescent="0.25">
      <c r="A108" t="s">
        <v>225</v>
      </c>
      <c r="B108" t="s">
        <v>402</v>
      </c>
      <c r="C108">
        <v>2</v>
      </c>
      <c r="D108" t="s">
        <v>597</v>
      </c>
      <c r="E108">
        <v>5</v>
      </c>
      <c r="F108">
        <v>0</v>
      </c>
      <c r="G108">
        <v>1</v>
      </c>
      <c r="H108">
        <v>0</v>
      </c>
      <c r="I108">
        <v>0</v>
      </c>
      <c r="J108">
        <v>0</v>
      </c>
    </row>
    <row r="109" spans="1:10" x14ac:dyDescent="0.25">
      <c r="A109" t="s">
        <v>225</v>
      </c>
      <c r="B109" t="s">
        <v>402</v>
      </c>
      <c r="C109">
        <v>3</v>
      </c>
      <c r="D109" t="s">
        <v>542</v>
      </c>
      <c r="E109">
        <v>1</v>
      </c>
      <c r="F109">
        <v>5</v>
      </c>
      <c r="G109">
        <v>4</v>
      </c>
      <c r="H109">
        <v>3</v>
      </c>
      <c r="I109">
        <v>6</v>
      </c>
      <c r="J109">
        <v>7</v>
      </c>
    </row>
    <row r="110" spans="1:10" x14ac:dyDescent="0.25">
      <c r="A110" t="s">
        <v>225</v>
      </c>
      <c r="B110" t="s">
        <v>402</v>
      </c>
      <c r="C110">
        <v>3</v>
      </c>
      <c r="D110" t="s">
        <v>542</v>
      </c>
      <c r="E110">
        <v>2</v>
      </c>
      <c r="F110">
        <v>1</v>
      </c>
      <c r="G110">
        <v>5</v>
      </c>
      <c r="H110">
        <v>7</v>
      </c>
      <c r="I110">
        <v>3</v>
      </c>
      <c r="J110">
        <v>3</v>
      </c>
    </row>
    <row r="111" spans="1:10" x14ac:dyDescent="0.25">
      <c r="A111" t="s">
        <v>225</v>
      </c>
      <c r="B111" t="s">
        <v>402</v>
      </c>
      <c r="C111">
        <v>3</v>
      </c>
      <c r="D111" t="s">
        <v>542</v>
      </c>
      <c r="E111">
        <v>3</v>
      </c>
      <c r="F111">
        <v>11</v>
      </c>
      <c r="G111">
        <v>3</v>
      </c>
      <c r="H111">
        <v>3</v>
      </c>
      <c r="I111">
        <v>2</v>
      </c>
      <c r="J111">
        <v>4</v>
      </c>
    </row>
    <row r="112" spans="1:10" x14ac:dyDescent="0.25">
      <c r="A112" t="s">
        <v>225</v>
      </c>
      <c r="B112" t="s">
        <v>402</v>
      </c>
      <c r="C112">
        <v>3</v>
      </c>
      <c r="D112" t="s">
        <v>542</v>
      </c>
      <c r="E112">
        <v>4</v>
      </c>
      <c r="F112">
        <v>3</v>
      </c>
      <c r="G112">
        <v>4</v>
      </c>
      <c r="H112">
        <v>1</v>
      </c>
      <c r="I112">
        <v>2</v>
      </c>
      <c r="J112">
        <v>12</v>
      </c>
    </row>
    <row r="113" spans="1:11" x14ac:dyDescent="0.25">
      <c r="A113" t="s">
        <v>225</v>
      </c>
      <c r="B113" t="s">
        <v>402</v>
      </c>
      <c r="C113">
        <v>3</v>
      </c>
      <c r="D113" t="s">
        <v>542</v>
      </c>
      <c r="E113">
        <v>5</v>
      </c>
      <c r="F113">
        <v>2</v>
      </c>
      <c r="G113">
        <v>7</v>
      </c>
      <c r="H113">
        <v>2</v>
      </c>
      <c r="I113">
        <v>3</v>
      </c>
      <c r="J113">
        <v>3</v>
      </c>
    </row>
    <row r="114" spans="1:11" x14ac:dyDescent="0.25">
      <c r="A114" t="s">
        <v>225</v>
      </c>
      <c r="B114" t="s">
        <v>402</v>
      </c>
      <c r="C114">
        <v>4</v>
      </c>
      <c r="D114" t="s">
        <v>542</v>
      </c>
      <c r="E114">
        <v>1</v>
      </c>
      <c r="F114">
        <v>0</v>
      </c>
      <c r="G114">
        <v>1</v>
      </c>
      <c r="H114">
        <v>1</v>
      </c>
      <c r="I114">
        <v>4</v>
      </c>
      <c r="J114">
        <v>3</v>
      </c>
    </row>
    <row r="115" spans="1:11" x14ac:dyDescent="0.25">
      <c r="A115" t="s">
        <v>225</v>
      </c>
      <c r="B115" t="s">
        <v>402</v>
      </c>
      <c r="C115">
        <v>4</v>
      </c>
      <c r="D115" t="s">
        <v>542</v>
      </c>
      <c r="E115">
        <v>2</v>
      </c>
      <c r="F115">
        <v>12</v>
      </c>
      <c r="G115">
        <v>4</v>
      </c>
      <c r="H115">
        <v>2</v>
      </c>
      <c r="I115">
        <v>2</v>
      </c>
      <c r="J115">
        <v>0</v>
      </c>
    </row>
    <row r="116" spans="1:11" x14ac:dyDescent="0.25">
      <c r="A116" t="s">
        <v>225</v>
      </c>
      <c r="B116" t="s">
        <v>402</v>
      </c>
      <c r="C116">
        <v>4</v>
      </c>
      <c r="D116" t="s">
        <v>542</v>
      </c>
      <c r="E116">
        <v>3</v>
      </c>
      <c r="F116">
        <v>2</v>
      </c>
      <c r="G116">
        <v>2</v>
      </c>
      <c r="H116">
        <v>2</v>
      </c>
      <c r="I116">
        <v>7</v>
      </c>
      <c r="J116">
        <v>4</v>
      </c>
    </row>
    <row r="117" spans="1:11" x14ac:dyDescent="0.25">
      <c r="A117" t="s">
        <v>225</v>
      </c>
      <c r="B117" t="s">
        <v>402</v>
      </c>
      <c r="C117">
        <v>4</v>
      </c>
      <c r="D117" t="s">
        <v>542</v>
      </c>
      <c r="E117">
        <v>4</v>
      </c>
      <c r="F117">
        <v>3</v>
      </c>
      <c r="G117">
        <v>3</v>
      </c>
      <c r="H117">
        <v>5</v>
      </c>
      <c r="I117">
        <v>2</v>
      </c>
      <c r="J117">
        <v>3</v>
      </c>
    </row>
    <row r="118" spans="1:11" x14ac:dyDescent="0.25">
      <c r="A118" t="s">
        <v>225</v>
      </c>
      <c r="B118" t="s">
        <v>402</v>
      </c>
      <c r="C118">
        <v>4</v>
      </c>
      <c r="D118" t="s">
        <v>542</v>
      </c>
      <c r="E118">
        <v>5</v>
      </c>
      <c r="F118">
        <v>7</v>
      </c>
      <c r="G118">
        <v>2</v>
      </c>
      <c r="H118">
        <v>9</v>
      </c>
      <c r="I118">
        <v>3</v>
      </c>
      <c r="J118">
        <v>4</v>
      </c>
    </row>
    <row r="119" spans="1:11" x14ac:dyDescent="0.25">
      <c r="A119" t="s">
        <v>25</v>
      </c>
      <c r="B119" t="s">
        <v>43</v>
      </c>
      <c r="C119">
        <v>1</v>
      </c>
      <c r="D119" t="s">
        <v>542</v>
      </c>
      <c r="E119">
        <v>2</v>
      </c>
      <c r="F119">
        <v>5</v>
      </c>
      <c r="G119">
        <v>0</v>
      </c>
      <c r="H119">
        <v>35</v>
      </c>
      <c r="I119">
        <v>1</v>
      </c>
      <c r="J119">
        <v>1</v>
      </c>
    </row>
    <row r="120" spans="1:11" x14ac:dyDescent="0.25">
      <c r="A120" t="s">
        <v>25</v>
      </c>
      <c r="B120" t="s">
        <v>43</v>
      </c>
      <c r="C120">
        <v>1</v>
      </c>
      <c r="D120" t="s">
        <v>542</v>
      </c>
      <c r="E120">
        <v>4</v>
      </c>
      <c r="F120">
        <v>3</v>
      </c>
      <c r="G120">
        <v>15</v>
      </c>
      <c r="H120">
        <v>0</v>
      </c>
      <c r="I120">
        <v>2</v>
      </c>
      <c r="J120">
        <v>28</v>
      </c>
    </row>
    <row r="121" spans="1:11" x14ac:dyDescent="0.25">
      <c r="A121" t="s">
        <v>25</v>
      </c>
      <c r="B121" t="s">
        <v>43</v>
      </c>
      <c r="C121">
        <v>1</v>
      </c>
      <c r="D121" t="s">
        <v>542</v>
      </c>
      <c r="E121">
        <v>5</v>
      </c>
      <c r="F121">
        <v>12</v>
      </c>
      <c r="G121">
        <v>8</v>
      </c>
      <c r="H121">
        <v>1</v>
      </c>
      <c r="I121">
        <v>2</v>
      </c>
      <c r="J121">
        <v>1</v>
      </c>
    </row>
    <row r="122" spans="1:11" x14ac:dyDescent="0.25">
      <c r="A122" t="s">
        <v>25</v>
      </c>
      <c r="B122" t="s">
        <v>43</v>
      </c>
      <c r="C122">
        <v>2</v>
      </c>
      <c r="D122" t="s">
        <v>542</v>
      </c>
      <c r="E122">
        <v>1</v>
      </c>
      <c r="F122">
        <v>28</v>
      </c>
      <c r="G122">
        <v>2</v>
      </c>
      <c r="H122">
        <v>4</v>
      </c>
      <c r="I122">
        <v>2</v>
      </c>
      <c r="J122">
        <v>2</v>
      </c>
    </row>
    <row r="123" spans="1:11" x14ac:dyDescent="0.25">
      <c r="A123" t="s">
        <v>25</v>
      </c>
      <c r="B123" t="s">
        <v>43</v>
      </c>
      <c r="C123">
        <v>2</v>
      </c>
      <c r="D123" t="s">
        <v>542</v>
      </c>
      <c r="E123">
        <v>2</v>
      </c>
      <c r="F123">
        <v>3</v>
      </c>
      <c r="G123">
        <v>3</v>
      </c>
      <c r="H123">
        <v>1</v>
      </c>
      <c r="I123">
        <v>4</v>
      </c>
      <c r="J123">
        <v>6</v>
      </c>
    </row>
    <row r="124" spans="1:11" x14ac:dyDescent="0.25">
      <c r="A124" t="s">
        <v>25</v>
      </c>
      <c r="B124" t="s">
        <v>43</v>
      </c>
      <c r="C124">
        <v>2</v>
      </c>
      <c r="D124" t="s">
        <v>542</v>
      </c>
      <c r="E124">
        <v>3</v>
      </c>
      <c r="F124">
        <v>3</v>
      </c>
      <c r="G124">
        <v>1</v>
      </c>
      <c r="H124">
        <v>10</v>
      </c>
      <c r="I124">
        <v>1</v>
      </c>
      <c r="J124">
        <v>8</v>
      </c>
      <c r="K124" t="s">
        <v>637</v>
      </c>
    </row>
    <row r="125" spans="1:11" x14ac:dyDescent="0.25">
      <c r="A125" t="s">
        <v>25</v>
      </c>
      <c r="B125" t="s">
        <v>43</v>
      </c>
      <c r="C125">
        <v>2</v>
      </c>
      <c r="D125" t="s">
        <v>542</v>
      </c>
      <c r="E125">
        <v>4</v>
      </c>
      <c r="F125">
        <v>6</v>
      </c>
      <c r="G125">
        <v>3</v>
      </c>
      <c r="H125">
        <v>6</v>
      </c>
      <c r="I125">
        <v>12</v>
      </c>
      <c r="J125">
        <v>1</v>
      </c>
    </row>
    <row r="126" spans="1:11" x14ac:dyDescent="0.25">
      <c r="A126" t="s">
        <v>25</v>
      </c>
      <c r="B126" t="s">
        <v>43</v>
      </c>
      <c r="C126">
        <v>2</v>
      </c>
      <c r="D126" t="s">
        <v>542</v>
      </c>
      <c r="E126">
        <v>5</v>
      </c>
      <c r="F126">
        <v>6</v>
      </c>
      <c r="G126">
        <v>35</v>
      </c>
      <c r="H126">
        <v>2</v>
      </c>
      <c r="I126">
        <v>7</v>
      </c>
      <c r="J126">
        <v>5</v>
      </c>
    </row>
    <row r="127" spans="1:11" x14ac:dyDescent="0.25">
      <c r="A127" t="s">
        <v>25</v>
      </c>
      <c r="B127" t="s">
        <v>43</v>
      </c>
      <c r="C127">
        <v>3</v>
      </c>
      <c r="D127" t="s">
        <v>542</v>
      </c>
      <c r="E127">
        <v>1</v>
      </c>
      <c r="F127">
        <v>6</v>
      </c>
      <c r="G127">
        <v>3</v>
      </c>
      <c r="H127">
        <v>2</v>
      </c>
      <c r="I127">
        <v>2</v>
      </c>
      <c r="J127">
        <v>4</v>
      </c>
    </row>
    <row r="128" spans="1:11" x14ac:dyDescent="0.25">
      <c r="A128" t="s">
        <v>25</v>
      </c>
      <c r="B128" t="s">
        <v>43</v>
      </c>
      <c r="C128">
        <v>3</v>
      </c>
      <c r="D128" t="s">
        <v>542</v>
      </c>
      <c r="E128">
        <v>2</v>
      </c>
      <c r="F128">
        <v>45</v>
      </c>
      <c r="G128">
        <v>4</v>
      </c>
      <c r="H128">
        <v>4</v>
      </c>
      <c r="I128">
        <v>3</v>
      </c>
      <c r="J128">
        <v>4</v>
      </c>
    </row>
    <row r="129" spans="1:11" x14ac:dyDescent="0.25">
      <c r="A129" t="s">
        <v>25</v>
      </c>
      <c r="B129" t="s">
        <v>43</v>
      </c>
      <c r="C129">
        <v>3</v>
      </c>
      <c r="D129" t="s">
        <v>542</v>
      </c>
      <c r="E129">
        <v>3</v>
      </c>
      <c r="F129">
        <v>28</v>
      </c>
      <c r="G129">
        <v>20</v>
      </c>
      <c r="H129">
        <v>4</v>
      </c>
      <c r="I129">
        <v>2</v>
      </c>
      <c r="J129">
        <v>4</v>
      </c>
    </row>
    <row r="130" spans="1:11" x14ac:dyDescent="0.25">
      <c r="A130" t="s">
        <v>25</v>
      </c>
      <c r="B130" t="s">
        <v>43</v>
      </c>
      <c r="C130">
        <v>3</v>
      </c>
      <c r="D130" t="s">
        <v>542</v>
      </c>
      <c r="E130">
        <v>4</v>
      </c>
      <c r="F130">
        <v>3</v>
      </c>
      <c r="G130">
        <v>1</v>
      </c>
      <c r="H130">
        <v>1</v>
      </c>
      <c r="I130">
        <v>3</v>
      </c>
      <c r="J130">
        <v>4</v>
      </c>
    </row>
    <row r="131" spans="1:11" x14ac:dyDescent="0.25">
      <c r="A131" t="s">
        <v>25</v>
      </c>
      <c r="B131" t="s">
        <v>43</v>
      </c>
      <c r="C131">
        <v>4</v>
      </c>
      <c r="D131" t="s">
        <v>542</v>
      </c>
      <c r="E131">
        <v>1</v>
      </c>
      <c r="F131">
        <v>1</v>
      </c>
      <c r="G131">
        <v>22</v>
      </c>
      <c r="H131">
        <v>7</v>
      </c>
      <c r="I131">
        <v>3</v>
      </c>
      <c r="J131">
        <v>3</v>
      </c>
    </row>
    <row r="132" spans="1:11" x14ac:dyDescent="0.25">
      <c r="A132" t="s">
        <v>25</v>
      </c>
      <c r="B132" t="s">
        <v>43</v>
      </c>
      <c r="C132">
        <v>4</v>
      </c>
      <c r="D132" t="s">
        <v>542</v>
      </c>
      <c r="E132">
        <v>2</v>
      </c>
      <c r="F132">
        <v>1</v>
      </c>
      <c r="G132">
        <v>3</v>
      </c>
      <c r="H132">
        <v>1</v>
      </c>
      <c r="I132">
        <v>2</v>
      </c>
      <c r="J132">
        <v>23</v>
      </c>
    </row>
    <row r="133" spans="1:11" x14ac:dyDescent="0.25">
      <c r="A133" t="s">
        <v>25</v>
      </c>
      <c r="B133" t="s">
        <v>43</v>
      </c>
      <c r="C133">
        <v>4</v>
      </c>
      <c r="D133" t="s">
        <v>542</v>
      </c>
      <c r="E133">
        <v>3</v>
      </c>
      <c r="F133">
        <v>1</v>
      </c>
      <c r="G133">
        <v>2</v>
      </c>
      <c r="H133">
        <v>23</v>
      </c>
      <c r="I133">
        <v>3</v>
      </c>
      <c r="J133">
        <v>3</v>
      </c>
    </row>
    <row r="134" spans="1:11" x14ac:dyDescent="0.25">
      <c r="A134" t="s">
        <v>25</v>
      </c>
      <c r="B134" t="s">
        <v>43</v>
      </c>
      <c r="C134">
        <v>4</v>
      </c>
      <c r="D134" t="s">
        <v>542</v>
      </c>
      <c r="E134">
        <v>4</v>
      </c>
      <c r="F134">
        <v>3</v>
      </c>
      <c r="G134">
        <v>2</v>
      </c>
      <c r="H134">
        <v>1</v>
      </c>
      <c r="I134">
        <v>1</v>
      </c>
      <c r="J134">
        <v>2</v>
      </c>
    </row>
    <row r="135" spans="1:11" x14ac:dyDescent="0.25">
      <c r="A135" t="s">
        <v>25</v>
      </c>
      <c r="B135" t="s">
        <v>43</v>
      </c>
      <c r="C135">
        <v>4</v>
      </c>
      <c r="D135" t="s">
        <v>542</v>
      </c>
      <c r="E135">
        <v>5</v>
      </c>
      <c r="F135">
        <v>3</v>
      </c>
      <c r="G135">
        <v>60</v>
      </c>
      <c r="H135">
        <v>1</v>
      </c>
      <c r="I135">
        <v>4</v>
      </c>
      <c r="J135">
        <v>2</v>
      </c>
    </row>
    <row r="136" spans="1:11" x14ac:dyDescent="0.25">
      <c r="A136" t="s">
        <v>25</v>
      </c>
      <c r="B136" t="s">
        <v>43</v>
      </c>
      <c r="C136">
        <v>5</v>
      </c>
      <c r="D136" t="s">
        <v>542</v>
      </c>
      <c r="E136">
        <v>1</v>
      </c>
      <c r="F136">
        <v>19</v>
      </c>
      <c r="G136">
        <v>2</v>
      </c>
      <c r="H136">
        <v>0</v>
      </c>
      <c r="I136">
        <v>6</v>
      </c>
      <c r="J136">
        <v>18</v>
      </c>
    </row>
    <row r="137" spans="1:11" x14ac:dyDescent="0.25">
      <c r="A137" t="s">
        <v>25</v>
      </c>
      <c r="B137" t="s">
        <v>43</v>
      </c>
      <c r="C137">
        <v>5</v>
      </c>
      <c r="D137" t="s">
        <v>542</v>
      </c>
      <c r="E137">
        <v>5</v>
      </c>
      <c r="F137">
        <v>12</v>
      </c>
      <c r="G137">
        <v>0</v>
      </c>
      <c r="H137">
        <v>1</v>
      </c>
      <c r="I137">
        <v>2</v>
      </c>
      <c r="J137">
        <v>5</v>
      </c>
    </row>
    <row r="138" spans="1:11" x14ac:dyDescent="0.25">
      <c r="A138" t="s">
        <v>25</v>
      </c>
      <c r="B138" t="s">
        <v>43</v>
      </c>
      <c r="C138">
        <v>5</v>
      </c>
      <c r="D138" t="s">
        <v>542</v>
      </c>
      <c r="E138">
        <v>6</v>
      </c>
      <c r="F138">
        <v>3</v>
      </c>
      <c r="G138">
        <v>9</v>
      </c>
      <c r="H138">
        <v>2</v>
      </c>
      <c r="I138">
        <v>1</v>
      </c>
      <c r="J138">
        <v>1</v>
      </c>
    </row>
    <row r="139" spans="1:11" x14ac:dyDescent="0.25">
      <c r="A139" t="s">
        <v>25</v>
      </c>
      <c r="B139" t="s">
        <v>64</v>
      </c>
      <c r="C139">
        <v>1</v>
      </c>
      <c r="D139" t="s">
        <v>542</v>
      </c>
      <c r="E139">
        <v>1</v>
      </c>
      <c r="F139">
        <v>9</v>
      </c>
      <c r="G139">
        <v>25</v>
      </c>
      <c r="H139">
        <v>3</v>
      </c>
      <c r="I139">
        <v>1</v>
      </c>
      <c r="J139">
        <v>6</v>
      </c>
    </row>
    <row r="140" spans="1:11" x14ac:dyDescent="0.25">
      <c r="A140" t="s">
        <v>25</v>
      </c>
      <c r="B140" t="s">
        <v>64</v>
      </c>
      <c r="C140">
        <v>1</v>
      </c>
      <c r="D140" t="s">
        <v>542</v>
      </c>
      <c r="E140">
        <v>3</v>
      </c>
      <c r="F140">
        <v>2</v>
      </c>
      <c r="G140">
        <v>33</v>
      </c>
      <c r="H140">
        <v>4</v>
      </c>
      <c r="I140">
        <v>1</v>
      </c>
      <c r="J140">
        <v>1</v>
      </c>
    </row>
    <row r="141" spans="1:11" x14ac:dyDescent="0.25">
      <c r="A141" t="s">
        <v>25</v>
      </c>
      <c r="B141" t="s">
        <v>64</v>
      </c>
      <c r="C141">
        <v>1</v>
      </c>
      <c r="D141" t="s">
        <v>542</v>
      </c>
      <c r="E141">
        <v>4</v>
      </c>
      <c r="F141">
        <v>12</v>
      </c>
      <c r="G141">
        <v>7</v>
      </c>
      <c r="H141">
        <v>18</v>
      </c>
      <c r="I141">
        <v>1</v>
      </c>
      <c r="J141">
        <v>10</v>
      </c>
    </row>
    <row r="142" spans="1:11" x14ac:dyDescent="0.25">
      <c r="A142" t="s">
        <v>25</v>
      </c>
      <c r="B142" t="s">
        <v>64</v>
      </c>
      <c r="C142">
        <v>2</v>
      </c>
      <c r="D142" t="s">
        <v>542</v>
      </c>
      <c r="E142">
        <v>6</v>
      </c>
      <c r="F142">
        <v>4</v>
      </c>
      <c r="G142">
        <v>3</v>
      </c>
      <c r="H142">
        <v>2</v>
      </c>
      <c r="I142">
        <v>1</v>
      </c>
      <c r="J142">
        <v>0</v>
      </c>
      <c r="K142" t="s">
        <v>638</v>
      </c>
    </row>
    <row r="143" spans="1:11" x14ac:dyDescent="0.25">
      <c r="A143" t="s">
        <v>25</v>
      </c>
      <c r="B143" t="s">
        <v>64</v>
      </c>
      <c r="C143">
        <v>2</v>
      </c>
      <c r="D143" t="s">
        <v>542</v>
      </c>
      <c r="E143">
        <v>7</v>
      </c>
      <c r="F143">
        <v>13</v>
      </c>
      <c r="G143">
        <v>4</v>
      </c>
      <c r="H143">
        <v>0</v>
      </c>
      <c r="I143">
        <v>1</v>
      </c>
      <c r="J143">
        <v>6</v>
      </c>
      <c r="K143" t="s">
        <v>638</v>
      </c>
    </row>
    <row r="144" spans="1:11" x14ac:dyDescent="0.25">
      <c r="A144" t="s">
        <v>25</v>
      </c>
      <c r="B144" t="s">
        <v>64</v>
      </c>
      <c r="C144">
        <v>2</v>
      </c>
      <c r="D144" t="s">
        <v>542</v>
      </c>
      <c r="E144">
        <v>8</v>
      </c>
      <c r="F144">
        <v>1</v>
      </c>
      <c r="G144">
        <v>1</v>
      </c>
      <c r="H144">
        <v>3</v>
      </c>
      <c r="I144">
        <v>3</v>
      </c>
      <c r="J144">
        <v>11</v>
      </c>
      <c r="K144" t="s">
        <v>638</v>
      </c>
    </row>
    <row r="145" spans="1:11" x14ac:dyDescent="0.25">
      <c r="A145" t="s">
        <v>25</v>
      </c>
      <c r="B145" t="s">
        <v>64</v>
      </c>
      <c r="C145">
        <v>2</v>
      </c>
      <c r="D145" t="s">
        <v>542</v>
      </c>
      <c r="E145">
        <v>9</v>
      </c>
      <c r="F145">
        <v>2</v>
      </c>
      <c r="G145">
        <v>5</v>
      </c>
      <c r="H145">
        <v>3</v>
      </c>
      <c r="I145">
        <v>4</v>
      </c>
      <c r="J145">
        <v>25</v>
      </c>
      <c r="K145" t="s">
        <v>638</v>
      </c>
    </row>
    <row r="146" spans="1:11" x14ac:dyDescent="0.25">
      <c r="A146" t="s">
        <v>25</v>
      </c>
      <c r="B146" t="s">
        <v>64</v>
      </c>
      <c r="C146">
        <v>2</v>
      </c>
      <c r="D146" t="s">
        <v>542</v>
      </c>
      <c r="E146">
        <v>10</v>
      </c>
      <c r="F146">
        <v>25</v>
      </c>
      <c r="G146">
        <v>3</v>
      </c>
      <c r="H146">
        <v>4</v>
      </c>
      <c r="I146">
        <v>2</v>
      </c>
      <c r="J146">
        <v>2</v>
      </c>
      <c r="K146" t="s">
        <v>638</v>
      </c>
    </row>
    <row r="147" spans="1:11" x14ac:dyDescent="0.25">
      <c r="A147" t="s">
        <v>25</v>
      </c>
      <c r="B147" t="s">
        <v>64</v>
      </c>
      <c r="C147">
        <v>3</v>
      </c>
      <c r="D147" t="s">
        <v>542</v>
      </c>
      <c r="E147">
        <v>6</v>
      </c>
      <c r="F147">
        <v>5</v>
      </c>
      <c r="G147">
        <v>4</v>
      </c>
      <c r="H147">
        <v>2</v>
      </c>
      <c r="I147">
        <v>2</v>
      </c>
      <c r="J147">
        <v>35</v>
      </c>
      <c r="K147" t="s">
        <v>639</v>
      </c>
    </row>
    <row r="148" spans="1:11" x14ac:dyDescent="0.25">
      <c r="A148" t="s">
        <v>25</v>
      </c>
      <c r="B148" t="s">
        <v>64</v>
      </c>
      <c r="C148">
        <v>3</v>
      </c>
      <c r="D148" t="s">
        <v>542</v>
      </c>
      <c r="E148">
        <v>7</v>
      </c>
      <c r="F148">
        <v>1</v>
      </c>
      <c r="G148">
        <v>1</v>
      </c>
      <c r="H148">
        <v>1</v>
      </c>
      <c r="I148">
        <v>3</v>
      </c>
      <c r="J148">
        <v>3</v>
      </c>
      <c r="K148" t="s">
        <v>639</v>
      </c>
    </row>
    <row r="149" spans="1:11" x14ac:dyDescent="0.25">
      <c r="A149" t="s">
        <v>25</v>
      </c>
      <c r="B149" t="s">
        <v>64</v>
      </c>
      <c r="C149">
        <v>3</v>
      </c>
      <c r="D149" t="s">
        <v>542</v>
      </c>
      <c r="E149">
        <v>8</v>
      </c>
      <c r="F149">
        <v>8</v>
      </c>
      <c r="G149">
        <v>11</v>
      </c>
      <c r="H149">
        <v>3</v>
      </c>
      <c r="I149">
        <v>12</v>
      </c>
      <c r="J149">
        <v>15</v>
      </c>
      <c r="K149" t="s">
        <v>640</v>
      </c>
    </row>
    <row r="150" spans="1:11" x14ac:dyDescent="0.25">
      <c r="A150" t="s">
        <v>25</v>
      </c>
      <c r="B150" t="s">
        <v>64</v>
      </c>
      <c r="C150">
        <v>3</v>
      </c>
      <c r="D150" t="s">
        <v>542</v>
      </c>
      <c r="E150">
        <v>9</v>
      </c>
      <c r="F150">
        <v>3</v>
      </c>
      <c r="G150">
        <v>8</v>
      </c>
      <c r="H150">
        <v>9</v>
      </c>
      <c r="I150">
        <v>21</v>
      </c>
      <c r="J150">
        <v>7</v>
      </c>
      <c r="K150" t="s">
        <v>639</v>
      </c>
    </row>
    <row r="151" spans="1:11" x14ac:dyDescent="0.25">
      <c r="A151" t="s">
        <v>25</v>
      </c>
      <c r="B151" t="s">
        <v>64</v>
      </c>
      <c r="C151">
        <v>4</v>
      </c>
      <c r="D151" t="s">
        <v>542</v>
      </c>
      <c r="E151">
        <v>6</v>
      </c>
      <c r="F151">
        <v>3</v>
      </c>
      <c r="G151">
        <v>2</v>
      </c>
      <c r="H151">
        <v>1</v>
      </c>
      <c r="I151">
        <v>6</v>
      </c>
      <c r="J151">
        <v>1</v>
      </c>
      <c r="K151" t="s">
        <v>639</v>
      </c>
    </row>
    <row r="152" spans="1:11" x14ac:dyDescent="0.25">
      <c r="A152" t="s">
        <v>25</v>
      </c>
      <c r="B152" t="s">
        <v>64</v>
      </c>
      <c r="C152">
        <v>4</v>
      </c>
      <c r="D152" t="s">
        <v>542</v>
      </c>
      <c r="E152">
        <v>7</v>
      </c>
      <c r="F152">
        <v>8</v>
      </c>
      <c r="G152">
        <v>50</v>
      </c>
      <c r="H152">
        <v>2</v>
      </c>
      <c r="I152">
        <v>1</v>
      </c>
      <c r="J152">
        <v>5</v>
      </c>
      <c r="K152" t="s">
        <v>639</v>
      </c>
    </row>
    <row r="153" spans="1:11" x14ac:dyDescent="0.25">
      <c r="A153" t="s">
        <v>25</v>
      </c>
      <c r="B153" t="s">
        <v>64</v>
      </c>
      <c r="C153">
        <v>4</v>
      </c>
      <c r="D153" t="s">
        <v>542</v>
      </c>
      <c r="E153">
        <v>8</v>
      </c>
      <c r="F153">
        <v>6</v>
      </c>
      <c r="G153">
        <v>4</v>
      </c>
      <c r="H153">
        <v>0</v>
      </c>
      <c r="I153">
        <v>3</v>
      </c>
      <c r="J153">
        <v>18</v>
      </c>
      <c r="K153" t="s">
        <v>639</v>
      </c>
    </row>
    <row r="154" spans="1:11" x14ac:dyDescent="0.25">
      <c r="A154" t="s">
        <v>25</v>
      </c>
      <c r="B154" t="s">
        <v>64</v>
      </c>
      <c r="C154">
        <v>5</v>
      </c>
      <c r="D154" t="s">
        <v>542</v>
      </c>
      <c r="E154">
        <v>2</v>
      </c>
      <c r="F154">
        <v>4</v>
      </c>
      <c r="G154">
        <v>2</v>
      </c>
      <c r="H154">
        <v>0</v>
      </c>
      <c r="I154">
        <v>1</v>
      </c>
      <c r="J154">
        <v>9</v>
      </c>
    </row>
    <row r="155" spans="1:11" x14ac:dyDescent="0.25">
      <c r="A155" t="s">
        <v>25</v>
      </c>
      <c r="B155" t="s">
        <v>64</v>
      </c>
      <c r="C155">
        <v>5</v>
      </c>
      <c r="D155" t="s">
        <v>542</v>
      </c>
      <c r="E155">
        <v>3</v>
      </c>
      <c r="F155">
        <v>2</v>
      </c>
      <c r="G155">
        <v>1</v>
      </c>
      <c r="H155">
        <v>0</v>
      </c>
      <c r="I155">
        <v>14</v>
      </c>
      <c r="J155">
        <v>1</v>
      </c>
      <c r="K155" t="s">
        <v>641</v>
      </c>
    </row>
    <row r="156" spans="1:11" x14ac:dyDescent="0.25">
      <c r="A156" t="s">
        <v>25</v>
      </c>
      <c r="B156" t="s">
        <v>64</v>
      </c>
      <c r="C156">
        <v>5</v>
      </c>
      <c r="D156" t="s">
        <v>542</v>
      </c>
      <c r="E156">
        <v>5</v>
      </c>
      <c r="F156">
        <v>6</v>
      </c>
      <c r="G156">
        <v>10</v>
      </c>
      <c r="H156">
        <v>3</v>
      </c>
      <c r="I156">
        <v>28</v>
      </c>
      <c r="J156">
        <v>25</v>
      </c>
    </row>
    <row r="157" spans="1:11" x14ac:dyDescent="0.25">
      <c r="A157" t="s">
        <v>25</v>
      </c>
      <c r="B157" t="s">
        <v>181</v>
      </c>
      <c r="C157">
        <v>1</v>
      </c>
      <c r="D157" t="s">
        <v>542</v>
      </c>
      <c r="E157">
        <v>1</v>
      </c>
      <c r="F157">
        <v>2</v>
      </c>
      <c r="G157">
        <v>27</v>
      </c>
      <c r="H157">
        <v>0</v>
      </c>
      <c r="I157">
        <v>2</v>
      </c>
      <c r="J157">
        <v>3</v>
      </c>
    </row>
    <row r="158" spans="1:11" x14ac:dyDescent="0.25">
      <c r="A158" t="s">
        <v>25</v>
      </c>
      <c r="B158" t="s">
        <v>181</v>
      </c>
      <c r="C158">
        <v>1</v>
      </c>
      <c r="D158" t="s">
        <v>542</v>
      </c>
      <c r="E158">
        <v>3</v>
      </c>
      <c r="F158">
        <v>27</v>
      </c>
      <c r="G158">
        <v>1</v>
      </c>
      <c r="H158">
        <v>17</v>
      </c>
      <c r="I158">
        <v>23</v>
      </c>
      <c r="J158">
        <v>2</v>
      </c>
    </row>
    <row r="159" spans="1:11" x14ac:dyDescent="0.25">
      <c r="A159" t="s">
        <v>25</v>
      </c>
      <c r="B159" t="s">
        <v>181</v>
      </c>
      <c r="C159">
        <v>1</v>
      </c>
      <c r="D159" t="s">
        <v>542</v>
      </c>
      <c r="E159">
        <v>4</v>
      </c>
      <c r="F159">
        <v>3</v>
      </c>
      <c r="G159">
        <v>7</v>
      </c>
      <c r="H159">
        <v>2</v>
      </c>
      <c r="I159">
        <v>2</v>
      </c>
      <c r="J159">
        <v>0</v>
      </c>
    </row>
    <row r="160" spans="1:11" x14ac:dyDescent="0.25">
      <c r="A160" t="s">
        <v>25</v>
      </c>
      <c r="B160" t="s">
        <v>181</v>
      </c>
      <c r="C160">
        <v>2</v>
      </c>
      <c r="D160" t="s">
        <v>542</v>
      </c>
      <c r="E160">
        <v>1</v>
      </c>
      <c r="F160">
        <v>1</v>
      </c>
      <c r="G160">
        <v>3</v>
      </c>
      <c r="H160">
        <v>3</v>
      </c>
      <c r="I160">
        <v>2</v>
      </c>
      <c r="J160">
        <v>1</v>
      </c>
    </row>
    <row r="161" spans="1:10" x14ac:dyDescent="0.25">
      <c r="A161" t="s">
        <v>25</v>
      </c>
      <c r="B161" t="s">
        <v>181</v>
      </c>
      <c r="C161">
        <v>2</v>
      </c>
      <c r="D161" t="s">
        <v>542</v>
      </c>
      <c r="E161">
        <v>2</v>
      </c>
      <c r="F161">
        <v>8</v>
      </c>
      <c r="G161">
        <v>47</v>
      </c>
      <c r="H161">
        <v>0</v>
      </c>
      <c r="I161">
        <v>2</v>
      </c>
      <c r="J161">
        <v>3</v>
      </c>
    </row>
    <row r="162" spans="1:10" x14ac:dyDescent="0.25">
      <c r="A162" t="s">
        <v>25</v>
      </c>
      <c r="B162" t="s">
        <v>181</v>
      </c>
      <c r="C162">
        <v>2</v>
      </c>
      <c r="D162" t="s">
        <v>542</v>
      </c>
      <c r="E162">
        <v>3</v>
      </c>
      <c r="F162">
        <v>3</v>
      </c>
      <c r="G162">
        <v>3</v>
      </c>
      <c r="H162">
        <v>4</v>
      </c>
      <c r="I162">
        <v>12</v>
      </c>
      <c r="J162">
        <v>3</v>
      </c>
    </row>
    <row r="163" spans="1:10" x14ac:dyDescent="0.25">
      <c r="A163" t="s">
        <v>25</v>
      </c>
      <c r="B163" t="s">
        <v>181</v>
      </c>
      <c r="C163">
        <v>2</v>
      </c>
      <c r="D163" t="s">
        <v>542</v>
      </c>
      <c r="E163">
        <v>4</v>
      </c>
      <c r="F163">
        <v>7</v>
      </c>
      <c r="G163">
        <v>3</v>
      </c>
      <c r="H163">
        <v>3</v>
      </c>
      <c r="I163">
        <v>4</v>
      </c>
      <c r="J163">
        <v>2</v>
      </c>
    </row>
    <row r="164" spans="1:10" x14ac:dyDescent="0.25">
      <c r="A164" t="s">
        <v>25</v>
      </c>
      <c r="B164" t="s">
        <v>181</v>
      </c>
      <c r="C164">
        <v>2</v>
      </c>
      <c r="D164" t="s">
        <v>542</v>
      </c>
      <c r="E164">
        <v>5</v>
      </c>
      <c r="F164">
        <v>6</v>
      </c>
      <c r="G164">
        <v>1</v>
      </c>
      <c r="H164">
        <v>3</v>
      </c>
      <c r="I164">
        <v>1</v>
      </c>
      <c r="J164">
        <v>0</v>
      </c>
    </row>
    <row r="165" spans="1:10" x14ac:dyDescent="0.25">
      <c r="A165" t="s">
        <v>25</v>
      </c>
      <c r="B165" t="s">
        <v>181</v>
      </c>
      <c r="C165">
        <v>3</v>
      </c>
      <c r="D165" t="s">
        <v>542</v>
      </c>
      <c r="E165">
        <v>1</v>
      </c>
      <c r="F165">
        <v>2</v>
      </c>
      <c r="G165">
        <v>3</v>
      </c>
      <c r="H165">
        <v>5</v>
      </c>
      <c r="I165">
        <v>6</v>
      </c>
      <c r="J165">
        <v>0</v>
      </c>
    </row>
    <row r="166" spans="1:10" x14ac:dyDescent="0.25">
      <c r="A166" t="s">
        <v>25</v>
      </c>
      <c r="B166" t="s">
        <v>181</v>
      </c>
      <c r="C166">
        <v>3</v>
      </c>
      <c r="D166" t="s">
        <v>542</v>
      </c>
      <c r="E166">
        <v>2</v>
      </c>
      <c r="F166">
        <v>40</v>
      </c>
      <c r="G166">
        <v>1</v>
      </c>
      <c r="H166">
        <v>10</v>
      </c>
      <c r="I166">
        <v>3</v>
      </c>
      <c r="J166">
        <v>30</v>
      </c>
    </row>
    <row r="167" spans="1:10" x14ac:dyDescent="0.25">
      <c r="A167" t="s">
        <v>25</v>
      </c>
      <c r="B167" t="s">
        <v>181</v>
      </c>
      <c r="C167">
        <v>3</v>
      </c>
      <c r="D167" t="s">
        <v>542</v>
      </c>
      <c r="E167">
        <v>3</v>
      </c>
      <c r="F167">
        <v>23</v>
      </c>
      <c r="G167">
        <v>5</v>
      </c>
      <c r="H167">
        <v>4</v>
      </c>
      <c r="I167">
        <v>3</v>
      </c>
    </row>
    <row r="168" spans="1:10" x14ac:dyDescent="0.25">
      <c r="A168" t="s">
        <v>25</v>
      </c>
      <c r="B168" t="s">
        <v>181</v>
      </c>
      <c r="C168">
        <v>3</v>
      </c>
      <c r="D168" t="s">
        <v>542</v>
      </c>
      <c r="E168">
        <v>4</v>
      </c>
      <c r="F168">
        <v>3</v>
      </c>
      <c r="G168">
        <v>1</v>
      </c>
      <c r="H168">
        <v>3</v>
      </c>
      <c r="I168">
        <v>2</v>
      </c>
      <c r="J168">
        <v>1</v>
      </c>
    </row>
    <row r="169" spans="1:10" x14ac:dyDescent="0.25">
      <c r="A169" t="s">
        <v>25</v>
      </c>
      <c r="B169" t="s">
        <v>181</v>
      </c>
      <c r="C169">
        <v>3</v>
      </c>
      <c r="D169" t="s">
        <v>542</v>
      </c>
      <c r="E169">
        <v>5</v>
      </c>
      <c r="F169">
        <v>50</v>
      </c>
      <c r="G169">
        <v>4</v>
      </c>
      <c r="H169">
        <v>2</v>
      </c>
      <c r="I169">
        <v>0</v>
      </c>
      <c r="J169">
        <v>30</v>
      </c>
    </row>
    <row r="170" spans="1:10" x14ac:dyDescent="0.25">
      <c r="A170" t="s">
        <v>25</v>
      </c>
      <c r="B170" t="s">
        <v>181</v>
      </c>
      <c r="C170">
        <v>4</v>
      </c>
      <c r="D170" t="s">
        <v>542</v>
      </c>
      <c r="E170">
        <v>1</v>
      </c>
      <c r="F170">
        <v>1</v>
      </c>
      <c r="G170">
        <v>3</v>
      </c>
      <c r="H170">
        <v>1</v>
      </c>
      <c r="I170">
        <v>16</v>
      </c>
      <c r="J170">
        <v>9</v>
      </c>
    </row>
    <row r="171" spans="1:10" x14ac:dyDescent="0.25">
      <c r="A171" t="s">
        <v>25</v>
      </c>
      <c r="B171" t="s">
        <v>181</v>
      </c>
      <c r="C171">
        <v>4</v>
      </c>
      <c r="D171" t="s">
        <v>542</v>
      </c>
      <c r="E171">
        <v>2</v>
      </c>
      <c r="F171">
        <v>45</v>
      </c>
      <c r="G171">
        <v>1</v>
      </c>
      <c r="H171">
        <v>9</v>
      </c>
      <c r="I171">
        <v>0</v>
      </c>
      <c r="J171">
        <v>8</v>
      </c>
    </row>
    <row r="172" spans="1:10" x14ac:dyDescent="0.25">
      <c r="A172" t="s">
        <v>25</v>
      </c>
      <c r="B172" t="s">
        <v>181</v>
      </c>
      <c r="C172">
        <v>4</v>
      </c>
      <c r="D172" t="s">
        <v>542</v>
      </c>
      <c r="E172">
        <v>3</v>
      </c>
      <c r="F172">
        <v>1</v>
      </c>
      <c r="G172">
        <v>9</v>
      </c>
      <c r="H172">
        <v>6</v>
      </c>
      <c r="I172">
        <v>0</v>
      </c>
      <c r="J172">
        <v>0</v>
      </c>
    </row>
    <row r="173" spans="1:10" x14ac:dyDescent="0.25">
      <c r="A173" t="s">
        <v>25</v>
      </c>
      <c r="B173" t="s">
        <v>181</v>
      </c>
      <c r="C173">
        <v>4</v>
      </c>
      <c r="D173" t="s">
        <v>542</v>
      </c>
      <c r="E173">
        <v>4</v>
      </c>
      <c r="F173">
        <v>1</v>
      </c>
      <c r="G173">
        <v>20</v>
      </c>
      <c r="H173">
        <v>4</v>
      </c>
      <c r="I173">
        <v>36</v>
      </c>
      <c r="J173">
        <v>45</v>
      </c>
    </row>
    <row r="174" spans="1:10" x14ac:dyDescent="0.25">
      <c r="A174" t="s">
        <v>25</v>
      </c>
      <c r="B174" t="s">
        <v>181</v>
      </c>
      <c r="C174">
        <v>4</v>
      </c>
      <c r="D174" t="s">
        <v>542</v>
      </c>
      <c r="E174">
        <v>5</v>
      </c>
      <c r="F174">
        <v>10</v>
      </c>
      <c r="G174">
        <v>3</v>
      </c>
      <c r="H174">
        <v>18</v>
      </c>
      <c r="I174">
        <v>15</v>
      </c>
      <c r="J174">
        <v>1</v>
      </c>
    </row>
    <row r="175" spans="1:10" x14ac:dyDescent="0.25">
      <c r="A175" t="s">
        <v>25</v>
      </c>
      <c r="B175" t="s">
        <v>181</v>
      </c>
      <c r="C175">
        <v>5</v>
      </c>
      <c r="D175" t="s">
        <v>542</v>
      </c>
      <c r="E175">
        <v>1</v>
      </c>
      <c r="F175">
        <v>1</v>
      </c>
      <c r="G175">
        <v>4</v>
      </c>
      <c r="H175">
        <v>38</v>
      </c>
      <c r="I175">
        <v>2</v>
      </c>
      <c r="J175">
        <v>8</v>
      </c>
    </row>
    <row r="176" spans="1:10" x14ac:dyDescent="0.25">
      <c r="A176" t="s">
        <v>25</v>
      </c>
      <c r="B176" t="s">
        <v>181</v>
      </c>
      <c r="C176">
        <v>5</v>
      </c>
      <c r="D176" t="s">
        <v>542</v>
      </c>
      <c r="E176">
        <v>2</v>
      </c>
      <c r="F176">
        <v>0</v>
      </c>
      <c r="G176">
        <v>0</v>
      </c>
      <c r="H176">
        <v>12</v>
      </c>
      <c r="I176">
        <v>30</v>
      </c>
      <c r="J176">
        <v>4</v>
      </c>
    </row>
    <row r="177" spans="1:11" x14ac:dyDescent="0.25">
      <c r="A177" t="s">
        <v>25</v>
      </c>
      <c r="B177" t="s">
        <v>181</v>
      </c>
      <c r="C177">
        <v>5</v>
      </c>
      <c r="D177" t="s">
        <v>542</v>
      </c>
      <c r="E177">
        <v>5</v>
      </c>
      <c r="F177">
        <v>4</v>
      </c>
      <c r="G177">
        <v>15</v>
      </c>
      <c r="H177">
        <v>5</v>
      </c>
      <c r="I177">
        <v>9</v>
      </c>
      <c r="J177">
        <v>3</v>
      </c>
    </row>
    <row r="178" spans="1:11" x14ac:dyDescent="0.25">
      <c r="A178" t="s">
        <v>25</v>
      </c>
      <c r="B178" t="s">
        <v>98</v>
      </c>
      <c r="C178">
        <v>1</v>
      </c>
      <c r="D178" t="s">
        <v>542</v>
      </c>
      <c r="E178">
        <v>1</v>
      </c>
      <c r="F178">
        <v>3</v>
      </c>
      <c r="G178">
        <v>4</v>
      </c>
      <c r="H178">
        <v>2</v>
      </c>
      <c r="I178">
        <v>11</v>
      </c>
      <c r="J178">
        <v>8</v>
      </c>
    </row>
    <row r="179" spans="1:11" x14ac:dyDescent="0.25">
      <c r="A179" t="s">
        <v>25</v>
      </c>
      <c r="B179" t="s">
        <v>98</v>
      </c>
      <c r="C179">
        <v>1</v>
      </c>
      <c r="D179" t="s">
        <v>542</v>
      </c>
      <c r="E179">
        <v>2</v>
      </c>
      <c r="F179">
        <v>4</v>
      </c>
      <c r="G179">
        <v>2</v>
      </c>
      <c r="H179">
        <v>2</v>
      </c>
      <c r="I179">
        <v>4</v>
      </c>
      <c r="J179">
        <v>4</v>
      </c>
    </row>
    <row r="180" spans="1:11" x14ac:dyDescent="0.25">
      <c r="A180" t="s">
        <v>25</v>
      </c>
      <c r="B180" t="s">
        <v>98</v>
      </c>
      <c r="C180">
        <v>2</v>
      </c>
      <c r="D180" t="s">
        <v>542</v>
      </c>
      <c r="E180">
        <v>2</v>
      </c>
      <c r="F180">
        <v>9</v>
      </c>
      <c r="G180">
        <v>3</v>
      </c>
      <c r="H180">
        <v>1</v>
      </c>
      <c r="I180">
        <v>13</v>
      </c>
      <c r="J180">
        <v>1</v>
      </c>
    </row>
    <row r="181" spans="1:11" x14ac:dyDescent="0.25">
      <c r="A181" t="s">
        <v>25</v>
      </c>
      <c r="B181" t="s">
        <v>98</v>
      </c>
      <c r="C181">
        <v>2</v>
      </c>
      <c r="D181" t="s">
        <v>542</v>
      </c>
      <c r="E181">
        <v>6</v>
      </c>
      <c r="F181">
        <v>7</v>
      </c>
      <c r="G181">
        <v>3</v>
      </c>
      <c r="H181">
        <v>2</v>
      </c>
      <c r="I181">
        <v>7</v>
      </c>
      <c r="J181">
        <v>6</v>
      </c>
      <c r="K181" t="s">
        <v>639</v>
      </c>
    </row>
    <row r="182" spans="1:11" x14ac:dyDescent="0.25">
      <c r="A182" t="s">
        <v>25</v>
      </c>
      <c r="B182" t="s">
        <v>98</v>
      </c>
      <c r="C182">
        <v>2</v>
      </c>
      <c r="D182" t="s">
        <v>542</v>
      </c>
      <c r="E182">
        <v>7</v>
      </c>
      <c r="F182">
        <v>8</v>
      </c>
      <c r="G182">
        <v>1</v>
      </c>
      <c r="H182">
        <v>2</v>
      </c>
      <c r="I182">
        <v>10</v>
      </c>
      <c r="J182">
        <v>15</v>
      </c>
      <c r="K182" t="s">
        <v>639</v>
      </c>
    </row>
    <row r="183" spans="1:11" x14ac:dyDescent="0.25">
      <c r="A183" t="s">
        <v>25</v>
      </c>
      <c r="B183" t="s">
        <v>98</v>
      </c>
      <c r="C183">
        <v>3</v>
      </c>
      <c r="D183" t="s">
        <v>542</v>
      </c>
      <c r="E183">
        <v>1</v>
      </c>
      <c r="F183">
        <v>1</v>
      </c>
      <c r="G183">
        <v>1</v>
      </c>
      <c r="H183">
        <v>2</v>
      </c>
      <c r="I183">
        <v>1</v>
      </c>
      <c r="J183">
        <v>1</v>
      </c>
    </row>
    <row r="184" spans="1:11" x14ac:dyDescent="0.25">
      <c r="A184" t="s">
        <v>25</v>
      </c>
      <c r="B184" t="s">
        <v>98</v>
      </c>
      <c r="C184">
        <v>3</v>
      </c>
      <c r="D184" t="s">
        <v>542</v>
      </c>
      <c r="E184">
        <v>2</v>
      </c>
      <c r="F184">
        <v>9</v>
      </c>
      <c r="G184">
        <v>7</v>
      </c>
      <c r="H184">
        <v>2</v>
      </c>
      <c r="I184">
        <v>2</v>
      </c>
      <c r="J184">
        <v>4</v>
      </c>
    </row>
    <row r="185" spans="1:11" x14ac:dyDescent="0.25">
      <c r="A185" t="s">
        <v>25</v>
      </c>
      <c r="B185" t="s">
        <v>98</v>
      </c>
      <c r="C185">
        <v>3</v>
      </c>
      <c r="D185" t="s">
        <v>542</v>
      </c>
      <c r="E185">
        <v>4</v>
      </c>
      <c r="F185">
        <v>1</v>
      </c>
      <c r="G185">
        <v>1</v>
      </c>
      <c r="H185">
        <v>1</v>
      </c>
      <c r="I185">
        <v>1</v>
      </c>
      <c r="J185">
        <v>2</v>
      </c>
    </row>
    <row r="186" spans="1:11" x14ac:dyDescent="0.25">
      <c r="A186" t="s">
        <v>25</v>
      </c>
      <c r="B186" t="s">
        <v>98</v>
      </c>
      <c r="C186">
        <v>3</v>
      </c>
      <c r="D186" t="s">
        <v>542</v>
      </c>
      <c r="E186">
        <v>5</v>
      </c>
      <c r="F186">
        <v>3</v>
      </c>
      <c r="G186">
        <v>1</v>
      </c>
      <c r="H186">
        <v>4</v>
      </c>
      <c r="I186">
        <v>1</v>
      </c>
      <c r="J186">
        <v>1</v>
      </c>
    </row>
    <row r="187" spans="1:11" x14ac:dyDescent="0.25">
      <c r="A187" t="s">
        <v>25</v>
      </c>
      <c r="B187" t="s">
        <v>98</v>
      </c>
      <c r="C187">
        <v>4</v>
      </c>
      <c r="D187" t="s">
        <v>542</v>
      </c>
      <c r="E187">
        <v>1</v>
      </c>
      <c r="F187">
        <v>2</v>
      </c>
      <c r="G187">
        <v>1</v>
      </c>
      <c r="H187">
        <v>1</v>
      </c>
      <c r="I187">
        <v>2</v>
      </c>
      <c r="J187">
        <v>1</v>
      </c>
    </row>
    <row r="188" spans="1:11" x14ac:dyDescent="0.25">
      <c r="A188" t="s">
        <v>25</v>
      </c>
      <c r="B188" t="s">
        <v>98</v>
      </c>
      <c r="C188">
        <v>4</v>
      </c>
      <c r="D188" t="s">
        <v>542</v>
      </c>
      <c r="E188">
        <v>2</v>
      </c>
      <c r="F188">
        <v>2</v>
      </c>
      <c r="G188">
        <v>10</v>
      </c>
      <c r="H188">
        <v>2</v>
      </c>
      <c r="I188">
        <v>1</v>
      </c>
      <c r="J188">
        <v>2</v>
      </c>
    </row>
    <row r="189" spans="1:11" x14ac:dyDescent="0.25">
      <c r="A189" t="s">
        <v>25</v>
      </c>
      <c r="B189" t="s">
        <v>98</v>
      </c>
      <c r="C189">
        <v>4</v>
      </c>
      <c r="D189" t="s">
        <v>542</v>
      </c>
      <c r="E189">
        <v>3</v>
      </c>
      <c r="F189">
        <v>10</v>
      </c>
      <c r="G189">
        <v>2</v>
      </c>
      <c r="H189">
        <v>10</v>
      </c>
      <c r="I189">
        <v>3</v>
      </c>
      <c r="J189">
        <v>2</v>
      </c>
    </row>
    <row r="190" spans="1:11" x14ac:dyDescent="0.25">
      <c r="A190" t="s">
        <v>25</v>
      </c>
      <c r="B190" t="s">
        <v>98</v>
      </c>
      <c r="C190">
        <v>4</v>
      </c>
      <c r="D190" t="s">
        <v>542</v>
      </c>
      <c r="E190">
        <v>4</v>
      </c>
      <c r="F190">
        <v>1</v>
      </c>
      <c r="G190">
        <v>1</v>
      </c>
      <c r="H190">
        <v>2</v>
      </c>
      <c r="I190">
        <v>1</v>
      </c>
      <c r="J190">
        <v>7</v>
      </c>
    </row>
    <row r="191" spans="1:11" x14ac:dyDescent="0.25">
      <c r="A191" t="s">
        <v>25</v>
      </c>
      <c r="B191" t="s">
        <v>98</v>
      </c>
      <c r="C191">
        <v>4</v>
      </c>
      <c r="D191" t="s">
        <v>542</v>
      </c>
      <c r="E191">
        <v>5</v>
      </c>
      <c r="F191">
        <v>20</v>
      </c>
      <c r="G191">
        <v>35</v>
      </c>
      <c r="H191">
        <v>5</v>
      </c>
      <c r="I191">
        <v>13</v>
      </c>
      <c r="J191">
        <v>2</v>
      </c>
    </row>
    <row r="192" spans="1:11" x14ac:dyDescent="0.25">
      <c r="A192" t="s">
        <v>25</v>
      </c>
      <c r="B192" t="s">
        <v>98</v>
      </c>
      <c r="C192">
        <v>5</v>
      </c>
      <c r="D192" t="s">
        <v>542</v>
      </c>
      <c r="E192">
        <v>1</v>
      </c>
      <c r="F192">
        <v>2</v>
      </c>
      <c r="G192">
        <v>29</v>
      </c>
      <c r="H192">
        <v>1</v>
      </c>
      <c r="I192">
        <v>1</v>
      </c>
    </row>
    <row r="193" spans="1:10" x14ac:dyDescent="0.25">
      <c r="A193" t="s">
        <v>25</v>
      </c>
      <c r="B193" t="s">
        <v>98</v>
      </c>
      <c r="C193">
        <v>5</v>
      </c>
      <c r="D193" t="s">
        <v>542</v>
      </c>
      <c r="E193">
        <v>2</v>
      </c>
      <c r="F193">
        <v>3</v>
      </c>
      <c r="G193">
        <v>3</v>
      </c>
      <c r="H193">
        <v>4</v>
      </c>
      <c r="I193">
        <v>6</v>
      </c>
      <c r="J193">
        <v>0</v>
      </c>
    </row>
    <row r="194" spans="1:10" x14ac:dyDescent="0.25">
      <c r="A194" t="s">
        <v>25</v>
      </c>
      <c r="B194" t="s">
        <v>98</v>
      </c>
      <c r="C194">
        <v>5</v>
      </c>
      <c r="D194" t="s">
        <v>542</v>
      </c>
      <c r="E194">
        <v>3</v>
      </c>
      <c r="F194">
        <v>2</v>
      </c>
      <c r="G194">
        <v>9</v>
      </c>
      <c r="H194">
        <v>4</v>
      </c>
      <c r="I194">
        <v>15</v>
      </c>
      <c r="J194">
        <v>7</v>
      </c>
    </row>
    <row r="195" spans="1:10" x14ac:dyDescent="0.25">
      <c r="A195" t="s">
        <v>25</v>
      </c>
      <c r="B195" t="s">
        <v>98</v>
      </c>
      <c r="C195">
        <v>5</v>
      </c>
      <c r="D195" t="s">
        <v>542</v>
      </c>
      <c r="E195">
        <v>4</v>
      </c>
      <c r="F195">
        <v>2</v>
      </c>
      <c r="G195">
        <v>7</v>
      </c>
      <c r="H195">
        <v>2</v>
      </c>
      <c r="I195">
        <v>3</v>
      </c>
      <c r="J195">
        <v>3</v>
      </c>
    </row>
    <row r="196" spans="1:10" x14ac:dyDescent="0.25">
      <c r="A196" t="s">
        <v>25</v>
      </c>
      <c r="B196" t="s">
        <v>98</v>
      </c>
      <c r="C196">
        <v>5</v>
      </c>
      <c r="D196" t="s">
        <v>542</v>
      </c>
      <c r="E196">
        <v>5</v>
      </c>
      <c r="F196">
        <v>3</v>
      </c>
      <c r="G196">
        <v>3</v>
      </c>
      <c r="H196">
        <v>2</v>
      </c>
      <c r="I196">
        <v>2</v>
      </c>
      <c r="J196">
        <v>4</v>
      </c>
    </row>
    <row r="197" spans="1:10" x14ac:dyDescent="0.25">
      <c r="A197" t="s">
        <v>25</v>
      </c>
      <c r="B197" t="s">
        <v>26</v>
      </c>
      <c r="C197">
        <v>1</v>
      </c>
      <c r="D197" t="s">
        <v>542</v>
      </c>
      <c r="E197">
        <v>1</v>
      </c>
      <c r="F197">
        <v>4</v>
      </c>
      <c r="G197">
        <v>1</v>
      </c>
      <c r="H197">
        <v>0</v>
      </c>
      <c r="I197">
        <v>15</v>
      </c>
      <c r="J197">
        <v>1</v>
      </c>
    </row>
    <row r="198" spans="1:10" x14ac:dyDescent="0.25">
      <c r="A198" t="s">
        <v>25</v>
      </c>
      <c r="B198" t="s">
        <v>26</v>
      </c>
      <c r="C198">
        <v>1</v>
      </c>
      <c r="D198" t="s">
        <v>542</v>
      </c>
      <c r="E198">
        <v>2</v>
      </c>
      <c r="F198">
        <v>2</v>
      </c>
      <c r="G198">
        <v>3</v>
      </c>
      <c r="H198">
        <v>27</v>
      </c>
      <c r="I198">
        <v>1</v>
      </c>
      <c r="J198">
        <v>0</v>
      </c>
    </row>
    <row r="199" spans="1:10" x14ac:dyDescent="0.25">
      <c r="A199" t="s">
        <v>25</v>
      </c>
      <c r="B199" t="s">
        <v>26</v>
      </c>
      <c r="C199">
        <v>1</v>
      </c>
      <c r="D199" t="s">
        <v>542</v>
      </c>
      <c r="E199">
        <v>3</v>
      </c>
      <c r="F199">
        <v>4</v>
      </c>
      <c r="G199">
        <v>1</v>
      </c>
      <c r="H199">
        <v>2</v>
      </c>
      <c r="I199">
        <v>2</v>
      </c>
      <c r="J199">
        <v>1</v>
      </c>
    </row>
    <row r="200" spans="1:10" x14ac:dyDescent="0.25">
      <c r="A200" t="s">
        <v>25</v>
      </c>
      <c r="B200" t="s">
        <v>26</v>
      </c>
      <c r="C200">
        <v>1</v>
      </c>
      <c r="D200" t="s">
        <v>542</v>
      </c>
      <c r="E200">
        <v>4</v>
      </c>
      <c r="F200">
        <v>1</v>
      </c>
      <c r="G200">
        <v>20</v>
      </c>
      <c r="H200">
        <v>1</v>
      </c>
      <c r="I200">
        <v>1</v>
      </c>
      <c r="J200">
        <v>0</v>
      </c>
    </row>
    <row r="201" spans="1:10" x14ac:dyDescent="0.25">
      <c r="A201" t="s">
        <v>25</v>
      </c>
      <c r="B201" t="s">
        <v>26</v>
      </c>
      <c r="C201">
        <v>1</v>
      </c>
      <c r="D201" t="s">
        <v>542</v>
      </c>
      <c r="E201">
        <v>5</v>
      </c>
      <c r="F201">
        <v>7</v>
      </c>
      <c r="G201">
        <v>35</v>
      </c>
      <c r="H201">
        <v>2</v>
      </c>
      <c r="I201">
        <v>1</v>
      </c>
      <c r="J201">
        <v>5</v>
      </c>
    </row>
    <row r="202" spans="1:10" x14ac:dyDescent="0.25">
      <c r="A202" t="s">
        <v>25</v>
      </c>
      <c r="B202" t="s">
        <v>26</v>
      </c>
      <c r="C202">
        <v>2</v>
      </c>
      <c r="D202" t="s">
        <v>542</v>
      </c>
      <c r="E202">
        <v>1</v>
      </c>
      <c r="F202">
        <v>0</v>
      </c>
      <c r="G202">
        <v>1</v>
      </c>
      <c r="H202">
        <v>1</v>
      </c>
      <c r="I202">
        <v>8</v>
      </c>
      <c r="J202">
        <v>7</v>
      </c>
    </row>
    <row r="203" spans="1:10" x14ac:dyDescent="0.25">
      <c r="A203" t="s">
        <v>25</v>
      </c>
      <c r="B203" t="s">
        <v>26</v>
      </c>
      <c r="C203">
        <v>2</v>
      </c>
      <c r="D203" t="s">
        <v>542</v>
      </c>
      <c r="E203">
        <v>2</v>
      </c>
      <c r="F203">
        <v>0</v>
      </c>
      <c r="G203">
        <v>4</v>
      </c>
      <c r="H203">
        <v>1</v>
      </c>
      <c r="I203">
        <v>1</v>
      </c>
      <c r="J203">
        <v>3</v>
      </c>
    </row>
    <row r="204" spans="1:10" x14ac:dyDescent="0.25">
      <c r="A204" t="s">
        <v>25</v>
      </c>
      <c r="B204" t="s">
        <v>26</v>
      </c>
      <c r="C204">
        <v>2</v>
      </c>
      <c r="D204" t="s">
        <v>542</v>
      </c>
      <c r="E204">
        <v>3</v>
      </c>
      <c r="F204">
        <v>1</v>
      </c>
      <c r="G204">
        <v>1</v>
      </c>
      <c r="H204">
        <v>4</v>
      </c>
      <c r="I204">
        <v>3</v>
      </c>
      <c r="J204">
        <v>1</v>
      </c>
    </row>
    <row r="205" spans="1:10" x14ac:dyDescent="0.25">
      <c r="A205" t="s">
        <v>25</v>
      </c>
      <c r="B205" t="s">
        <v>26</v>
      </c>
      <c r="C205">
        <v>2</v>
      </c>
      <c r="D205" t="s">
        <v>542</v>
      </c>
      <c r="E205">
        <v>4</v>
      </c>
      <c r="F205">
        <v>0</v>
      </c>
      <c r="G205">
        <v>3</v>
      </c>
      <c r="H205">
        <v>1</v>
      </c>
      <c r="I205">
        <v>1</v>
      </c>
      <c r="J205">
        <v>13</v>
      </c>
    </row>
    <row r="206" spans="1:10" x14ac:dyDescent="0.25">
      <c r="A206" t="s">
        <v>25</v>
      </c>
      <c r="B206" t="s">
        <v>26</v>
      </c>
      <c r="C206">
        <v>2</v>
      </c>
      <c r="D206" t="s">
        <v>542</v>
      </c>
      <c r="E206">
        <v>5</v>
      </c>
      <c r="F206">
        <v>0</v>
      </c>
      <c r="G206">
        <v>1</v>
      </c>
      <c r="H206">
        <v>2</v>
      </c>
      <c r="I206">
        <v>17</v>
      </c>
      <c r="J206">
        <v>1</v>
      </c>
    </row>
    <row r="207" spans="1:10" x14ac:dyDescent="0.25">
      <c r="A207" t="s">
        <v>25</v>
      </c>
      <c r="B207" t="s">
        <v>26</v>
      </c>
      <c r="C207">
        <v>3</v>
      </c>
      <c r="D207" t="s">
        <v>542</v>
      </c>
      <c r="E207">
        <v>1</v>
      </c>
      <c r="F207">
        <v>3</v>
      </c>
      <c r="G207">
        <v>0</v>
      </c>
      <c r="H207">
        <v>11</v>
      </c>
      <c r="I207">
        <v>1</v>
      </c>
      <c r="J207">
        <v>0</v>
      </c>
    </row>
    <row r="208" spans="1:10" x14ac:dyDescent="0.25">
      <c r="A208" t="s">
        <v>25</v>
      </c>
      <c r="B208" t="s">
        <v>26</v>
      </c>
      <c r="C208">
        <v>3</v>
      </c>
      <c r="D208" t="s">
        <v>542</v>
      </c>
      <c r="E208">
        <v>3</v>
      </c>
      <c r="F208">
        <v>7</v>
      </c>
      <c r="G208">
        <v>3</v>
      </c>
      <c r="H208">
        <v>1</v>
      </c>
      <c r="I208">
        <v>7</v>
      </c>
      <c r="J208">
        <v>35</v>
      </c>
    </row>
    <row r="209" spans="1:11" x14ac:dyDescent="0.25">
      <c r="A209" t="s">
        <v>25</v>
      </c>
      <c r="B209" t="s">
        <v>26</v>
      </c>
      <c r="C209">
        <v>3</v>
      </c>
      <c r="D209" t="s">
        <v>542</v>
      </c>
      <c r="E209">
        <v>4</v>
      </c>
      <c r="F209">
        <v>2</v>
      </c>
      <c r="G209">
        <v>3</v>
      </c>
      <c r="H209">
        <v>4</v>
      </c>
      <c r="I209">
        <v>1</v>
      </c>
      <c r="J209">
        <v>6</v>
      </c>
    </row>
    <row r="210" spans="1:11" x14ac:dyDescent="0.25">
      <c r="A210" t="s">
        <v>25</v>
      </c>
      <c r="B210" t="s">
        <v>26</v>
      </c>
      <c r="C210">
        <v>3</v>
      </c>
      <c r="D210" t="s">
        <v>542</v>
      </c>
      <c r="E210">
        <v>5</v>
      </c>
      <c r="F210">
        <v>3</v>
      </c>
      <c r="G210">
        <v>5</v>
      </c>
      <c r="H210">
        <v>5</v>
      </c>
      <c r="I210">
        <v>1</v>
      </c>
      <c r="J210">
        <v>1</v>
      </c>
    </row>
    <row r="211" spans="1:11" x14ac:dyDescent="0.25">
      <c r="A211" t="s">
        <v>25</v>
      </c>
      <c r="B211" t="s">
        <v>26</v>
      </c>
      <c r="C211">
        <v>4</v>
      </c>
      <c r="D211" t="s">
        <v>542</v>
      </c>
      <c r="E211">
        <v>5</v>
      </c>
      <c r="F211">
        <v>10</v>
      </c>
      <c r="G211">
        <v>0</v>
      </c>
      <c r="H211">
        <v>6</v>
      </c>
      <c r="I211">
        <v>0</v>
      </c>
      <c r="J211">
        <v>1</v>
      </c>
    </row>
    <row r="212" spans="1:11" x14ac:dyDescent="0.25">
      <c r="A212" t="s">
        <v>25</v>
      </c>
      <c r="B212" t="s">
        <v>26</v>
      </c>
      <c r="C212">
        <v>4</v>
      </c>
      <c r="D212" t="s">
        <v>542</v>
      </c>
      <c r="E212">
        <v>6</v>
      </c>
      <c r="F212">
        <v>5</v>
      </c>
      <c r="G212">
        <v>25</v>
      </c>
      <c r="H212">
        <v>33</v>
      </c>
      <c r="I212">
        <v>3</v>
      </c>
      <c r="J212">
        <v>2</v>
      </c>
    </row>
    <row r="213" spans="1:11" x14ac:dyDescent="0.25">
      <c r="A213" t="s">
        <v>25</v>
      </c>
      <c r="B213" t="s">
        <v>26</v>
      </c>
      <c r="C213">
        <v>4</v>
      </c>
      <c r="D213" t="s">
        <v>542</v>
      </c>
      <c r="E213">
        <v>7</v>
      </c>
      <c r="F213">
        <v>0</v>
      </c>
      <c r="G213">
        <v>28</v>
      </c>
      <c r="H213">
        <v>14</v>
      </c>
      <c r="I213">
        <v>9</v>
      </c>
      <c r="J213">
        <v>5</v>
      </c>
    </row>
    <row r="214" spans="1:11" x14ac:dyDescent="0.25">
      <c r="A214" t="s">
        <v>25</v>
      </c>
      <c r="B214" t="s">
        <v>26</v>
      </c>
      <c r="C214">
        <v>4</v>
      </c>
      <c r="D214" t="s">
        <v>542</v>
      </c>
      <c r="E214">
        <v>8</v>
      </c>
      <c r="F214">
        <v>2</v>
      </c>
      <c r="G214">
        <v>8</v>
      </c>
      <c r="H214">
        <v>4</v>
      </c>
      <c r="I214">
        <v>2</v>
      </c>
      <c r="J214">
        <v>2</v>
      </c>
    </row>
    <row r="215" spans="1:11" x14ac:dyDescent="0.25">
      <c r="A215" t="s">
        <v>25</v>
      </c>
      <c r="B215" t="s">
        <v>26</v>
      </c>
      <c r="C215">
        <v>4</v>
      </c>
      <c r="D215" t="s">
        <v>542</v>
      </c>
      <c r="E215">
        <v>9</v>
      </c>
      <c r="F215">
        <v>9</v>
      </c>
      <c r="G215">
        <v>9</v>
      </c>
      <c r="H215">
        <v>9</v>
      </c>
      <c r="I215">
        <v>9</v>
      </c>
      <c r="J215">
        <v>16</v>
      </c>
    </row>
    <row r="216" spans="1:11" x14ac:dyDescent="0.25">
      <c r="A216" t="s">
        <v>25</v>
      </c>
      <c r="B216" t="s">
        <v>26</v>
      </c>
      <c r="C216">
        <v>5</v>
      </c>
      <c r="D216" t="s">
        <v>542</v>
      </c>
      <c r="E216">
        <v>3</v>
      </c>
      <c r="F216">
        <v>1</v>
      </c>
      <c r="G216">
        <v>2</v>
      </c>
      <c r="H216">
        <v>5</v>
      </c>
      <c r="I216">
        <v>2</v>
      </c>
      <c r="J216">
        <v>2</v>
      </c>
    </row>
    <row r="217" spans="1:11" x14ac:dyDescent="0.25">
      <c r="A217" t="s">
        <v>25</v>
      </c>
      <c r="B217" t="s">
        <v>26</v>
      </c>
      <c r="C217">
        <v>5</v>
      </c>
      <c r="D217" t="s">
        <v>542</v>
      </c>
      <c r="E217">
        <v>4</v>
      </c>
      <c r="F217">
        <v>2</v>
      </c>
      <c r="G217">
        <v>2</v>
      </c>
      <c r="H217">
        <v>3</v>
      </c>
      <c r="I217">
        <v>9</v>
      </c>
      <c r="J217">
        <v>14</v>
      </c>
    </row>
    <row r="218" spans="1:11" x14ac:dyDescent="0.25">
      <c r="A218" t="s">
        <v>25</v>
      </c>
      <c r="B218" t="s">
        <v>26</v>
      </c>
      <c r="C218">
        <v>5</v>
      </c>
      <c r="D218" t="s">
        <v>542</v>
      </c>
      <c r="E218">
        <v>5</v>
      </c>
      <c r="F218">
        <v>4</v>
      </c>
      <c r="G218">
        <v>4</v>
      </c>
      <c r="H218">
        <v>12</v>
      </c>
      <c r="I218">
        <v>12</v>
      </c>
      <c r="K218" t="s">
        <v>642</v>
      </c>
    </row>
    <row r="219" spans="1:11" x14ac:dyDescent="0.25">
      <c r="A219" t="s">
        <v>25</v>
      </c>
      <c r="B219" t="s">
        <v>26</v>
      </c>
      <c r="C219">
        <v>5</v>
      </c>
      <c r="D219" t="s">
        <v>542</v>
      </c>
      <c r="E219">
        <v>6</v>
      </c>
      <c r="F219">
        <v>3</v>
      </c>
      <c r="G219">
        <v>2</v>
      </c>
      <c r="H219">
        <v>2</v>
      </c>
      <c r="I219">
        <v>6</v>
      </c>
      <c r="J219">
        <v>1</v>
      </c>
    </row>
    <row r="220" spans="1:11" x14ac:dyDescent="0.25">
      <c r="A220" t="s">
        <v>25</v>
      </c>
      <c r="B220" t="s">
        <v>26</v>
      </c>
      <c r="C220">
        <v>5</v>
      </c>
      <c r="D220" t="s">
        <v>542</v>
      </c>
      <c r="E220">
        <v>7</v>
      </c>
      <c r="F220">
        <v>2</v>
      </c>
      <c r="G220">
        <v>2</v>
      </c>
      <c r="H220">
        <v>6</v>
      </c>
      <c r="I220">
        <v>3</v>
      </c>
      <c r="J22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254</v>
      </c>
      <c r="B1" t="s">
        <v>255</v>
      </c>
      <c r="C1" t="s">
        <v>256</v>
      </c>
      <c r="D1" t="s">
        <v>257</v>
      </c>
      <c r="E1" t="s">
        <v>258</v>
      </c>
      <c r="F1" t="s">
        <v>259</v>
      </c>
      <c r="G1" t="s">
        <v>260</v>
      </c>
      <c r="H1" t="s">
        <v>262</v>
      </c>
      <c r="I1" t="s">
        <v>263</v>
      </c>
      <c r="J1" t="s">
        <v>264</v>
      </c>
      <c r="K1" t="s">
        <v>265</v>
      </c>
      <c r="L1" t="s">
        <v>266</v>
      </c>
      <c r="M1" t="s">
        <v>267</v>
      </c>
      <c r="N1" t="s">
        <v>5</v>
      </c>
      <c r="O1" t="s">
        <v>6</v>
      </c>
      <c r="P1" t="s">
        <v>268</v>
      </c>
      <c r="Q1" t="s">
        <v>406</v>
      </c>
      <c r="R1" t="s">
        <v>261</v>
      </c>
    </row>
    <row r="2" spans="1:18" x14ac:dyDescent="0.25">
      <c r="A2" t="s">
        <v>479</v>
      </c>
      <c r="B2" s="6">
        <v>45072.471192129633</v>
      </c>
      <c r="C2">
        <v>-26.554616339999999</v>
      </c>
      <c r="D2">
        <v>153.06688797000001</v>
      </c>
      <c r="E2">
        <v>44.601999999999997</v>
      </c>
      <c r="F2">
        <v>7062891.8030000003</v>
      </c>
      <c r="G2">
        <v>506662.24800000002</v>
      </c>
      <c r="H2" t="s">
        <v>364</v>
      </c>
      <c r="I2">
        <v>3.3000000000000002E-2</v>
      </c>
      <c r="J2">
        <v>7.8E-2</v>
      </c>
      <c r="K2">
        <v>1.8</v>
      </c>
      <c r="L2">
        <v>15</v>
      </c>
      <c r="M2" t="s">
        <v>373</v>
      </c>
      <c r="N2" t="s">
        <v>374</v>
      </c>
      <c r="O2">
        <v>1</v>
      </c>
      <c r="P2" t="s">
        <v>480</v>
      </c>
      <c r="Q2" t="str">
        <f>_xlfn.CONCAT(N2,O2)</f>
        <v>CCW1</v>
      </c>
      <c r="R2">
        <v>0.32100000000000001</v>
      </c>
    </row>
    <row r="3" spans="1:18" x14ac:dyDescent="0.25">
      <c r="A3" t="s">
        <v>481</v>
      </c>
      <c r="B3" s="6">
        <v>45072.508773148147</v>
      </c>
      <c r="C3">
        <v>-26.554933890000001</v>
      </c>
      <c r="D3">
        <v>153.06673534999999</v>
      </c>
      <c r="E3">
        <v>44.51</v>
      </c>
      <c r="F3">
        <v>7062856.6409999998</v>
      </c>
      <c r="G3">
        <v>506647.02799999999</v>
      </c>
      <c r="H3" t="s">
        <v>364</v>
      </c>
      <c r="I3">
        <v>2.1000000000000001E-2</v>
      </c>
      <c r="J3">
        <v>5.8999999999999997E-2</v>
      </c>
      <c r="K3">
        <v>1.4</v>
      </c>
      <c r="L3">
        <v>17</v>
      </c>
      <c r="M3" t="s">
        <v>373</v>
      </c>
      <c r="N3" t="s">
        <v>374</v>
      </c>
      <c r="O3">
        <v>2</v>
      </c>
      <c r="P3" t="s">
        <v>480</v>
      </c>
      <c r="Q3" t="str">
        <f t="shared" ref="Q3:Q50" si="0">_xlfn.CONCAT(N3,O3)</f>
        <v>CCW2</v>
      </c>
      <c r="R3">
        <v>0.22900000000000001</v>
      </c>
    </row>
    <row r="4" spans="1:18" x14ac:dyDescent="0.25">
      <c r="A4" s="7" t="s">
        <v>482</v>
      </c>
      <c r="B4" s="8">
        <v>45072.178587962961</v>
      </c>
      <c r="C4" s="7">
        <v>-26.557829000000002</v>
      </c>
      <c r="D4" s="7">
        <v>153.06493599999999</v>
      </c>
      <c r="E4" s="7">
        <v>0.750000059604645</v>
      </c>
      <c r="F4" s="7">
        <v>7062534.7024759604</v>
      </c>
      <c r="G4" s="7">
        <v>506467.03256139997</v>
      </c>
      <c r="M4" t="s">
        <v>386</v>
      </c>
      <c r="N4" t="s">
        <v>374</v>
      </c>
      <c r="O4">
        <v>3</v>
      </c>
      <c r="P4" t="s">
        <v>480</v>
      </c>
      <c r="Q4" t="str">
        <f t="shared" si="0"/>
        <v>CCW3</v>
      </c>
      <c r="R4" s="7">
        <v>0.59333342313766502</v>
      </c>
    </row>
    <row r="5" spans="1:18" x14ac:dyDescent="0.25">
      <c r="A5" s="7" t="s">
        <v>483</v>
      </c>
      <c r="B5" s="8">
        <v>45072.202037037037</v>
      </c>
      <c r="C5" s="7">
        <v>-26.557411999999999</v>
      </c>
      <c r="D5" s="7">
        <v>153.06485599999999</v>
      </c>
      <c r="E5" s="7">
        <v>0.52799999713897705</v>
      </c>
      <c r="F5" s="7">
        <v>7062580.8902288396</v>
      </c>
      <c r="G5" s="7">
        <v>506459.08790107799</v>
      </c>
      <c r="M5" t="s">
        <v>386</v>
      </c>
      <c r="N5" t="s">
        <v>374</v>
      </c>
      <c r="O5">
        <v>4</v>
      </c>
      <c r="P5" t="s">
        <v>480</v>
      </c>
      <c r="Q5" t="str">
        <f t="shared" si="0"/>
        <v>CCW4</v>
      </c>
      <c r="R5" s="7">
        <v>0.46000000834464999</v>
      </c>
    </row>
    <row r="6" spans="1:18" x14ac:dyDescent="0.25">
      <c r="A6" s="7" t="s">
        <v>484</v>
      </c>
      <c r="B6" s="8">
        <v>45072.224652777775</v>
      </c>
      <c r="C6" s="7">
        <v>-26.556902999999998</v>
      </c>
      <c r="D6" s="7">
        <v>153.06437099999999</v>
      </c>
      <c r="E6" s="7">
        <v>0.44400003552436801</v>
      </c>
      <c r="F6" s="7">
        <v>7062637.2875058996</v>
      </c>
      <c r="G6" s="7">
        <v>506410.80987476598</v>
      </c>
      <c r="M6" t="s">
        <v>386</v>
      </c>
      <c r="N6" t="s">
        <v>374</v>
      </c>
      <c r="O6">
        <v>5</v>
      </c>
      <c r="P6" t="s">
        <v>480</v>
      </c>
      <c r="Q6" t="str">
        <f t="shared" si="0"/>
        <v>CCW5</v>
      </c>
      <c r="R6" s="7">
        <v>0.28999999165535001</v>
      </c>
    </row>
    <row r="7" spans="1:18" x14ac:dyDescent="0.25">
      <c r="A7" t="s">
        <v>485</v>
      </c>
      <c r="B7" s="6">
        <v>45068.526250000003</v>
      </c>
      <c r="C7">
        <v>-26.61866144</v>
      </c>
      <c r="D7">
        <v>153.05485476999999</v>
      </c>
      <c r="E7">
        <v>44.485999999999997</v>
      </c>
      <c r="F7">
        <v>7055799.2000000002</v>
      </c>
      <c r="G7">
        <v>505460.66499999998</v>
      </c>
      <c r="H7" t="s">
        <v>376</v>
      </c>
      <c r="I7">
        <v>1.9E-2</v>
      </c>
      <c r="J7">
        <v>5.2999999999999999E-2</v>
      </c>
      <c r="K7">
        <v>1.2</v>
      </c>
      <c r="L7">
        <v>18</v>
      </c>
      <c r="M7" t="s">
        <v>373</v>
      </c>
      <c r="N7" t="s">
        <v>226</v>
      </c>
      <c r="O7">
        <v>1</v>
      </c>
      <c r="P7" t="s">
        <v>480</v>
      </c>
      <c r="Q7" t="str">
        <f t="shared" si="0"/>
        <v>DLW1</v>
      </c>
      <c r="R7">
        <v>0.35399999999999998</v>
      </c>
    </row>
    <row r="8" spans="1:18" x14ac:dyDescent="0.25">
      <c r="A8" t="s">
        <v>486</v>
      </c>
      <c r="B8" s="6">
        <v>45073.511319444442</v>
      </c>
      <c r="C8">
        <v>-26.617072010000001</v>
      </c>
      <c r="D8">
        <v>153.05487926999999</v>
      </c>
      <c r="E8">
        <v>44.497999999999998</v>
      </c>
      <c r="F8">
        <v>7055975.233</v>
      </c>
      <c r="G8">
        <v>505463.179</v>
      </c>
      <c r="H8" t="s">
        <v>364</v>
      </c>
      <c r="I8">
        <v>1.7000000000000001E-2</v>
      </c>
      <c r="J8">
        <v>5.2999999999999999E-2</v>
      </c>
      <c r="K8">
        <v>1.3</v>
      </c>
      <c r="L8">
        <v>19</v>
      </c>
      <c r="M8" t="s">
        <v>373</v>
      </c>
      <c r="N8" t="s">
        <v>226</v>
      </c>
      <c r="O8">
        <v>2</v>
      </c>
      <c r="P8" t="s">
        <v>480</v>
      </c>
      <c r="Q8" t="str">
        <f t="shared" si="0"/>
        <v>DLW2</v>
      </c>
      <c r="R8">
        <v>0.36299999999999999</v>
      </c>
    </row>
    <row r="9" spans="1:18" x14ac:dyDescent="0.25">
      <c r="A9" t="s">
        <v>487</v>
      </c>
      <c r="B9" s="6">
        <v>45073.59107638889</v>
      </c>
      <c r="C9">
        <v>-26.617801790000001</v>
      </c>
      <c r="D9">
        <v>153.05499886000001</v>
      </c>
      <c r="E9">
        <v>44.424999999999997</v>
      </c>
      <c r="F9">
        <v>7055894.4029999999</v>
      </c>
      <c r="G9">
        <v>505475.049</v>
      </c>
      <c r="H9" t="s">
        <v>364</v>
      </c>
      <c r="I9">
        <v>1.7999999999999999E-2</v>
      </c>
      <c r="J9">
        <v>4.1000000000000002E-2</v>
      </c>
      <c r="K9">
        <v>1.3</v>
      </c>
      <c r="L9">
        <v>18</v>
      </c>
      <c r="M9" t="s">
        <v>373</v>
      </c>
      <c r="N9" t="s">
        <v>226</v>
      </c>
      <c r="O9">
        <v>3</v>
      </c>
      <c r="P9" t="s">
        <v>480</v>
      </c>
      <c r="Q9" t="str">
        <f t="shared" si="0"/>
        <v>DLW3</v>
      </c>
      <c r="R9">
        <v>0.29199999999999998</v>
      </c>
    </row>
    <row r="10" spans="1:18" x14ac:dyDescent="0.25">
      <c r="A10" t="s">
        <v>488</v>
      </c>
      <c r="B10" s="6">
        <v>45073.651284722226</v>
      </c>
      <c r="C10">
        <v>-26.617489630000001</v>
      </c>
      <c r="D10">
        <v>153.05472104</v>
      </c>
      <c r="E10">
        <v>44.414000000000001</v>
      </c>
      <c r="F10">
        <v>7055928.9869999997</v>
      </c>
      <c r="G10">
        <v>505447.408</v>
      </c>
      <c r="H10" t="s">
        <v>364</v>
      </c>
      <c r="I10">
        <v>1.7000000000000001E-2</v>
      </c>
      <c r="J10">
        <v>7.8E-2</v>
      </c>
      <c r="K10">
        <v>1.4</v>
      </c>
      <c r="L10">
        <v>18</v>
      </c>
      <c r="M10" t="s">
        <v>373</v>
      </c>
      <c r="N10" t="s">
        <v>226</v>
      </c>
      <c r="O10">
        <v>4</v>
      </c>
      <c r="P10" t="s">
        <v>480</v>
      </c>
      <c r="Q10" t="str">
        <f t="shared" si="0"/>
        <v>DLW4</v>
      </c>
      <c r="R10">
        <v>0.27900000000000003</v>
      </c>
    </row>
    <row r="11" spans="1:18" x14ac:dyDescent="0.25">
      <c r="A11" t="s">
        <v>489</v>
      </c>
      <c r="B11" s="6">
        <v>45073.648773148147</v>
      </c>
      <c r="C11">
        <v>-26.617293719999999</v>
      </c>
      <c r="D11">
        <v>153.05503207000001</v>
      </c>
      <c r="E11">
        <v>43.944000000000003</v>
      </c>
      <c r="F11">
        <v>7055950.6720000003</v>
      </c>
      <c r="G11">
        <v>505478.38</v>
      </c>
      <c r="H11" t="s">
        <v>364</v>
      </c>
      <c r="I11">
        <v>1.7999999999999999E-2</v>
      </c>
      <c r="J11">
        <v>7.4999999999999997E-2</v>
      </c>
      <c r="K11">
        <v>2</v>
      </c>
      <c r="L11">
        <v>17</v>
      </c>
      <c r="M11" t="s">
        <v>373</v>
      </c>
      <c r="N11" t="s">
        <v>226</v>
      </c>
      <c r="O11">
        <v>5</v>
      </c>
      <c r="P11" t="s">
        <v>480</v>
      </c>
      <c r="Q11" t="str">
        <f t="shared" si="0"/>
        <v>DLW5</v>
      </c>
      <c r="R11">
        <v>-0.191</v>
      </c>
    </row>
    <row r="12" spans="1:18" x14ac:dyDescent="0.25">
      <c r="A12" s="7" t="s">
        <v>490</v>
      </c>
      <c r="B12" s="8">
        <v>45070.161064814813</v>
      </c>
      <c r="C12" s="7">
        <v>-26.610060000000001</v>
      </c>
      <c r="D12" s="7">
        <v>153.05463900000001</v>
      </c>
      <c r="E12" s="7">
        <v>0.60800004005432096</v>
      </c>
      <c r="F12" s="7">
        <v>7056750.4554313803</v>
      </c>
      <c r="G12" s="7">
        <v>505438.98029472202</v>
      </c>
      <c r="M12" t="s">
        <v>386</v>
      </c>
      <c r="N12" t="s">
        <v>238</v>
      </c>
      <c r="O12">
        <v>1</v>
      </c>
      <c r="P12" t="s">
        <v>480</v>
      </c>
      <c r="Q12" t="str">
        <f t="shared" si="0"/>
        <v>MWS1</v>
      </c>
      <c r="R12" s="7">
        <v>0.52142852544784501</v>
      </c>
    </row>
    <row r="13" spans="1:18" x14ac:dyDescent="0.25">
      <c r="A13" s="7" t="s">
        <v>491</v>
      </c>
      <c r="B13" s="8">
        <v>45070.100185185183</v>
      </c>
      <c r="C13" s="7">
        <v>-26.609732999999999</v>
      </c>
      <c r="D13" s="7">
        <v>153.05283399999999</v>
      </c>
      <c r="E13" s="7">
        <v>0.68400001525878895</v>
      </c>
      <c r="F13" s="7">
        <v>7056786.74716294</v>
      </c>
      <c r="G13" s="7">
        <v>505259.29823117499</v>
      </c>
      <c r="M13" t="s">
        <v>386</v>
      </c>
      <c r="N13" t="s">
        <v>238</v>
      </c>
      <c r="O13">
        <v>2</v>
      </c>
      <c r="P13" t="s">
        <v>480</v>
      </c>
      <c r="Q13" t="str">
        <f t="shared" si="0"/>
        <v>MWS2</v>
      </c>
      <c r="R13" s="7">
        <v>0.56999999284744296</v>
      </c>
    </row>
    <row r="14" spans="1:18" x14ac:dyDescent="0.25">
      <c r="A14" s="7" t="s">
        <v>492</v>
      </c>
      <c r="B14" s="8">
        <v>45070.177106481482</v>
      </c>
      <c r="C14" s="7">
        <v>-26.609062999999999</v>
      </c>
      <c r="D14" s="7">
        <v>153.053236</v>
      </c>
      <c r="E14" s="7">
        <v>0.73100000619888295</v>
      </c>
      <c r="F14" s="7">
        <v>7056860.9351636702</v>
      </c>
      <c r="G14" s="7">
        <v>505299.35037825</v>
      </c>
      <c r="M14" t="s">
        <v>386</v>
      </c>
      <c r="N14" t="s">
        <v>238</v>
      </c>
      <c r="O14">
        <v>3</v>
      </c>
      <c r="P14" t="s">
        <v>480</v>
      </c>
      <c r="Q14" t="str">
        <f t="shared" si="0"/>
        <v>MWS3</v>
      </c>
      <c r="R14" s="7">
        <v>0.62999999523162797</v>
      </c>
    </row>
    <row r="15" spans="1:18" x14ac:dyDescent="0.25">
      <c r="A15" t="s">
        <v>493</v>
      </c>
      <c r="B15" s="6">
        <v>45071.470520833333</v>
      </c>
      <c r="C15">
        <v>-26.616106510000002</v>
      </c>
      <c r="D15">
        <v>153.04527977000001</v>
      </c>
      <c r="E15">
        <v>44.997</v>
      </c>
      <c r="F15">
        <v>7056082.54</v>
      </c>
      <c r="G15">
        <v>504507.59600000002</v>
      </c>
      <c r="H15" t="s">
        <v>364</v>
      </c>
      <c r="I15">
        <v>2.8000000000000001E-2</v>
      </c>
      <c r="J15">
        <v>0.08</v>
      </c>
      <c r="K15">
        <v>2.6</v>
      </c>
      <c r="L15">
        <v>12</v>
      </c>
      <c r="M15" t="s">
        <v>373</v>
      </c>
      <c r="N15" t="s">
        <v>238</v>
      </c>
      <c r="O15">
        <v>4</v>
      </c>
      <c r="P15" t="s">
        <v>480</v>
      </c>
      <c r="Q15" t="str">
        <f t="shared" si="0"/>
        <v>MWS4</v>
      </c>
      <c r="R15">
        <v>0.85499999999999998</v>
      </c>
    </row>
    <row r="16" spans="1:18" x14ac:dyDescent="0.25">
      <c r="A16" t="s">
        <v>494</v>
      </c>
      <c r="B16" s="6">
        <v>45071.578159722223</v>
      </c>
      <c r="C16">
        <v>-26.61353875</v>
      </c>
      <c r="D16">
        <v>153.0470128</v>
      </c>
      <c r="E16">
        <v>44.807000000000002</v>
      </c>
      <c r="F16">
        <v>7056366.8650000002</v>
      </c>
      <c r="G16">
        <v>504680.223</v>
      </c>
      <c r="H16" t="s">
        <v>364</v>
      </c>
      <c r="I16">
        <v>3.6999999999999998E-2</v>
      </c>
      <c r="J16">
        <v>7.4999999999999997E-2</v>
      </c>
      <c r="K16">
        <v>1.9</v>
      </c>
      <c r="L16">
        <v>16</v>
      </c>
      <c r="M16" t="s">
        <v>373</v>
      </c>
      <c r="N16" t="s">
        <v>238</v>
      </c>
      <c r="O16">
        <v>5</v>
      </c>
      <c r="P16" t="s">
        <v>480</v>
      </c>
      <c r="Q16" t="str">
        <f t="shared" si="0"/>
        <v>MWS5</v>
      </c>
      <c r="R16">
        <v>0.66</v>
      </c>
    </row>
    <row r="17" spans="1:18" x14ac:dyDescent="0.25">
      <c r="A17" t="s">
        <v>495</v>
      </c>
      <c r="B17" s="6">
        <v>45069.451967592591</v>
      </c>
      <c r="C17">
        <v>-26.628153650000002</v>
      </c>
      <c r="D17">
        <v>153.04235413000001</v>
      </c>
      <c r="E17">
        <v>44.393999999999998</v>
      </c>
      <c r="F17">
        <v>7054748.3789999997</v>
      </c>
      <c r="G17">
        <v>504215.90700000001</v>
      </c>
      <c r="H17" t="s">
        <v>376</v>
      </c>
      <c r="I17">
        <v>1.4999999999999999E-2</v>
      </c>
      <c r="J17">
        <v>5.6000000000000001E-2</v>
      </c>
      <c r="K17">
        <v>2.1</v>
      </c>
      <c r="L17">
        <v>16</v>
      </c>
      <c r="M17" t="s">
        <v>373</v>
      </c>
      <c r="N17" t="s">
        <v>231</v>
      </c>
      <c r="O17">
        <v>1</v>
      </c>
      <c r="P17" t="s">
        <v>480</v>
      </c>
      <c r="Q17" t="str">
        <f t="shared" si="0"/>
        <v>VSR1</v>
      </c>
      <c r="R17">
        <v>0.27900000000000003</v>
      </c>
    </row>
    <row r="18" spans="1:18" x14ac:dyDescent="0.25">
      <c r="A18" t="s">
        <v>496</v>
      </c>
      <c r="B18" s="6">
        <v>45069.521643518521</v>
      </c>
      <c r="C18">
        <v>-26.629225590000001</v>
      </c>
      <c r="D18">
        <v>153.04213222999999</v>
      </c>
      <c r="E18">
        <v>44.246000000000002</v>
      </c>
      <c r="F18">
        <v>7054629.6660000002</v>
      </c>
      <c r="G18">
        <v>504193.78</v>
      </c>
      <c r="H18" t="s">
        <v>376</v>
      </c>
      <c r="I18">
        <v>1.7999999999999999E-2</v>
      </c>
      <c r="J18">
        <v>4.2999999999999997E-2</v>
      </c>
      <c r="K18">
        <v>1.3</v>
      </c>
      <c r="L18">
        <v>17</v>
      </c>
      <c r="M18" t="s">
        <v>373</v>
      </c>
      <c r="N18" t="s">
        <v>231</v>
      </c>
      <c r="O18">
        <v>2</v>
      </c>
      <c r="P18" t="s">
        <v>480</v>
      </c>
      <c r="Q18" t="str">
        <f t="shared" si="0"/>
        <v>VSR2</v>
      </c>
      <c r="R18">
        <v>0.13300000000000001</v>
      </c>
    </row>
    <row r="19" spans="1:18" x14ac:dyDescent="0.25">
      <c r="A19" s="7" t="s">
        <v>497</v>
      </c>
      <c r="B19" s="8">
        <v>45076.997060185182</v>
      </c>
      <c r="C19" s="7">
        <v>-26.626836000000001</v>
      </c>
      <c r="D19" s="7">
        <v>153.042833</v>
      </c>
      <c r="E19" s="7">
        <v>0.857000052928925</v>
      </c>
      <c r="F19" s="7">
        <v>7054892.9065944897</v>
      </c>
      <c r="G19" s="7">
        <v>504263.01040190499</v>
      </c>
      <c r="M19" t="s">
        <v>386</v>
      </c>
      <c r="N19" t="s">
        <v>231</v>
      </c>
      <c r="O19">
        <v>3</v>
      </c>
      <c r="P19" t="s">
        <v>480</v>
      </c>
      <c r="Q19" t="str">
        <f t="shared" si="0"/>
        <v>VSR3</v>
      </c>
      <c r="R19" s="7">
        <v>0.77999997138977095</v>
      </c>
    </row>
    <row r="20" spans="1:18" x14ac:dyDescent="0.25">
      <c r="A20" s="7" t="s">
        <v>498</v>
      </c>
      <c r="B20" s="8">
        <v>45077.03702546296</v>
      </c>
      <c r="C20" s="7">
        <v>-26.627963999999999</v>
      </c>
      <c r="D20" s="7">
        <v>153.043566</v>
      </c>
      <c r="E20" s="7">
        <v>0.53900003433227495</v>
      </c>
      <c r="F20" s="7">
        <v>7054767.95213129</v>
      </c>
      <c r="G20" s="7">
        <v>504335.93110341398</v>
      </c>
      <c r="M20" t="s">
        <v>386</v>
      </c>
      <c r="N20" t="s">
        <v>231</v>
      </c>
      <c r="O20">
        <v>4</v>
      </c>
      <c r="P20" t="s">
        <v>480</v>
      </c>
      <c r="Q20" t="str">
        <f t="shared" si="0"/>
        <v>VSR4</v>
      </c>
      <c r="R20" s="7">
        <v>0.50999999046325695</v>
      </c>
    </row>
    <row r="21" spans="1:18" x14ac:dyDescent="0.25">
      <c r="A21" t="s">
        <v>499</v>
      </c>
      <c r="B21" s="6">
        <v>45077.503101851849</v>
      </c>
      <c r="C21">
        <v>-26.628636740000001</v>
      </c>
      <c r="D21">
        <v>153.04444391000001</v>
      </c>
      <c r="E21">
        <v>44.07</v>
      </c>
      <c r="F21">
        <v>7054694.8039999995</v>
      </c>
      <c r="G21">
        <v>504423.90399999998</v>
      </c>
      <c r="H21" t="s">
        <v>364</v>
      </c>
      <c r="I21">
        <v>1.7999999999999999E-2</v>
      </c>
      <c r="J21">
        <v>4.2999999999999997E-2</v>
      </c>
      <c r="K21">
        <v>2.2999999999999998</v>
      </c>
      <c r="L21">
        <v>12</v>
      </c>
      <c r="M21" t="s">
        <v>373</v>
      </c>
      <c r="N21" t="s">
        <v>231</v>
      </c>
      <c r="O21">
        <v>5</v>
      </c>
      <c r="P21" t="s">
        <v>480</v>
      </c>
      <c r="Q21" t="str">
        <f t="shared" si="0"/>
        <v>VSR5</v>
      </c>
      <c r="R21">
        <v>-4.2999999999999997E-2</v>
      </c>
    </row>
    <row r="22" spans="1:18" x14ac:dyDescent="0.25">
      <c r="A22" t="s">
        <v>500</v>
      </c>
      <c r="B22" s="6">
        <v>45076.621782407405</v>
      </c>
      <c r="C22">
        <v>-26.562859020000001</v>
      </c>
      <c r="D22">
        <v>153.05078752</v>
      </c>
      <c r="E22">
        <v>43.823999999999998</v>
      </c>
      <c r="F22">
        <v>7061979.6430000002</v>
      </c>
      <c r="G22">
        <v>505058.23200000002</v>
      </c>
      <c r="H22" t="s">
        <v>364</v>
      </c>
      <c r="I22">
        <v>1.6E-2</v>
      </c>
      <c r="J22">
        <v>3.5999999999999997E-2</v>
      </c>
      <c r="K22">
        <v>1.6</v>
      </c>
      <c r="L22">
        <v>19</v>
      </c>
      <c r="M22" t="s">
        <v>373</v>
      </c>
      <c r="N22" t="s">
        <v>402</v>
      </c>
      <c r="O22">
        <v>1</v>
      </c>
      <c r="P22" t="s">
        <v>480</v>
      </c>
      <c r="Q22" t="str">
        <f t="shared" si="0"/>
        <v>YCW1</v>
      </c>
      <c r="R22">
        <v>-0.443</v>
      </c>
    </row>
    <row r="23" spans="1:18" x14ac:dyDescent="0.25">
      <c r="A23" t="s">
        <v>501</v>
      </c>
      <c r="B23" s="6">
        <v>45076.628379629627</v>
      </c>
      <c r="C23">
        <v>-26.562789519999999</v>
      </c>
      <c r="D23">
        <v>153.05012844000001</v>
      </c>
      <c r="E23">
        <v>44.314</v>
      </c>
      <c r="F23">
        <v>7061987.3660000004</v>
      </c>
      <c r="G23">
        <v>504992.592</v>
      </c>
      <c r="H23" t="s">
        <v>364</v>
      </c>
      <c r="I23">
        <v>1.6E-2</v>
      </c>
      <c r="J23">
        <v>3.4000000000000002E-2</v>
      </c>
      <c r="K23">
        <v>1.3</v>
      </c>
      <c r="L23">
        <v>21</v>
      </c>
      <c r="M23" t="s">
        <v>373</v>
      </c>
      <c r="N23" t="s">
        <v>402</v>
      </c>
      <c r="O23">
        <v>2</v>
      </c>
      <c r="P23" t="s">
        <v>480</v>
      </c>
      <c r="Q23" t="str">
        <f t="shared" si="0"/>
        <v>YCW2</v>
      </c>
      <c r="R23">
        <v>4.5999999999999999E-2</v>
      </c>
    </row>
    <row r="24" spans="1:18" x14ac:dyDescent="0.25">
      <c r="A24" t="s">
        <v>502</v>
      </c>
      <c r="B24" s="6">
        <v>45076.683437500003</v>
      </c>
      <c r="C24">
        <v>-26.562139890000001</v>
      </c>
      <c r="D24">
        <v>153.05076387</v>
      </c>
      <c r="E24">
        <v>44.23</v>
      </c>
      <c r="F24">
        <v>7062059.2889999999</v>
      </c>
      <c r="G24">
        <v>505055.90700000001</v>
      </c>
      <c r="H24" t="s">
        <v>364</v>
      </c>
      <c r="I24">
        <v>1.6E-2</v>
      </c>
      <c r="J24">
        <v>7.2999999999999995E-2</v>
      </c>
      <c r="K24">
        <v>1.2</v>
      </c>
      <c r="L24">
        <v>24</v>
      </c>
      <c r="M24" t="s">
        <v>373</v>
      </c>
      <c r="N24" t="s">
        <v>402</v>
      </c>
      <c r="O24">
        <v>3</v>
      </c>
      <c r="P24" t="s">
        <v>480</v>
      </c>
      <c r="Q24" t="str">
        <f t="shared" si="0"/>
        <v>YCW3</v>
      </c>
      <c r="R24">
        <v>-3.9E-2</v>
      </c>
    </row>
    <row r="25" spans="1:18" x14ac:dyDescent="0.25">
      <c r="A25" t="s">
        <v>503</v>
      </c>
      <c r="B25" s="6">
        <v>45076.693888888891</v>
      </c>
      <c r="C25">
        <v>-26.56213129</v>
      </c>
      <c r="D25">
        <v>153.05104537</v>
      </c>
      <c r="E25">
        <v>44.372999999999998</v>
      </c>
      <c r="F25">
        <v>7062060.2309999997</v>
      </c>
      <c r="G25">
        <v>505083.94500000001</v>
      </c>
      <c r="H25" t="s">
        <v>364</v>
      </c>
      <c r="I25">
        <v>1.4999999999999999E-2</v>
      </c>
      <c r="J25">
        <v>5.8999999999999997E-2</v>
      </c>
      <c r="K25">
        <v>1.7</v>
      </c>
      <c r="L25">
        <v>19</v>
      </c>
      <c r="M25" t="s">
        <v>373</v>
      </c>
      <c r="N25" t="s">
        <v>402</v>
      </c>
      <c r="O25">
        <v>4</v>
      </c>
      <c r="P25" t="s">
        <v>480</v>
      </c>
      <c r="Q25" t="str">
        <f t="shared" si="0"/>
        <v>YCW4</v>
      </c>
      <c r="R25">
        <v>0.104</v>
      </c>
    </row>
    <row r="26" spans="1:18" x14ac:dyDescent="0.25">
      <c r="A26" t="s">
        <v>504</v>
      </c>
      <c r="B26" s="6">
        <v>45033.63958333333</v>
      </c>
      <c r="C26">
        <v>-32.844599580000001</v>
      </c>
      <c r="D26">
        <v>151.69941610000001</v>
      </c>
      <c r="E26">
        <v>26.687000000000001</v>
      </c>
      <c r="F26">
        <v>6365191.25</v>
      </c>
      <c r="G26">
        <v>378287.99599999998</v>
      </c>
      <c r="H26" t="s">
        <v>270</v>
      </c>
      <c r="I26">
        <v>3.1E-2</v>
      </c>
      <c r="J26">
        <v>4.8000000000000001E-2</v>
      </c>
      <c r="K26">
        <v>1.8</v>
      </c>
      <c r="L26">
        <v>11</v>
      </c>
      <c r="M26" t="s">
        <v>271</v>
      </c>
      <c r="N26" t="s">
        <v>181</v>
      </c>
      <c r="O26">
        <v>1</v>
      </c>
      <c r="P26" t="s">
        <v>480</v>
      </c>
      <c r="Q26" t="str">
        <f t="shared" si="0"/>
        <v>CF1</v>
      </c>
      <c r="R26">
        <v>0.39500000000000002</v>
      </c>
    </row>
    <row r="27" spans="1:18" x14ac:dyDescent="0.25">
      <c r="A27" t="s">
        <v>505</v>
      </c>
      <c r="B27" s="6">
        <v>45034.385416666664</v>
      </c>
      <c r="C27">
        <v>-32.842103649999999</v>
      </c>
      <c r="D27">
        <v>151.6977278</v>
      </c>
      <c r="E27">
        <v>26.797000000000001</v>
      </c>
      <c r="F27">
        <v>6365466.0240000002</v>
      </c>
      <c r="G27">
        <v>378126.57500000001</v>
      </c>
      <c r="H27" t="s">
        <v>270</v>
      </c>
      <c r="I27">
        <v>8.9999999999999993E-3</v>
      </c>
      <c r="J27">
        <v>1.4999999999999999E-2</v>
      </c>
      <c r="K27">
        <v>1.6</v>
      </c>
      <c r="L27">
        <v>12</v>
      </c>
      <c r="M27" t="s">
        <v>271</v>
      </c>
      <c r="N27" t="s">
        <v>181</v>
      </c>
      <c r="O27">
        <v>2</v>
      </c>
      <c r="P27" t="s">
        <v>480</v>
      </c>
      <c r="Q27" t="str">
        <f t="shared" si="0"/>
        <v>CF2</v>
      </c>
      <c r="R27">
        <v>0.496</v>
      </c>
    </row>
    <row r="28" spans="1:18" x14ac:dyDescent="0.25">
      <c r="A28" t="s">
        <v>506</v>
      </c>
      <c r="B28" s="6">
        <v>45034.418055555558</v>
      </c>
      <c r="C28">
        <v>-32.842261200000003</v>
      </c>
      <c r="D28">
        <v>151.69779980000001</v>
      </c>
      <c r="E28">
        <v>27.396000000000001</v>
      </c>
      <c r="F28">
        <v>6365448.6409999998</v>
      </c>
      <c r="G28">
        <v>378133.53</v>
      </c>
      <c r="H28" t="s">
        <v>270</v>
      </c>
      <c r="I28">
        <v>1.2E-2</v>
      </c>
      <c r="J28">
        <v>2.4E-2</v>
      </c>
      <c r="K28">
        <v>1.8</v>
      </c>
      <c r="L28">
        <v>14</v>
      </c>
      <c r="M28" t="s">
        <v>271</v>
      </c>
      <c r="N28" t="s">
        <v>181</v>
      </c>
      <c r="O28">
        <v>3</v>
      </c>
      <c r="P28" t="s">
        <v>480</v>
      </c>
      <c r="Q28" t="str">
        <f t="shared" si="0"/>
        <v>CF3</v>
      </c>
      <c r="R28">
        <v>1.0960000000000001</v>
      </c>
    </row>
    <row r="29" spans="1:18" x14ac:dyDescent="0.25">
      <c r="A29" t="s">
        <v>507</v>
      </c>
      <c r="B29" s="6">
        <v>45035.53125</v>
      </c>
      <c r="C29">
        <v>-32.866677940000002</v>
      </c>
      <c r="D29">
        <v>151.68543879999999</v>
      </c>
      <c r="E29">
        <v>26.667000000000002</v>
      </c>
      <c r="F29">
        <v>6362727.2350000003</v>
      </c>
      <c r="G29">
        <v>377010.34600000002</v>
      </c>
      <c r="H29" t="s">
        <v>302</v>
      </c>
      <c r="I29">
        <v>1.6E-2</v>
      </c>
      <c r="J29">
        <v>4.5999999999999999E-2</v>
      </c>
      <c r="K29">
        <v>3.2</v>
      </c>
      <c r="L29">
        <v>9</v>
      </c>
      <c r="M29" t="s">
        <v>271</v>
      </c>
      <c r="N29" t="s">
        <v>98</v>
      </c>
      <c r="O29">
        <v>1</v>
      </c>
      <c r="P29" t="s">
        <v>480</v>
      </c>
      <c r="Q29" t="str">
        <f t="shared" si="0"/>
        <v>HS1</v>
      </c>
      <c r="R29">
        <v>0.439</v>
      </c>
    </row>
    <row r="30" spans="1:18" x14ac:dyDescent="0.25">
      <c r="A30" t="s">
        <v>508</v>
      </c>
      <c r="B30" s="6">
        <v>45035.571527777778</v>
      </c>
      <c r="C30">
        <v>-32.86643625</v>
      </c>
      <c r="D30">
        <v>151.68513469999999</v>
      </c>
      <c r="E30">
        <v>26.474</v>
      </c>
      <c r="F30">
        <v>6362753.6780000003</v>
      </c>
      <c r="G30">
        <v>376981.55800000002</v>
      </c>
      <c r="H30" t="s">
        <v>270</v>
      </c>
      <c r="I30">
        <v>2.9000000000000001E-2</v>
      </c>
      <c r="J30">
        <v>0.05</v>
      </c>
      <c r="K30">
        <v>2.2999999999999998</v>
      </c>
      <c r="L30">
        <v>9</v>
      </c>
      <c r="M30" t="s">
        <v>271</v>
      </c>
      <c r="N30" t="s">
        <v>98</v>
      </c>
      <c r="O30">
        <v>2</v>
      </c>
      <c r="P30" t="s">
        <v>480</v>
      </c>
      <c r="Q30" t="str">
        <f t="shared" si="0"/>
        <v>HS2</v>
      </c>
      <c r="R30">
        <v>0.245</v>
      </c>
    </row>
    <row r="31" spans="1:18" x14ac:dyDescent="0.25">
      <c r="A31" t="s">
        <v>509</v>
      </c>
      <c r="B31" s="6">
        <v>45035.59097222222</v>
      </c>
      <c r="C31">
        <v>-32.865755360000001</v>
      </c>
      <c r="D31">
        <v>151.68528230000001</v>
      </c>
      <c r="E31">
        <v>26.329000000000001</v>
      </c>
      <c r="F31">
        <v>6362829.3399999999</v>
      </c>
      <c r="G31">
        <v>376994.42099999997</v>
      </c>
      <c r="H31" t="s">
        <v>270</v>
      </c>
      <c r="I31">
        <v>1.2999999999999999E-2</v>
      </c>
      <c r="J31">
        <v>0.02</v>
      </c>
      <c r="K31">
        <v>2</v>
      </c>
      <c r="L31">
        <v>10</v>
      </c>
      <c r="M31" t="s">
        <v>271</v>
      </c>
      <c r="N31" t="s">
        <v>98</v>
      </c>
      <c r="O31">
        <v>3</v>
      </c>
      <c r="P31" t="s">
        <v>480</v>
      </c>
      <c r="Q31" t="str">
        <f t="shared" si="0"/>
        <v>HS3</v>
      </c>
      <c r="R31">
        <v>9.8000000000000004E-2</v>
      </c>
    </row>
    <row r="32" spans="1:18" x14ac:dyDescent="0.25">
      <c r="A32" t="s">
        <v>510</v>
      </c>
      <c r="B32" s="6">
        <v>45035.62222222222</v>
      </c>
      <c r="C32">
        <v>-32.865528019999999</v>
      </c>
      <c r="D32">
        <v>151.68508589999999</v>
      </c>
      <c r="E32">
        <v>26.449000000000002</v>
      </c>
      <c r="F32">
        <v>6362854.3159999996</v>
      </c>
      <c r="G32">
        <v>376975.73700000002</v>
      </c>
      <c r="H32" t="s">
        <v>270</v>
      </c>
      <c r="I32">
        <v>2.1999999999999999E-2</v>
      </c>
      <c r="J32">
        <v>3.9E-2</v>
      </c>
      <c r="K32">
        <v>2.2000000000000002</v>
      </c>
      <c r="L32">
        <v>10</v>
      </c>
      <c r="M32" t="s">
        <v>271</v>
      </c>
      <c r="N32" t="s">
        <v>98</v>
      </c>
      <c r="O32">
        <v>4</v>
      </c>
      <c r="P32" t="s">
        <v>480</v>
      </c>
      <c r="Q32" t="str">
        <f t="shared" si="0"/>
        <v>HS4</v>
      </c>
      <c r="R32">
        <v>0.218</v>
      </c>
    </row>
    <row r="33" spans="1:18" x14ac:dyDescent="0.25">
      <c r="A33" t="s">
        <v>511</v>
      </c>
      <c r="B33" s="6">
        <v>45035.659722222219</v>
      </c>
      <c r="C33">
        <v>-32.864389449999997</v>
      </c>
      <c r="D33">
        <v>151.68497859999999</v>
      </c>
      <c r="E33">
        <v>26.41</v>
      </c>
      <c r="F33">
        <v>6362980.4239999996</v>
      </c>
      <c r="G33">
        <v>376964.11800000002</v>
      </c>
      <c r="H33" t="s">
        <v>270</v>
      </c>
      <c r="I33">
        <v>2.4E-2</v>
      </c>
      <c r="J33">
        <v>4.7E-2</v>
      </c>
      <c r="K33">
        <v>2.2999999999999998</v>
      </c>
      <c r="L33">
        <v>10</v>
      </c>
      <c r="M33" t="s">
        <v>271</v>
      </c>
      <c r="N33" t="s">
        <v>98</v>
      </c>
      <c r="O33">
        <v>5</v>
      </c>
      <c r="P33" t="s">
        <v>480</v>
      </c>
      <c r="Q33" t="str">
        <f t="shared" si="0"/>
        <v>HS5</v>
      </c>
      <c r="R33">
        <v>0.17499999999999999</v>
      </c>
    </row>
    <row r="34" spans="1:18" x14ac:dyDescent="0.25">
      <c r="A34" t="s">
        <v>512</v>
      </c>
      <c r="B34" s="6">
        <v>45036.677083333336</v>
      </c>
      <c r="C34">
        <v>-32.844491240000004</v>
      </c>
      <c r="D34">
        <v>151.6986234</v>
      </c>
      <c r="E34">
        <v>26.692</v>
      </c>
      <c r="F34">
        <v>6365202.3470000001</v>
      </c>
      <c r="G34">
        <v>378213.66100000002</v>
      </c>
      <c r="I34">
        <v>2.3E-2</v>
      </c>
      <c r="J34">
        <v>2.9000000000000001E-2</v>
      </c>
      <c r="K34">
        <v>1.8</v>
      </c>
      <c r="L34">
        <v>10</v>
      </c>
      <c r="M34" t="s">
        <v>271</v>
      </c>
      <c r="N34" t="s">
        <v>181</v>
      </c>
      <c r="O34">
        <v>4</v>
      </c>
      <c r="P34" t="s">
        <v>480</v>
      </c>
      <c r="Q34" t="str">
        <f t="shared" si="0"/>
        <v>CF4</v>
      </c>
      <c r="R34">
        <v>0.39900000000000002</v>
      </c>
    </row>
    <row r="35" spans="1:18" x14ac:dyDescent="0.25">
      <c r="A35" t="s">
        <v>513</v>
      </c>
      <c r="B35" s="6">
        <v>45036.713888888888</v>
      </c>
      <c r="C35">
        <v>-32.844067510000002</v>
      </c>
      <c r="D35">
        <v>151.6986733</v>
      </c>
      <c r="E35">
        <v>26.762</v>
      </c>
      <c r="F35">
        <v>6365249.3830000004</v>
      </c>
      <c r="G35">
        <v>378217.75</v>
      </c>
      <c r="H35" t="s">
        <v>270</v>
      </c>
      <c r="I35">
        <v>0.01</v>
      </c>
      <c r="J35">
        <v>1.7999999999999999E-2</v>
      </c>
      <c r="K35">
        <v>2.1</v>
      </c>
      <c r="L35">
        <v>11</v>
      </c>
      <c r="M35" t="s">
        <v>271</v>
      </c>
      <c r="N35" t="s">
        <v>181</v>
      </c>
      <c r="O35">
        <v>5</v>
      </c>
      <c r="P35" t="s">
        <v>480</v>
      </c>
      <c r="Q35" t="str">
        <f t="shared" si="0"/>
        <v>CF5</v>
      </c>
      <c r="R35">
        <v>0.46800000000000003</v>
      </c>
    </row>
    <row r="36" spans="1:18" x14ac:dyDescent="0.25">
      <c r="A36" t="s">
        <v>514</v>
      </c>
      <c r="B36" s="6">
        <v>45047.468055555553</v>
      </c>
      <c r="C36">
        <v>-32.848313689999998</v>
      </c>
      <c r="D36">
        <v>151.70314440000001</v>
      </c>
      <c r="E36">
        <v>26.651</v>
      </c>
      <c r="F36">
        <v>6364783.7589999996</v>
      </c>
      <c r="G36">
        <v>378641.98300000001</v>
      </c>
      <c r="H36" t="s">
        <v>270</v>
      </c>
      <c r="I36">
        <v>8.9999999999999993E-3</v>
      </c>
      <c r="J36">
        <v>1.6E-2</v>
      </c>
      <c r="K36">
        <v>1.8</v>
      </c>
      <c r="L36">
        <v>13</v>
      </c>
      <c r="M36" t="s">
        <v>271</v>
      </c>
      <c r="N36" t="s">
        <v>64</v>
      </c>
      <c r="O36">
        <v>1</v>
      </c>
      <c r="P36" t="s">
        <v>480</v>
      </c>
      <c r="Q36" t="str">
        <f t="shared" si="0"/>
        <v>CC1</v>
      </c>
      <c r="R36">
        <v>0.374</v>
      </c>
    </row>
    <row r="37" spans="1:18" x14ac:dyDescent="0.25">
      <c r="A37" t="s">
        <v>515</v>
      </c>
      <c r="B37" s="6">
        <v>45047.484027777777</v>
      </c>
      <c r="C37">
        <v>-32.847737010000003</v>
      </c>
      <c r="D37">
        <v>151.70263639999999</v>
      </c>
      <c r="E37">
        <v>26.611999999999998</v>
      </c>
      <c r="F37">
        <v>6364847.1119999997</v>
      </c>
      <c r="G37">
        <v>378593.65399999998</v>
      </c>
      <c r="H37" t="s">
        <v>270</v>
      </c>
      <c r="I37">
        <v>1.2E-2</v>
      </c>
      <c r="J37">
        <v>2.1000000000000001E-2</v>
      </c>
      <c r="K37">
        <v>1.7</v>
      </c>
      <c r="L37">
        <v>12</v>
      </c>
      <c r="M37" t="s">
        <v>271</v>
      </c>
      <c r="N37" t="s">
        <v>64</v>
      </c>
      <c r="O37">
        <v>2</v>
      </c>
      <c r="P37" t="s">
        <v>480</v>
      </c>
      <c r="Q37" t="str">
        <f t="shared" si="0"/>
        <v>CC2</v>
      </c>
      <c r="R37">
        <v>0.33300000000000002</v>
      </c>
    </row>
    <row r="38" spans="1:18" x14ac:dyDescent="0.25">
      <c r="A38" t="s">
        <v>516</v>
      </c>
      <c r="B38" s="6">
        <v>45047.5625</v>
      </c>
      <c r="C38">
        <v>-32.849820379999997</v>
      </c>
      <c r="D38">
        <v>151.70504980000001</v>
      </c>
      <c r="E38">
        <v>26.734999999999999</v>
      </c>
      <c r="F38">
        <v>6364618.9029999999</v>
      </c>
      <c r="G38">
        <v>378822.342</v>
      </c>
      <c r="H38" t="s">
        <v>270</v>
      </c>
      <c r="I38">
        <v>1.6E-2</v>
      </c>
      <c r="J38">
        <v>2.5000000000000001E-2</v>
      </c>
      <c r="K38">
        <v>1.8</v>
      </c>
      <c r="L38">
        <v>11</v>
      </c>
      <c r="M38" t="s">
        <v>271</v>
      </c>
      <c r="N38" t="s">
        <v>64</v>
      </c>
      <c r="O38">
        <v>3</v>
      </c>
      <c r="P38" t="s">
        <v>480</v>
      </c>
      <c r="Q38" t="str">
        <f t="shared" si="0"/>
        <v>CC3</v>
      </c>
      <c r="R38">
        <v>0.46500000000000002</v>
      </c>
    </row>
    <row r="39" spans="1:18" x14ac:dyDescent="0.25">
      <c r="A39" t="s">
        <v>517</v>
      </c>
      <c r="B39" s="6">
        <v>45047.661805555559</v>
      </c>
      <c r="C39">
        <v>-32.851081729999997</v>
      </c>
      <c r="D39">
        <v>151.7064106</v>
      </c>
      <c r="E39">
        <v>26.678000000000001</v>
      </c>
      <c r="F39">
        <v>6364480.6179999998</v>
      </c>
      <c r="G39">
        <v>378951.402</v>
      </c>
      <c r="H39" t="s">
        <v>270</v>
      </c>
      <c r="I39">
        <v>1.0999999999999999E-2</v>
      </c>
      <c r="J39">
        <v>1.4999999999999999E-2</v>
      </c>
      <c r="K39">
        <v>1.4</v>
      </c>
      <c r="L39">
        <v>13</v>
      </c>
      <c r="M39" t="s">
        <v>271</v>
      </c>
      <c r="N39" t="s">
        <v>64</v>
      </c>
      <c r="O39">
        <v>4</v>
      </c>
      <c r="P39" t="s">
        <v>480</v>
      </c>
      <c r="Q39" t="str">
        <f t="shared" si="0"/>
        <v>CC4</v>
      </c>
      <c r="R39">
        <v>0.41199999999999998</v>
      </c>
    </row>
    <row r="40" spans="1:18" x14ac:dyDescent="0.25">
      <c r="A40" t="s">
        <v>518</v>
      </c>
      <c r="B40" s="6">
        <v>45047.695833333331</v>
      </c>
      <c r="C40">
        <v>-32.851483610000002</v>
      </c>
      <c r="D40">
        <v>151.70759279999999</v>
      </c>
      <c r="E40">
        <v>26.613</v>
      </c>
      <c r="F40">
        <v>6364437.4170000004</v>
      </c>
      <c r="G40">
        <v>379062.58600000001</v>
      </c>
      <c r="H40" t="s">
        <v>270</v>
      </c>
      <c r="I40">
        <v>1.4E-2</v>
      </c>
      <c r="J40">
        <v>2.4E-2</v>
      </c>
      <c r="K40">
        <v>1.6</v>
      </c>
      <c r="L40">
        <v>14</v>
      </c>
      <c r="M40" t="s">
        <v>271</v>
      </c>
      <c r="N40" t="s">
        <v>64</v>
      </c>
      <c r="O40">
        <v>5</v>
      </c>
      <c r="P40" t="s">
        <v>480</v>
      </c>
      <c r="Q40" t="str">
        <f t="shared" si="0"/>
        <v>CC5</v>
      </c>
      <c r="R40">
        <v>0.35</v>
      </c>
    </row>
    <row r="41" spans="1:18" x14ac:dyDescent="0.25">
      <c r="A41" t="s">
        <v>519</v>
      </c>
      <c r="B41" s="6">
        <v>45048.434027777781</v>
      </c>
      <c r="C41">
        <v>-32.841167599999999</v>
      </c>
      <c r="D41">
        <v>151.72632089999999</v>
      </c>
      <c r="E41">
        <v>26.745000000000001</v>
      </c>
      <c r="F41">
        <v>6365602.4340000004</v>
      </c>
      <c r="G41">
        <v>380801.40299999999</v>
      </c>
      <c r="H41" t="s">
        <v>270</v>
      </c>
      <c r="I41">
        <v>1.9E-2</v>
      </c>
      <c r="J41">
        <v>3.1E-2</v>
      </c>
      <c r="K41">
        <v>2.5</v>
      </c>
      <c r="L41">
        <v>11</v>
      </c>
      <c r="M41" t="s">
        <v>271</v>
      </c>
      <c r="N41" t="s">
        <v>43</v>
      </c>
      <c r="O41">
        <v>1</v>
      </c>
      <c r="P41" t="s">
        <v>480</v>
      </c>
      <c r="Q41" t="str">
        <f t="shared" si="0"/>
        <v>AI1</v>
      </c>
      <c r="R41">
        <v>0.46</v>
      </c>
    </row>
    <row r="42" spans="1:18" x14ac:dyDescent="0.25">
      <c r="A42" t="s">
        <v>520</v>
      </c>
      <c r="B42" s="6">
        <v>45048.459722222222</v>
      </c>
      <c r="C42">
        <v>-32.841741399999997</v>
      </c>
      <c r="D42">
        <v>151.72692480000001</v>
      </c>
      <c r="E42">
        <v>26.812000000000001</v>
      </c>
      <c r="F42">
        <v>6365539.4979999997</v>
      </c>
      <c r="G42">
        <v>380858.69099999999</v>
      </c>
      <c r="H42" t="s">
        <v>270</v>
      </c>
      <c r="I42">
        <v>0.01</v>
      </c>
      <c r="J42">
        <v>0.02</v>
      </c>
      <c r="K42">
        <v>1.7</v>
      </c>
      <c r="L42">
        <v>13</v>
      </c>
      <c r="M42" t="s">
        <v>271</v>
      </c>
      <c r="N42" t="s">
        <v>43</v>
      </c>
      <c r="O42">
        <v>2</v>
      </c>
      <c r="P42" t="s">
        <v>480</v>
      </c>
      <c r="Q42" t="str">
        <f t="shared" si="0"/>
        <v>AI2</v>
      </c>
      <c r="R42">
        <v>0.53</v>
      </c>
    </row>
    <row r="43" spans="1:18" x14ac:dyDescent="0.25">
      <c r="A43" t="s">
        <v>521</v>
      </c>
      <c r="B43" s="6">
        <v>45048.495833333334</v>
      </c>
      <c r="C43">
        <v>-32.841283939999997</v>
      </c>
      <c r="D43">
        <v>151.72697310000001</v>
      </c>
      <c r="E43">
        <v>26.78</v>
      </c>
      <c r="F43">
        <v>6365590.2699999996</v>
      </c>
      <c r="G43">
        <v>380862.59499999997</v>
      </c>
      <c r="H43" t="s">
        <v>270</v>
      </c>
      <c r="I43">
        <v>1.4999999999999999E-2</v>
      </c>
      <c r="J43">
        <v>0.04</v>
      </c>
      <c r="K43">
        <v>2.4</v>
      </c>
      <c r="L43">
        <v>11</v>
      </c>
      <c r="M43" t="s">
        <v>271</v>
      </c>
      <c r="N43" t="s">
        <v>43</v>
      </c>
      <c r="O43">
        <v>3</v>
      </c>
      <c r="P43" t="s">
        <v>480</v>
      </c>
      <c r="Q43" t="str">
        <f t="shared" si="0"/>
        <v>AI3</v>
      </c>
      <c r="R43">
        <v>0.496</v>
      </c>
    </row>
    <row r="44" spans="1:18" x14ac:dyDescent="0.25">
      <c r="A44" t="s">
        <v>522</v>
      </c>
      <c r="B44" s="6">
        <v>45048.53402777778</v>
      </c>
      <c r="C44">
        <v>-32.841262839999999</v>
      </c>
      <c r="D44">
        <v>151.72756849999999</v>
      </c>
      <c r="E44">
        <v>26.797000000000001</v>
      </c>
      <c r="F44">
        <v>6365593.2819999997</v>
      </c>
      <c r="G44">
        <v>380918.29800000001</v>
      </c>
      <c r="H44" t="s">
        <v>270</v>
      </c>
      <c r="I44">
        <v>1.6E-2</v>
      </c>
      <c r="J44">
        <v>2.9000000000000001E-2</v>
      </c>
      <c r="K44">
        <v>2.9</v>
      </c>
      <c r="L44">
        <v>11</v>
      </c>
      <c r="M44" t="s">
        <v>271</v>
      </c>
      <c r="N44" t="s">
        <v>43</v>
      </c>
      <c r="O44">
        <v>4</v>
      </c>
      <c r="P44" t="s">
        <v>480</v>
      </c>
      <c r="Q44" t="str">
        <f t="shared" si="0"/>
        <v>AI4</v>
      </c>
      <c r="R44">
        <v>0.51400000000000001</v>
      </c>
    </row>
    <row r="45" spans="1:18" x14ac:dyDescent="0.25">
      <c r="A45" t="s">
        <v>523</v>
      </c>
      <c r="B45" s="6">
        <v>45054.573611111111</v>
      </c>
      <c r="C45">
        <v>-32.838794980000003</v>
      </c>
      <c r="D45">
        <v>151.7240075</v>
      </c>
      <c r="E45">
        <v>26.648</v>
      </c>
      <c r="F45">
        <v>6365862.8689999999</v>
      </c>
      <c r="G45">
        <v>380581.70600000001</v>
      </c>
      <c r="H45" t="s">
        <v>302</v>
      </c>
      <c r="I45">
        <v>1.2999999999999999E-2</v>
      </c>
      <c r="J45">
        <v>3.3000000000000002E-2</v>
      </c>
      <c r="K45">
        <v>2.5</v>
      </c>
      <c r="L45">
        <v>10</v>
      </c>
      <c r="M45" t="s">
        <v>271</v>
      </c>
      <c r="N45" t="s">
        <v>43</v>
      </c>
      <c r="O45">
        <v>5</v>
      </c>
      <c r="P45" t="s">
        <v>480</v>
      </c>
      <c r="Q45" t="str">
        <f t="shared" si="0"/>
        <v>AI5</v>
      </c>
      <c r="R45">
        <v>0.54</v>
      </c>
    </row>
    <row r="46" spans="1:18" x14ac:dyDescent="0.25">
      <c r="A46" t="s">
        <v>524</v>
      </c>
      <c r="B46" s="6">
        <v>45058.526388888888</v>
      </c>
      <c r="C46">
        <v>-32.854826379999999</v>
      </c>
      <c r="D46">
        <v>151.7795055</v>
      </c>
      <c r="E46">
        <v>26.588000000000001</v>
      </c>
      <c r="F46">
        <v>6364146.8789999997</v>
      </c>
      <c r="G46">
        <v>385796.56099999999</v>
      </c>
      <c r="H46" t="s">
        <v>270</v>
      </c>
      <c r="I46">
        <v>8.9999999999999993E-3</v>
      </c>
      <c r="J46">
        <v>1.4999999999999999E-2</v>
      </c>
      <c r="K46">
        <v>1.5</v>
      </c>
      <c r="L46">
        <v>13</v>
      </c>
      <c r="M46" t="s">
        <v>271</v>
      </c>
      <c r="N46" t="s">
        <v>26</v>
      </c>
      <c r="O46">
        <v>1</v>
      </c>
      <c r="P46" t="s">
        <v>480</v>
      </c>
      <c r="Q46" t="str">
        <f t="shared" si="0"/>
        <v>SI1</v>
      </c>
      <c r="R46">
        <v>0.56899999999999995</v>
      </c>
    </row>
    <row r="47" spans="1:18" x14ac:dyDescent="0.25">
      <c r="A47" t="s">
        <v>525</v>
      </c>
      <c r="B47" s="6">
        <v>45058.535416666666</v>
      </c>
      <c r="C47">
        <v>-32.854749910000002</v>
      </c>
      <c r="D47">
        <v>151.78006450000001</v>
      </c>
      <c r="E47">
        <v>26.579000000000001</v>
      </c>
      <c r="F47">
        <v>6364155.9610000001</v>
      </c>
      <c r="G47">
        <v>385848.77100000001</v>
      </c>
      <c r="H47" t="s">
        <v>270</v>
      </c>
      <c r="I47">
        <v>1.2E-2</v>
      </c>
      <c r="J47">
        <v>0.02</v>
      </c>
      <c r="K47">
        <v>1.4</v>
      </c>
      <c r="L47">
        <v>14</v>
      </c>
      <c r="M47" t="s">
        <v>271</v>
      </c>
      <c r="N47" t="s">
        <v>26</v>
      </c>
      <c r="O47">
        <v>2</v>
      </c>
      <c r="P47" t="s">
        <v>480</v>
      </c>
      <c r="Q47" t="str">
        <f t="shared" si="0"/>
        <v>SI2</v>
      </c>
      <c r="R47">
        <v>0.56000000000000005</v>
      </c>
    </row>
    <row r="48" spans="1:18" x14ac:dyDescent="0.25">
      <c r="A48" t="s">
        <v>526</v>
      </c>
      <c r="B48" s="6">
        <v>45058.588888888888</v>
      </c>
      <c r="C48">
        <v>-32.854462990000002</v>
      </c>
      <c r="D48">
        <v>151.7811404</v>
      </c>
      <c r="E48">
        <v>26.707999999999998</v>
      </c>
      <c r="F48">
        <v>6364188.9340000004</v>
      </c>
      <c r="G48">
        <v>385949.076</v>
      </c>
      <c r="H48" t="s">
        <v>270</v>
      </c>
      <c r="I48">
        <v>1.9E-2</v>
      </c>
      <c r="J48">
        <v>3.5000000000000003E-2</v>
      </c>
      <c r="K48">
        <v>2.1</v>
      </c>
      <c r="L48">
        <v>12</v>
      </c>
      <c r="M48" t="s">
        <v>271</v>
      </c>
      <c r="N48" t="s">
        <v>26</v>
      </c>
      <c r="O48">
        <v>3</v>
      </c>
      <c r="P48" t="s">
        <v>480</v>
      </c>
      <c r="Q48" t="str">
        <f t="shared" si="0"/>
        <v>SI3</v>
      </c>
      <c r="R48">
        <v>0.68899999999999995</v>
      </c>
    </row>
    <row r="49" spans="1:18" x14ac:dyDescent="0.25">
      <c r="A49" t="s">
        <v>527</v>
      </c>
      <c r="B49" s="6">
        <v>45090.574999999997</v>
      </c>
      <c r="C49">
        <v>-32.85307856</v>
      </c>
      <c r="D49">
        <v>151.77813889999999</v>
      </c>
      <c r="E49">
        <v>26.594000000000001</v>
      </c>
      <c r="F49">
        <v>6364339.1770000001</v>
      </c>
      <c r="G49">
        <v>385666.435</v>
      </c>
      <c r="H49" t="s">
        <v>302</v>
      </c>
      <c r="I49">
        <v>1.6E-2</v>
      </c>
      <c r="J49">
        <v>3.2000000000000001E-2</v>
      </c>
      <c r="K49">
        <v>1.6</v>
      </c>
      <c r="L49">
        <v>13</v>
      </c>
      <c r="M49" t="s">
        <v>271</v>
      </c>
      <c r="N49" t="s">
        <v>26</v>
      </c>
      <c r="O49">
        <v>4</v>
      </c>
      <c r="P49" t="s">
        <v>480</v>
      </c>
      <c r="Q49" t="str">
        <f t="shared" si="0"/>
        <v>SI4</v>
      </c>
      <c r="R49">
        <v>0.56799999999999995</v>
      </c>
    </row>
    <row r="50" spans="1:18" x14ac:dyDescent="0.25">
      <c r="A50" t="s">
        <v>528</v>
      </c>
      <c r="B50" s="6">
        <v>45090.602777777778</v>
      </c>
      <c r="C50">
        <v>-32.85170463</v>
      </c>
      <c r="D50">
        <v>151.77778190000001</v>
      </c>
      <c r="E50">
        <v>26.606999999999999</v>
      </c>
      <c r="F50">
        <v>6364491.1150000002</v>
      </c>
      <c r="G50">
        <v>385631.25599999999</v>
      </c>
      <c r="H50" t="s">
        <v>302</v>
      </c>
      <c r="I50">
        <v>8.0000000000000002E-3</v>
      </c>
      <c r="J50">
        <v>2.7E-2</v>
      </c>
      <c r="K50">
        <v>1.8</v>
      </c>
      <c r="L50">
        <v>10</v>
      </c>
      <c r="M50" t="s">
        <v>271</v>
      </c>
      <c r="N50" t="s">
        <v>26</v>
      </c>
      <c r="O50">
        <v>5</v>
      </c>
      <c r="P50" t="s">
        <v>480</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Saltmarsh</vt:lpstr>
      <vt:lpstr>Salt_Elev</vt:lpstr>
      <vt:lpstr>Mangrove_quadrat</vt:lpstr>
      <vt:lpstr>Mangrove_tree</vt:lpstr>
      <vt:lpstr>Mangrove_leaf</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2025-08-04T00:50:42Z</dcterms:modified>
</cp:coreProperties>
</file>